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<sst xmlns="http://schemas.openxmlformats.org/spreadsheetml/2006/main" count="803" uniqueCount="332">
  <si>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</si>
  <si>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</si>
  <si>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</si>
  <si>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</si>
  <si>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</si>
  <si>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</si>
  <si>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</si>
  <si>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</si>
  <si>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</si>
  <si>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</si>
  <si>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</si>
  <si>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</si>
  <si>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</si>
  <si>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</si>
  <si>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</si>
  <si>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</si>
  <si>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</si>
  <si>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</si>
  <si>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</si>
  <si>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</si>
  <si>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</si>
  <si>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</si>
  <si>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</si>
  <si>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</si>
  <si>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</si>
  <si>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</si>
  <si>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</si>
  <si>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</si>
  <si>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</si>
  <si>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</si>
  <si>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</si>
  <si>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</si>
  <si>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</si>
  <si>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</si>
  <si>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</si>
  <si>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</si>
  <si>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</si>
  <si>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</si>
  <si>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</si>
  <si>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</si>
  <si>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</si>
  <si>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</si>
  <si>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</si>
  <si>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</si>
  <si>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</si>
  <si>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</si>
  <si>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</si>
  <si>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</si>
  <si>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</si>
  <si>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</si>
  <si>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</si>
  <si>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</si>
  <si>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</si>
  <si>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</si>
  <si>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</si>
  <si>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</si>
  <si>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</si>
  <si>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</si>
  <si>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</si>
  <si>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</si>
  <si>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</si>
  <si>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</si>
  <si>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QAUUAN84124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</si>
  <si>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</si>
  <si>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</si>
  <si>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</si>
  <si>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</si>
  <si>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</si>
  <si>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</si>
  <si>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</si>
  <si>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</si>
  <si>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</si>
  <si>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,2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</si>
  <si>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</si>
  <si>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</si>
  <si>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</si>
  <si>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</si>
  <si>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</si>
  <si>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</si>
  <si>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CGDD24102200007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</si>
  <si>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</si>
  <si>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</si>
  <si>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</si>
  <si>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</si>
  <si>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</si>
  <si>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</si>
  <si>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</si>
  <si>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</si>
  <si>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</si>
  <si>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</si>
  <si>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</si>
  <si>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</si>
  <si>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</si>
  <si>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</si>
  <si>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</si>
  <si>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</si>
  <si>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</si>
  <si>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</si>
  <si>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</si>
  <si>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</si>
  <si>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</si>
  <si>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</si>
  <si>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</si>
  <si>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</si>
  <si>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</si>
  <si>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</si>
  <si>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</si>
  <si>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</si>
  <si>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</si>
  <si>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</si>
  <si>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</si>
  <si>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鲜芋紫</t>
  </si>
  <si>
    <t>本白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</si>
  <si>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</si>
  <si>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</si>
  <si>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</si>
  <si>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</si>
  <si>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</si>
  <si>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</si>
  <si>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1.前中拉链压线有宽窄，间线有大小。压领线有大小</t>
  </si>
  <si>
    <t>2.冚袖夹起浪，下脚过骨处弯形。</t>
  </si>
  <si>
    <t>3.油污较多，要注意衣车清洁。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</si>
  <si>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</si>
  <si>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</si>
  <si>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</si>
  <si>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</si>
  <si>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</si>
  <si>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</si>
  <si>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</si>
  <si>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</si>
  <si>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</si>
  <si>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</si>
  <si>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</si>
  <si>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</si>
  <si>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</si>
  <si>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</si>
  <si>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</si>
  <si>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</si>
  <si>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</si>
  <si>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</si>
  <si>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</si>
  <si>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</si>
  <si>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</si>
  <si>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</si>
  <si>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</si>
  <si>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</si>
  <si>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165/84</t>
  </si>
  <si>
    <t>洗前</t>
  </si>
  <si>
    <t>洗后</t>
  </si>
  <si>
    <t>紫色</t>
  </si>
  <si>
    <t>鲜玉紫</t>
  </si>
  <si>
    <t>后中长</t>
  </si>
  <si>
    <t>+0</t>
  </si>
  <si>
    <t>-0.5</t>
  </si>
  <si>
    <t>-0.2</t>
  </si>
  <si>
    <t>胸围</t>
  </si>
  <si>
    <t>+1</t>
  </si>
  <si>
    <t>腰围</t>
  </si>
  <si>
    <t>摆围</t>
  </si>
  <si>
    <t>下领围</t>
  </si>
  <si>
    <t>+3</t>
  </si>
  <si>
    <r>
      <rPr>
        <b/>
        <sz val="12"/>
        <rFont val="宋体"/>
        <charset val="134"/>
      </rPr>
      <t>袖肥</t>
    </r>
    <r>
      <rPr>
        <b/>
        <sz val="12"/>
        <rFont val="仿宋_GB2312"/>
        <charset val="0"/>
      </rPr>
      <t>/2</t>
    </r>
  </si>
  <si>
    <t>15.5</t>
  </si>
  <si>
    <r>
      <rPr>
        <b/>
        <sz val="12"/>
        <rFont val="宋体"/>
        <charset val="134"/>
      </rPr>
      <t>袖肘围</t>
    </r>
    <r>
      <rPr>
        <b/>
        <sz val="12"/>
        <rFont val="仿宋_GB2312"/>
        <charset val="0"/>
      </rPr>
      <t>/2</t>
    </r>
  </si>
  <si>
    <t>12.5</t>
  </si>
  <si>
    <r>
      <rPr>
        <b/>
        <sz val="12"/>
        <rFont val="宋体"/>
        <charset val="134"/>
      </rPr>
      <t>袖口围</t>
    </r>
    <r>
      <rPr>
        <b/>
        <sz val="12"/>
        <rFont val="仿宋_GB2312"/>
        <charset val="0"/>
      </rPr>
      <t>/2</t>
    </r>
    <r>
      <rPr>
        <b/>
        <sz val="12"/>
        <rFont val="宋体"/>
        <charset val="134"/>
      </rPr>
      <t>（拉量）</t>
    </r>
  </si>
  <si>
    <t>12</t>
  </si>
  <si>
    <r>
      <rPr>
        <b/>
        <sz val="12"/>
        <rFont val="宋体"/>
        <charset val="134"/>
      </rPr>
      <t>袖口围</t>
    </r>
    <r>
      <rPr>
        <b/>
        <sz val="12"/>
        <rFont val="仿宋_GB2312"/>
        <charset val="0"/>
      </rPr>
      <t>/2</t>
    </r>
    <r>
      <rPr>
        <b/>
        <sz val="12"/>
        <rFont val="宋体"/>
        <charset val="134"/>
      </rPr>
      <t>（平量）</t>
    </r>
  </si>
  <si>
    <t>8</t>
  </si>
  <si>
    <t>+0.2</t>
  </si>
  <si>
    <t>帽高</t>
  </si>
  <si>
    <t>帽宽</t>
  </si>
  <si>
    <t>-1</t>
  </si>
  <si>
    <t>后中袖长</t>
  </si>
  <si>
    <r>
      <rPr>
        <b/>
        <sz val="12"/>
        <rFont val="宋体"/>
        <charset val="134"/>
      </rPr>
      <t>前中</t>
    </r>
    <r>
      <rPr>
        <b/>
        <sz val="12"/>
        <rFont val="仿宋_GB2312"/>
        <charset val="0"/>
      </rPr>
      <t>lOGO</t>
    </r>
    <r>
      <rPr>
        <b/>
        <sz val="12"/>
        <rFont val="宋体"/>
        <charset val="134"/>
      </rPr>
      <t>距离前中</t>
    </r>
  </si>
  <si>
    <t>大货首件</t>
  </si>
  <si>
    <r>
      <rPr>
        <b/>
        <sz val="12"/>
        <rFont val="宋体"/>
        <charset val="134"/>
      </rPr>
      <t>前中</t>
    </r>
    <r>
      <rPr>
        <b/>
        <sz val="12"/>
        <rFont val="仿宋_GB2312"/>
        <charset val="0"/>
      </rPr>
      <t>lOGO</t>
    </r>
    <r>
      <rPr>
        <b/>
        <sz val="12"/>
        <rFont val="宋体"/>
        <charset val="134"/>
      </rPr>
      <t>距离肩颈点</t>
    </r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</si>
  <si>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</si>
  <si>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</si>
  <si>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</si>
  <si>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</si>
  <si>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</si>
  <si>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QAJJAN84152</t>
  </si>
  <si>
    <t>儿童短袖T恤</t>
  </si>
  <si>
    <t>3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</si>
  <si>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</si>
  <si>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</si>
  <si>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</si>
  <si>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</si>
  <si>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</si>
  <si>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</si>
  <si>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</si>
  <si>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</si>
  <si>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</si>
  <si>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</si>
  <si>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肩点袖长(短袖）</t>
  </si>
  <si>
    <t>袖肥/2</t>
  </si>
  <si>
    <r>
      <rPr>
        <b/>
        <sz val="12"/>
        <rFont val="仿宋_GB2312"/>
        <charset val="134"/>
      </rPr>
      <t>袖口围/2（</t>
    </r>
    <r>
      <rPr>
        <b/>
        <sz val="12"/>
        <color indexed="10"/>
        <rFont val="仿宋_GB2312"/>
        <charset val="134"/>
      </rPr>
      <t>短袖</t>
    </r>
    <r>
      <rPr>
        <b/>
        <sz val="12"/>
        <rFont val="仿宋_GB2312"/>
        <charset val="134"/>
      </rPr>
      <t>）</t>
    </r>
  </si>
  <si>
    <t>领高</t>
  </si>
  <si>
    <t>肩宽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</si>
  <si>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</si>
  <si>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</si>
  <si>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</si>
  <si>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</si>
  <si>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</si>
  <si>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</si>
  <si>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</si>
  <si>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</si>
  <si>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</si>
  <si>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</si>
  <si>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</si>
  <si>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</si>
  <si>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</si>
  <si>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</si>
  <si>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</si>
  <si>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</si>
  <si>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</si>
  <si>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</si>
  <si>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</si>
  <si>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采购凭证编号：CGDD24102200007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</si>
  <si>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</si>
  <si>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</si>
  <si>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</si>
  <si>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</si>
  <si>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</si>
  <si>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</si>
  <si>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</si>
  <si>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</si>
  <si>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</si>
  <si>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</si>
  <si>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</si>
  <si>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</si>
  <si>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</si>
  <si>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</si>
  <si>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</si>
  <si>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</si>
  <si>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</si>
  <si>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</si>
  <si>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</si>
  <si>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</si>
  <si>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</si>
  <si>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</si>
  <si>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</si>
  <si>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</si>
  <si>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</si>
  <si>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走货610件，抽查80件，发现3件不良品，已按照以上提出的问题点改正，可以出货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</si>
  <si>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</si>
  <si>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</si>
  <si>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</si>
  <si>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</si>
  <si>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</si>
  <si>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</si>
  <si>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</si>
  <si>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</si>
  <si>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</si>
  <si>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</si>
  <si>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</si>
  <si>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</si>
  <si>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</si>
  <si>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</si>
  <si>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</si>
  <si>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</si>
  <si>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</si>
  <si>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</si>
  <si>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汗布</t>
  </si>
  <si>
    <t>城市粉</t>
  </si>
  <si>
    <t>正辉</t>
  </si>
  <si>
    <t>白色</t>
  </si>
  <si>
    <t>幻净蓝</t>
  </si>
  <si>
    <t>制表时间：2024/10/25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</si>
  <si>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</si>
  <si>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</si>
  <si>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</si>
  <si>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</si>
  <si>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</si>
  <si>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</si>
  <si>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</si>
  <si>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</si>
  <si>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</si>
  <si>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</si>
  <si>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</si>
  <si>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制表时间：2024/10/28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</si>
  <si>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</si>
  <si>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</si>
  <si>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</si>
  <si>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</si>
  <si>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</si>
  <si>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</si>
  <si>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</si>
  <si>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</si>
  <si>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</si>
  <si>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</si>
  <si>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</si>
  <si>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</si>
  <si>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</si>
  <si>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</si>
  <si>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</si>
  <si>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</si>
  <si>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</si>
  <si>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制表时间：2024/10/29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</si>
  <si>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</si>
  <si>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</si>
  <si>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</si>
  <si>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</si>
  <si>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</si>
  <si>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</si>
  <si>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</si>
  <si>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</si>
  <si>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</si>
  <si>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</si>
  <si>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</si>
  <si>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</si>
  <si>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</si>
  <si>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</si>
  <si>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</si>
  <si>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</si>
  <si>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前幅+后幅印花</t>
  </si>
  <si>
    <t>无脱落开裂</t>
  </si>
  <si>
    <t>制表时间：11/2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</si>
  <si>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</si>
  <si>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</si>
  <si>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</si>
  <si>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</si>
  <si>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</si>
  <si>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</si>
  <si>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 xml:space="preserve">TOREAD压花弹力后领带（1CM宽） </t>
  </si>
  <si>
    <t>21SS城市粉/J85//</t>
  </si>
  <si>
    <t>-3</t>
  </si>
  <si>
    <t>-4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</si>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</sst>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Microsoft YaHei"/>
      <charset val="134"/>
    </font>
    <font>
      <b/>
      <sz val="11"/>
      <name val="Microsoft YaHei"/>
      <charset val="136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name val="宋体"/>
      <charset val="134"/>
      <scheme val="major"/>
    </font>
    <font>
      <b/>
      <sz val="12"/>
      <name val="微软雅黑"/>
      <charset val="134"/>
    </font>
    <font>
      <sz val="10"/>
      <name val="微软雅黑"/>
      <charset val="134"/>
    </font>
    <font>
      <sz val="11"/>
      <name val="Arial"/>
      <charset val="134"/>
    </font>
    <font>
      <b/>
      <sz val="12"/>
      <name val="仿宋_GB2312"/>
      <charset val="0"/>
    </font>
    <font>
      <b/>
      <sz val="12"/>
      <name val="宋体"/>
      <charset val="134"/>
      <scheme val="minor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2"/>
      <name val="宋体"/>
      <charset val="0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2"/>
      <color indexed="10"/>
      <name val="仿宋_GB2312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3" fillId="8" borderId="71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72" applyNumberFormat="0" applyFill="0" applyAlignment="0" applyProtection="0">
      <alignment vertical="center"/>
    </xf>
    <xf numFmtId="0" fontId="59" fillId="0" borderId="72" applyNumberFormat="0" applyFill="0" applyAlignment="0" applyProtection="0">
      <alignment vertical="center"/>
    </xf>
    <xf numFmtId="0" fontId="60" fillId="0" borderId="73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9" borderId="74" applyNumberFormat="0" applyAlignment="0" applyProtection="0">
      <alignment vertical="center"/>
    </xf>
    <xf numFmtId="0" fontId="62" fillId="10" borderId="75" applyNumberFormat="0" applyAlignment="0" applyProtection="0">
      <alignment vertical="center"/>
    </xf>
    <xf numFmtId="0" fontId="63" fillId="10" borderId="74" applyNumberFormat="0" applyAlignment="0" applyProtection="0">
      <alignment vertical="center"/>
    </xf>
    <xf numFmtId="0" fontId="64" fillId="11" borderId="76" applyNumberFormat="0" applyAlignment="0" applyProtection="0">
      <alignment vertical="center"/>
    </xf>
    <xf numFmtId="0" fontId="65" fillId="0" borderId="77" applyNumberFormat="0" applyFill="0" applyAlignment="0" applyProtection="0">
      <alignment vertical="center"/>
    </xf>
    <xf numFmtId="0" fontId="66" fillId="0" borderId="78" applyNumberFormat="0" applyFill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4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19" fillId="0" borderId="0"/>
    <xf numFmtId="0" fontId="1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3" fillId="0" borderId="0">
      <alignment vertical="center"/>
    </xf>
    <xf numFmtId="0" fontId="19" fillId="0" borderId="0"/>
    <xf numFmtId="0" fontId="13" fillId="0" borderId="0">
      <alignment vertical="center"/>
    </xf>
    <xf numFmtId="0" fontId="72" fillId="0" borderId="0"/>
    <xf numFmtId="0" fontId="19" fillId="0" borderId="0">
      <alignment vertical="center"/>
    </xf>
    <xf numFmtId="0" fontId="13" fillId="0" borderId="0">
      <alignment vertical="center"/>
    </xf>
    <xf numFmtId="0" fontId="19" fillId="0" borderId="0"/>
    <xf numFmtId="0" fontId="6" fillId="0" borderId="0">
      <alignment horizontal="center" vertical="center"/>
    </xf>
  </cellStyleXfs>
  <cellXfs count="45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11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0" fillId="0" borderId="2" xfId="0" applyFont="1" applyBorder="1"/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2" xfId="0" applyNumberFormat="1" applyFont="1" applyFill="1" applyBorder="1" applyAlignment="1" applyProtection="1">
      <alignment horizontal="center"/>
    </xf>
    <xf numFmtId="177" fontId="13" fillId="0" borderId="2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9" xfId="52" applyFont="1" applyFill="1" applyBorder="1" applyAlignment="1">
      <alignment horizontal="left"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3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14" xfId="0" applyNumberFormat="1" applyFont="1" applyFill="1" applyBorder="1" applyAlignment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12" fillId="0" borderId="13" xfId="0" applyNumberFormat="1" applyFont="1" applyFill="1" applyBorder="1" applyAlignment="1">
      <alignment horizontal="left" vertical="center"/>
    </xf>
    <xf numFmtId="0" fontId="29" fillId="0" borderId="2" xfId="49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/>
    </xf>
    <xf numFmtId="178" fontId="32" fillId="0" borderId="2" xfId="0" applyNumberFormat="1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33" fillId="0" borderId="14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36" fillId="0" borderId="15" xfId="0" applyNumberFormat="1" applyFont="1" applyFill="1" applyBorder="1" applyAlignment="1">
      <alignment shrinkToFit="1"/>
    </xf>
    <xf numFmtId="0" fontId="31" fillId="0" borderId="16" xfId="0" applyNumberFormat="1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7" fillId="0" borderId="0" xfId="51" applyNumberFormat="1" applyFont="1" applyFill="1" applyBorder="1" applyAlignment="1">
      <alignment horizontal="center" vertical="center"/>
    </xf>
    <xf numFmtId="0" fontId="38" fillId="0" borderId="0" xfId="53" applyFont="1" applyFill="1" applyAlignment="1"/>
    <xf numFmtId="0" fontId="26" fillId="0" borderId="0" xfId="53" applyFont="1" applyFill="1" applyAlignment="1"/>
    <xf numFmtId="0" fontId="18" fillId="0" borderId="12" xfId="53" applyFont="1" applyFill="1" applyBorder="1" applyAlignment="1">
      <alignment horizontal="center"/>
    </xf>
    <xf numFmtId="0" fontId="21" fillId="0" borderId="12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8" fillId="0" borderId="17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5" fillId="0" borderId="2" xfId="53" applyFont="1" applyFill="1" applyBorder="1" applyAlignment="1" applyProtection="1">
      <alignment horizontal="center" vertical="center"/>
    </xf>
    <xf numFmtId="0" fontId="25" fillId="0" borderId="14" xfId="53" applyFont="1" applyFill="1" applyBorder="1" applyAlignment="1" applyProtection="1">
      <alignment horizontal="center" vertical="center"/>
    </xf>
    <xf numFmtId="179" fontId="28" fillId="0" borderId="8" xfId="0" applyNumberFormat="1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18" fillId="0" borderId="5" xfId="53" applyFont="1" applyFill="1" applyBorder="1" applyAlignment="1">
      <alignment horizontal="center"/>
    </xf>
    <xf numFmtId="49" fontId="38" fillId="0" borderId="19" xfId="54" applyNumberFormat="1" applyFont="1" applyFill="1" applyBorder="1" applyAlignment="1">
      <alignment horizontal="center" vertical="center"/>
    </xf>
    <xf numFmtId="0" fontId="28" fillId="0" borderId="19" xfId="0" applyNumberFormat="1" applyFont="1" applyFill="1" applyBorder="1" applyAlignment="1">
      <alignment horizontal="center" vertical="center"/>
    </xf>
    <xf numFmtId="0" fontId="18" fillId="0" borderId="19" xfId="53" applyFont="1" applyFill="1" applyBorder="1" applyAlignment="1"/>
    <xf numFmtId="0" fontId="28" fillId="0" borderId="20" xfId="0" applyNumberFormat="1" applyFont="1" applyFill="1" applyBorder="1" applyAlignment="1">
      <alignment horizontal="center" vertical="center"/>
    </xf>
    <xf numFmtId="49" fontId="38" fillId="0" borderId="20" xfId="54" applyNumberFormat="1" applyFont="1" applyFill="1" applyBorder="1" applyAlignment="1">
      <alignment horizontal="center" vertical="center"/>
    </xf>
    <xf numFmtId="0" fontId="18" fillId="0" borderId="21" xfId="53" applyFont="1" applyFill="1" applyBorder="1" applyAlignment="1">
      <alignment horizontal="center"/>
    </xf>
    <xf numFmtId="49" fontId="18" fillId="0" borderId="22" xfId="53" applyNumberFormat="1" applyFont="1" applyFill="1" applyBorder="1" applyAlignment="1">
      <alignment horizontal="center"/>
    </xf>
    <xf numFmtId="49" fontId="38" fillId="0" borderId="22" xfId="54" applyNumberFormat="1" applyFont="1" applyFill="1" applyBorder="1" applyAlignment="1">
      <alignment horizontal="center" vertical="center"/>
    </xf>
    <xf numFmtId="49" fontId="38" fillId="0" borderId="23" xfId="54" applyNumberFormat="1" applyFont="1" applyFill="1" applyBorder="1" applyAlignment="1">
      <alignment horizontal="center" vertical="center"/>
    </xf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0" fontId="25" fillId="0" borderId="0" xfId="53" applyFont="1" applyFill="1" applyAlignment="1">
      <alignment horizontal="center"/>
    </xf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40" fillId="0" borderId="24" xfId="52" applyFont="1" applyBorder="1" applyAlignment="1">
      <alignment horizontal="center" vertical="top"/>
    </xf>
    <xf numFmtId="0" fontId="41" fillId="0" borderId="25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41" fillId="0" borderId="26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vertical="center"/>
    </xf>
    <xf numFmtId="0" fontId="41" fillId="0" borderId="26" xfId="52" applyFont="1" applyFill="1" applyBorder="1" applyAlignment="1">
      <alignment vertical="center"/>
    </xf>
    <xf numFmtId="0" fontId="22" fillId="0" borderId="19" xfId="52" applyFont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0" fontId="41" fillId="0" borderId="27" xfId="52" applyFont="1" applyFill="1" applyBorder="1" applyAlignment="1">
      <alignment vertical="center"/>
    </xf>
    <xf numFmtId="0" fontId="22" fillId="0" borderId="19" xfId="52" applyFont="1" applyFill="1" applyBorder="1" applyAlignment="1">
      <alignment horizontal="left" vertical="center"/>
    </xf>
    <xf numFmtId="0" fontId="41" fillId="0" borderId="19" xfId="52" applyFont="1" applyFill="1" applyBorder="1" applyAlignment="1">
      <alignment vertical="center"/>
    </xf>
    <xf numFmtId="58" fontId="26" fillId="0" borderId="19" xfId="52" applyNumberFormat="1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horizontal="center" vertical="center"/>
    </xf>
    <xf numFmtId="0" fontId="41" fillId="0" borderId="19" xfId="52" applyFont="1" applyFill="1" applyBorder="1" applyAlignment="1">
      <alignment horizontal="center" vertical="center"/>
    </xf>
    <xf numFmtId="0" fontId="41" fillId="0" borderId="27" xfId="52" applyFont="1" applyFill="1" applyBorder="1" applyAlignment="1">
      <alignment horizontal="left" vertical="center"/>
    </xf>
    <xf numFmtId="0" fontId="41" fillId="0" borderId="19" xfId="52" applyFont="1" applyFill="1" applyBorder="1" applyAlignment="1">
      <alignment horizontal="left" vertical="center"/>
    </xf>
    <xf numFmtId="0" fontId="41" fillId="0" borderId="28" xfId="52" applyFont="1" applyFill="1" applyBorder="1" applyAlignment="1">
      <alignment vertical="center"/>
    </xf>
    <xf numFmtId="0" fontId="22" fillId="0" borderId="22" xfId="52" applyFont="1" applyFill="1" applyBorder="1" applyAlignment="1">
      <alignment horizontal="left" vertical="center"/>
    </xf>
    <xf numFmtId="0" fontId="41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41" fillId="0" borderId="22" xfId="52" applyFont="1" applyFill="1" applyBorder="1" applyAlignment="1">
      <alignment horizontal="left" vertical="center"/>
    </xf>
    <xf numFmtId="0" fontId="41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41" fillId="0" borderId="25" xfId="52" applyFont="1" applyFill="1" applyBorder="1" applyAlignment="1">
      <alignment vertical="center"/>
    </xf>
    <xf numFmtId="0" fontId="41" fillId="0" borderId="29" xfId="52" applyFont="1" applyFill="1" applyBorder="1" applyAlignment="1">
      <alignment horizontal="left" vertical="center"/>
    </xf>
    <xf numFmtId="0" fontId="41" fillId="0" borderId="30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vertical="center"/>
    </xf>
    <xf numFmtId="0" fontId="26" fillId="0" borderId="31" xfId="52" applyFont="1" applyFill="1" applyBorder="1" applyAlignment="1">
      <alignment horizontal="center" vertical="center"/>
    </xf>
    <xf numFmtId="0" fontId="26" fillId="0" borderId="32" xfId="52" applyFont="1" applyFill="1" applyBorder="1" applyAlignment="1">
      <alignment horizontal="center" vertical="center"/>
    </xf>
    <xf numFmtId="0" fontId="39" fillId="0" borderId="33" xfId="52" applyFont="1" applyFill="1" applyBorder="1" applyAlignment="1">
      <alignment horizontal="left" vertical="center"/>
    </xf>
    <xf numFmtId="0" fontId="39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41" fillId="0" borderId="26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 wrapText="1"/>
    </xf>
    <xf numFmtId="0" fontId="26" fillId="0" borderId="19" xfId="52" applyFont="1" applyFill="1" applyBorder="1" applyAlignment="1">
      <alignment horizontal="left" vertical="center" wrapText="1"/>
    </xf>
    <xf numFmtId="0" fontId="41" fillId="0" borderId="28" xfId="52" applyFont="1" applyFill="1" applyBorder="1" applyAlignment="1">
      <alignment horizontal="left" vertical="center"/>
    </xf>
    <xf numFmtId="0" fontId="19" fillId="0" borderId="22" xfId="52" applyFill="1" applyBorder="1" applyAlignment="1">
      <alignment horizontal="center" vertical="center"/>
    </xf>
    <xf numFmtId="0" fontId="41" fillId="0" borderId="34" xfId="52" applyFont="1" applyFill="1" applyBorder="1" applyAlignment="1">
      <alignment horizontal="center" vertical="center"/>
    </xf>
    <xf numFmtId="0" fontId="41" fillId="0" borderId="35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right" vertical="center"/>
    </xf>
    <xf numFmtId="0" fontId="26" fillId="0" borderId="32" xfId="52" applyFont="1" applyFill="1" applyBorder="1" applyAlignment="1">
      <alignment horizontal="right" vertical="center"/>
    </xf>
    <xf numFmtId="0" fontId="39" fillId="0" borderId="25" xfId="52" applyFont="1" applyFill="1" applyBorder="1" applyAlignment="1">
      <alignment horizontal="left" vertical="center"/>
    </xf>
    <xf numFmtId="0" fontId="39" fillId="0" borderId="26" xfId="52" applyFont="1" applyFill="1" applyBorder="1" applyAlignment="1">
      <alignment horizontal="left" vertical="center"/>
    </xf>
    <xf numFmtId="0" fontId="41" fillId="0" borderId="31" xfId="52" applyFont="1" applyFill="1" applyBorder="1" applyAlignment="1">
      <alignment horizontal="left" vertical="center"/>
    </xf>
    <xf numFmtId="0" fontId="41" fillId="0" borderId="36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58" fontId="26" fillId="0" borderId="22" xfId="52" applyNumberFormat="1" applyFont="1" applyFill="1" applyBorder="1" applyAlignment="1">
      <alignment horizontal="center" vertical="center"/>
    </xf>
    <xf numFmtId="0" fontId="41" fillId="0" borderId="22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6" fillId="0" borderId="37" xfId="52" applyFont="1" applyFill="1" applyBorder="1" applyAlignment="1">
      <alignment horizontal="center" vertical="center"/>
    </xf>
    <xf numFmtId="0" fontId="41" fillId="0" borderId="20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1" fillId="0" borderId="38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center" vertical="center"/>
    </xf>
    <xf numFmtId="0" fontId="39" fillId="0" borderId="39" xfId="52" applyFont="1" applyFill="1" applyBorder="1" applyAlignment="1">
      <alignment horizontal="left" vertical="center"/>
    </xf>
    <xf numFmtId="0" fontId="41" fillId="0" borderId="37" xfId="52" applyFont="1" applyFill="1" applyBorder="1" applyAlignment="1">
      <alignment horizontal="left" vertical="center"/>
    </xf>
    <xf numFmtId="0" fontId="41" fillId="0" borderId="20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 wrapText="1"/>
    </xf>
    <xf numFmtId="0" fontId="19" fillId="0" borderId="23" xfId="52" applyFill="1" applyBorder="1" applyAlignment="1">
      <alignment horizontal="center" vertical="center"/>
    </xf>
    <xf numFmtId="0" fontId="41" fillId="0" borderId="38" xfId="52" applyFont="1" applyFill="1" applyBorder="1" applyAlignment="1">
      <alignment horizontal="center" vertical="center"/>
    </xf>
    <xf numFmtId="0" fontId="26" fillId="0" borderId="36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center" vertical="center" wrapText="1"/>
    </xf>
    <xf numFmtId="0" fontId="19" fillId="0" borderId="39" xfId="52" applyFont="1" applyFill="1" applyBorder="1" applyAlignment="1">
      <alignment horizontal="center" vertical="center"/>
    </xf>
    <xf numFmtId="0" fontId="12" fillId="0" borderId="39" xfId="52" applyFont="1" applyFill="1" applyBorder="1" applyAlignment="1">
      <alignment horizontal="center" vertical="center"/>
    </xf>
    <xf numFmtId="0" fontId="26" fillId="0" borderId="36" xfId="52" applyFont="1" applyFill="1" applyBorder="1" applyAlignment="1">
      <alignment horizontal="right" vertical="center"/>
    </xf>
    <xf numFmtId="0" fontId="26" fillId="0" borderId="40" xfId="52" applyFont="1" applyFill="1" applyBorder="1" applyAlignment="1">
      <alignment horizontal="center" vertical="center"/>
    </xf>
    <xf numFmtId="0" fontId="39" fillId="0" borderId="37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horizontal="center" vertical="center"/>
    </xf>
    <xf numFmtId="0" fontId="38" fillId="0" borderId="0" xfId="53" applyFont="1" applyFill="1" applyAlignment="1">
      <alignment horizontal="center"/>
    </xf>
    <xf numFmtId="0" fontId="35" fillId="0" borderId="13" xfId="0" applyNumberFormat="1" applyFont="1" applyFill="1" applyBorder="1" applyAlignment="1">
      <alignment horizontal="left" vertical="center"/>
    </xf>
    <xf numFmtId="49" fontId="12" fillId="0" borderId="14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35" fillId="0" borderId="14" xfId="0" applyNumberFormat="1" applyFont="1" applyFill="1" applyBorder="1" applyAlignment="1">
      <alignment horizontal="center" vertical="center"/>
    </xf>
    <xf numFmtId="0" fontId="35" fillId="3" borderId="1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42" fillId="0" borderId="13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42" fillId="0" borderId="2" xfId="52" applyNumberFormat="1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left"/>
    </xf>
    <xf numFmtId="0" fontId="35" fillId="0" borderId="2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14" fontId="25" fillId="0" borderId="0" xfId="53" applyNumberFormat="1" applyFont="1" applyFill="1" applyAlignment="1"/>
    <xf numFmtId="0" fontId="19" fillId="0" borderId="0" xfId="52" applyFont="1" applyAlignment="1">
      <alignment horizontal="left" vertical="center"/>
    </xf>
    <xf numFmtId="0" fontId="12" fillId="0" borderId="41" xfId="52" applyFont="1" applyBorder="1" applyAlignment="1">
      <alignment horizontal="left" vertical="center"/>
    </xf>
    <xf numFmtId="0" fontId="22" fillId="0" borderId="42" xfId="52" applyFont="1" applyBorder="1" applyAlignment="1">
      <alignment horizontal="center" vertical="center"/>
    </xf>
    <xf numFmtId="0" fontId="12" fillId="0" borderId="42" xfId="52" applyFont="1" applyBorder="1" applyAlignment="1">
      <alignment horizontal="center" vertical="center"/>
    </xf>
    <xf numFmtId="0" fontId="39" fillId="0" borderId="42" xfId="52" applyFont="1" applyBorder="1" applyAlignment="1">
      <alignment horizontal="left" vertical="center"/>
    </xf>
    <xf numFmtId="0" fontId="39" fillId="0" borderId="25" xfId="52" applyFont="1" applyBorder="1" applyAlignment="1">
      <alignment horizontal="center" vertical="center"/>
    </xf>
    <xf numFmtId="0" fontId="39" fillId="0" borderId="26" xfId="52" applyFont="1" applyBorder="1" applyAlignment="1">
      <alignment horizontal="center" vertical="center"/>
    </xf>
    <xf numFmtId="0" fontId="39" fillId="0" borderId="37" xfId="52" applyFont="1" applyBorder="1" applyAlignment="1">
      <alignment horizontal="center" vertical="center"/>
    </xf>
    <xf numFmtId="0" fontId="12" fillId="0" borderId="25" xfId="52" applyFont="1" applyBorder="1" applyAlignment="1">
      <alignment horizontal="center" vertical="center"/>
    </xf>
    <xf numFmtId="0" fontId="12" fillId="0" borderId="26" xfId="52" applyFont="1" applyBorder="1" applyAlignment="1">
      <alignment horizontal="center" vertical="center"/>
    </xf>
    <xf numFmtId="0" fontId="12" fillId="0" borderId="37" xfId="52" applyFont="1" applyBorder="1" applyAlignment="1">
      <alignment horizontal="center" vertical="center"/>
    </xf>
    <xf numFmtId="0" fontId="39" fillId="0" borderId="27" xfId="52" applyFont="1" applyBorder="1" applyAlignment="1">
      <alignment horizontal="left" vertical="center"/>
    </xf>
    <xf numFmtId="0" fontId="39" fillId="0" borderId="19" xfId="52" applyFont="1" applyBorder="1" applyAlignment="1">
      <alignment horizontal="left" vertical="center"/>
    </xf>
    <xf numFmtId="14" fontId="22" fillId="0" borderId="19" xfId="52" applyNumberFormat="1" applyFont="1" applyBorder="1" applyAlignment="1">
      <alignment horizontal="center" vertical="center"/>
    </xf>
    <xf numFmtId="14" fontId="22" fillId="0" borderId="20" xfId="52" applyNumberFormat="1" applyFont="1" applyBorder="1" applyAlignment="1">
      <alignment horizontal="center" vertical="center"/>
    </xf>
    <xf numFmtId="0" fontId="39" fillId="0" borderId="27" xfId="52" applyFont="1" applyBorder="1" applyAlignment="1">
      <alignment vertical="center"/>
    </xf>
    <xf numFmtId="49" fontId="22" fillId="0" borderId="19" xfId="52" applyNumberFormat="1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39" fillId="0" borderId="19" xfId="52" applyFont="1" applyBorder="1" applyAlignment="1">
      <alignment vertical="center"/>
    </xf>
    <xf numFmtId="0" fontId="22" fillId="0" borderId="43" xfId="52" applyFont="1" applyBorder="1" applyAlignment="1">
      <alignment horizontal="center" vertical="center"/>
    </xf>
    <xf numFmtId="0" fontId="22" fillId="0" borderId="44" xfId="52" applyFont="1" applyBorder="1" applyAlignment="1">
      <alignment horizontal="center" vertical="center"/>
    </xf>
    <xf numFmtId="0" fontId="19" fillId="0" borderId="19" xfId="52" applyFont="1" applyBorder="1" applyAlignment="1">
      <alignment vertical="center"/>
    </xf>
    <xf numFmtId="0" fontId="43" fillId="0" borderId="28" xfId="52" applyFont="1" applyBorder="1" applyAlignment="1">
      <alignment vertical="center"/>
    </xf>
    <xf numFmtId="0" fontId="22" fillId="0" borderId="45" xfId="52" applyFont="1" applyBorder="1" applyAlignment="1">
      <alignment horizontal="center" vertical="center"/>
    </xf>
    <xf numFmtId="0" fontId="22" fillId="0" borderId="40" xfId="52" applyFont="1" applyBorder="1" applyAlignment="1">
      <alignment horizontal="center" vertical="center"/>
    </xf>
    <xf numFmtId="0" fontId="39" fillId="0" borderId="28" xfId="52" applyFont="1" applyBorder="1" applyAlignment="1">
      <alignment horizontal="left" vertical="center"/>
    </xf>
    <xf numFmtId="0" fontId="39" fillId="0" borderId="22" xfId="52" applyFont="1" applyBorder="1" applyAlignment="1">
      <alignment horizontal="left" vertical="center"/>
    </xf>
    <xf numFmtId="14" fontId="22" fillId="0" borderId="22" xfId="52" applyNumberFormat="1" applyFont="1" applyBorder="1" applyAlignment="1">
      <alignment horizontal="center" vertical="center"/>
    </xf>
    <xf numFmtId="14" fontId="22" fillId="0" borderId="23" xfId="52" applyNumberFormat="1" applyFont="1" applyBorder="1" applyAlignment="1">
      <alignment horizontal="center" vertical="center"/>
    </xf>
    <xf numFmtId="0" fontId="12" fillId="0" borderId="0" xfId="52" applyFont="1" applyBorder="1" applyAlignment="1">
      <alignment horizontal="left" vertical="center"/>
    </xf>
    <xf numFmtId="0" fontId="39" fillId="0" borderId="25" xfId="52" applyFont="1" applyBorder="1" applyAlignment="1">
      <alignment vertical="center"/>
    </xf>
    <xf numFmtId="0" fontId="19" fillId="0" borderId="26" xfId="52" applyFont="1" applyBorder="1" applyAlignment="1">
      <alignment horizontal="left" vertical="center"/>
    </xf>
    <xf numFmtId="0" fontId="22" fillId="0" borderId="26" xfId="52" applyFont="1" applyBorder="1" applyAlignment="1">
      <alignment horizontal="left" vertical="center"/>
    </xf>
    <xf numFmtId="0" fontId="19" fillId="0" borderId="26" xfId="52" applyFont="1" applyBorder="1" applyAlignment="1">
      <alignment vertical="center"/>
    </xf>
    <xf numFmtId="0" fontId="39" fillId="0" borderId="26" xfId="52" applyFont="1" applyBorder="1" applyAlignment="1">
      <alignment vertical="center"/>
    </xf>
    <xf numFmtId="0" fontId="19" fillId="0" borderId="19" xfId="52" applyFont="1" applyBorder="1" applyAlignment="1">
      <alignment horizontal="left" vertical="center"/>
    </xf>
    <xf numFmtId="0" fontId="39" fillId="0" borderId="0" xfId="52" applyFont="1" applyBorder="1" applyAlignment="1">
      <alignment horizontal="left" vertical="center"/>
    </xf>
    <xf numFmtId="0" fontId="26" fillId="0" borderId="35" xfId="52" applyFont="1" applyBorder="1" applyAlignment="1">
      <alignment horizontal="left" vertical="center" wrapText="1"/>
    </xf>
    <xf numFmtId="0" fontId="26" fillId="0" borderId="30" xfId="52" applyFont="1" applyBorder="1" applyAlignment="1">
      <alignment horizontal="left" vertical="center" wrapText="1"/>
    </xf>
    <xf numFmtId="0" fontId="26" fillId="0" borderId="46" xfId="52" applyFont="1" applyBorder="1" applyAlignment="1">
      <alignment horizontal="left" vertical="center" wrapText="1"/>
    </xf>
    <xf numFmtId="0" fontId="26" fillId="0" borderId="33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36" xfId="52" applyFont="1" applyBorder="1" applyAlignment="1">
      <alignment horizontal="left" vertical="center"/>
    </xf>
    <xf numFmtId="0" fontId="26" fillId="0" borderId="31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 wrapText="1"/>
    </xf>
    <xf numFmtId="0" fontId="26" fillId="0" borderId="26" xfId="52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39" fillId="0" borderId="27" xfId="52" applyFont="1" applyFill="1" applyBorder="1" applyAlignment="1">
      <alignment horizontal="left" vertical="center"/>
    </xf>
    <xf numFmtId="0" fontId="39" fillId="0" borderId="28" xfId="52" applyFont="1" applyBorder="1" applyAlignment="1">
      <alignment horizontal="center" vertical="center"/>
    </xf>
    <xf numFmtId="0" fontId="39" fillId="0" borderId="22" xfId="52" applyFont="1" applyBorder="1" applyAlignment="1">
      <alignment horizontal="center" vertical="center"/>
    </xf>
    <xf numFmtId="0" fontId="39" fillId="0" borderId="27" xfId="52" applyFont="1" applyBorder="1" applyAlignment="1">
      <alignment horizontal="center" vertical="center"/>
    </xf>
    <xf numFmtId="0" fontId="39" fillId="0" borderId="19" xfId="52" applyFont="1" applyBorder="1" applyAlignment="1">
      <alignment horizontal="center" vertical="center"/>
    </xf>
    <xf numFmtId="0" fontId="41" fillId="0" borderId="19" xfId="52" applyFont="1" applyBorder="1" applyAlignment="1">
      <alignment horizontal="left" vertical="center"/>
    </xf>
    <xf numFmtId="0" fontId="39" fillId="0" borderId="47" xfId="52" applyFont="1" applyFill="1" applyBorder="1" applyAlignment="1">
      <alignment horizontal="left" vertical="center"/>
    </xf>
    <xf numFmtId="0" fontId="39" fillId="0" borderId="48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39" fillId="0" borderId="33" xfId="52" applyFont="1" applyBorder="1" applyAlignment="1">
      <alignment horizontal="left" vertical="center"/>
    </xf>
    <xf numFmtId="0" fontId="39" fillId="0" borderId="32" xfId="52" applyFont="1" applyBorder="1" applyAlignment="1">
      <alignment horizontal="left" vertical="center"/>
    </xf>
    <xf numFmtId="0" fontId="12" fillId="0" borderId="49" xfId="52" applyFont="1" applyBorder="1" applyAlignment="1">
      <alignment vertical="center"/>
    </xf>
    <xf numFmtId="0" fontId="22" fillId="0" borderId="50" xfId="52" applyFont="1" applyBorder="1" applyAlignment="1">
      <alignment horizontal="center" vertical="center"/>
    </xf>
    <xf numFmtId="0" fontId="12" fillId="0" borderId="50" xfId="52" applyFont="1" applyBorder="1" applyAlignment="1">
      <alignment vertical="center"/>
    </xf>
    <xf numFmtId="58" fontId="19" fillId="0" borderId="50" xfId="52" applyNumberFormat="1" applyFont="1" applyBorder="1" applyAlignment="1">
      <alignment vertical="center"/>
    </xf>
    <xf numFmtId="0" fontId="12" fillId="0" borderId="50" xfId="52" applyFont="1" applyBorder="1" applyAlignment="1">
      <alignment horizontal="center" vertical="center"/>
    </xf>
    <xf numFmtId="0" fontId="12" fillId="0" borderId="51" xfId="52" applyFont="1" applyFill="1" applyBorder="1" applyAlignment="1">
      <alignment horizontal="left" vertical="center"/>
    </xf>
    <xf numFmtId="0" fontId="12" fillId="0" borderId="50" xfId="52" applyFont="1" applyFill="1" applyBorder="1" applyAlignment="1">
      <alignment horizontal="left" vertical="center"/>
    </xf>
    <xf numFmtId="0" fontId="12" fillId="0" borderId="52" xfId="52" applyFont="1" applyFill="1" applyBorder="1" applyAlignment="1">
      <alignment horizontal="center" vertical="center"/>
    </xf>
    <xf numFmtId="0" fontId="12" fillId="0" borderId="53" xfId="52" applyFont="1" applyFill="1" applyBorder="1" applyAlignment="1">
      <alignment horizontal="center" vertical="center"/>
    </xf>
    <xf numFmtId="0" fontId="12" fillId="0" borderId="28" xfId="52" applyFont="1" applyFill="1" applyBorder="1" applyAlignment="1">
      <alignment horizontal="center" vertical="center"/>
    </xf>
    <xf numFmtId="0" fontId="12" fillId="0" borderId="22" xfId="52" applyFont="1" applyFill="1" applyBorder="1" applyAlignment="1">
      <alignment horizontal="center" vertical="center"/>
    </xf>
    <xf numFmtId="0" fontId="19" fillId="0" borderId="42" xfId="52" applyFont="1" applyBorder="1" applyAlignment="1">
      <alignment horizontal="center" vertical="center"/>
    </xf>
    <xf numFmtId="0" fontId="19" fillId="0" borderId="54" xfId="52" applyFont="1" applyBorder="1" applyAlignment="1">
      <alignment horizontal="center" vertical="center"/>
    </xf>
    <xf numFmtId="0" fontId="22" fillId="0" borderId="23" xfId="52" applyFont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39" fillId="0" borderId="23" xfId="52" applyFont="1" applyBorder="1" applyAlignment="1">
      <alignment horizontal="left" vertical="center"/>
    </xf>
    <xf numFmtId="0" fontId="41" fillId="0" borderId="26" xfId="52" applyFont="1" applyBorder="1" applyAlignment="1">
      <alignment horizontal="left" vertical="center"/>
    </xf>
    <xf numFmtId="0" fontId="41" fillId="0" borderId="37" xfId="52" applyFont="1" applyBorder="1" applyAlignment="1">
      <alignment horizontal="left" vertical="center"/>
    </xf>
    <xf numFmtId="0" fontId="41" fillId="0" borderId="31" xfId="52" applyFont="1" applyBorder="1" applyAlignment="1">
      <alignment horizontal="left" vertical="center"/>
    </xf>
    <xf numFmtId="0" fontId="41" fillId="0" borderId="32" xfId="52" applyFont="1" applyBorder="1" applyAlignment="1">
      <alignment horizontal="left" vertical="center"/>
    </xf>
    <xf numFmtId="0" fontId="41" fillId="0" borderId="39" xfId="52" applyFont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39" fillId="0" borderId="23" xfId="52" applyFont="1" applyBorder="1" applyAlignment="1">
      <alignment horizontal="center" vertical="center"/>
    </xf>
    <xf numFmtId="0" fontId="41" fillId="0" borderId="20" xfId="52" applyFont="1" applyBorder="1" applyAlignment="1">
      <alignment horizontal="left" vertical="center"/>
    </xf>
    <xf numFmtId="0" fontId="39" fillId="0" borderId="40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39" fillId="0" borderId="39" xfId="52" applyFont="1" applyBorder="1" applyAlignment="1">
      <alignment horizontal="left" vertical="center"/>
    </xf>
    <xf numFmtId="0" fontId="22" fillId="0" borderId="55" xfId="52" applyFont="1" applyBorder="1" applyAlignment="1">
      <alignment horizontal="center" vertical="center"/>
    </xf>
    <xf numFmtId="0" fontId="12" fillId="0" borderId="56" xfId="52" applyFont="1" applyFill="1" applyBorder="1" applyAlignment="1">
      <alignment horizontal="left" vertical="center"/>
    </xf>
    <xf numFmtId="0" fontId="12" fillId="0" borderId="57" xfId="52" applyFont="1" applyFill="1" applyBorder="1" applyAlignment="1">
      <alignment horizontal="center" vertical="center"/>
    </xf>
    <xf numFmtId="0" fontId="12" fillId="0" borderId="23" xfId="52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4" fillId="0" borderId="24" xfId="52" applyFont="1" applyBorder="1" applyAlignment="1">
      <alignment horizontal="center" vertical="top"/>
    </xf>
    <xf numFmtId="0" fontId="39" fillId="0" borderId="58" xfId="52" applyFont="1" applyBorder="1" applyAlignment="1">
      <alignment horizontal="left" vertical="center"/>
    </xf>
    <xf numFmtId="0" fontId="39" fillId="0" borderId="24" xfId="52" applyFont="1" applyBorder="1" applyAlignment="1">
      <alignment horizontal="left" vertical="center"/>
    </xf>
    <xf numFmtId="0" fontId="39" fillId="0" borderId="34" xfId="52" applyFont="1" applyBorder="1" applyAlignment="1">
      <alignment horizontal="left" vertical="center"/>
    </xf>
    <xf numFmtId="0" fontId="12" fillId="0" borderId="51" xfId="52" applyFont="1" applyBorder="1" applyAlignment="1">
      <alignment horizontal="left" vertical="center"/>
    </xf>
    <xf numFmtId="0" fontId="12" fillId="0" borderId="50" xfId="52" applyFont="1" applyBorder="1" applyAlignment="1">
      <alignment horizontal="left" vertical="center"/>
    </xf>
    <xf numFmtId="0" fontId="39" fillId="0" borderId="52" xfId="52" applyFont="1" applyBorder="1" applyAlignment="1">
      <alignment vertical="center"/>
    </xf>
    <xf numFmtId="0" fontId="19" fillId="0" borderId="53" xfId="52" applyFont="1" applyBorder="1" applyAlignment="1">
      <alignment horizontal="left" vertical="center"/>
    </xf>
    <xf numFmtId="0" fontId="22" fillId="0" borderId="53" xfId="52" applyFont="1" applyBorder="1" applyAlignment="1">
      <alignment horizontal="left" vertical="center"/>
    </xf>
    <xf numFmtId="0" fontId="19" fillId="0" borderId="53" xfId="52" applyFont="1" applyBorder="1" applyAlignment="1">
      <alignment vertical="center"/>
    </xf>
    <xf numFmtId="0" fontId="39" fillId="0" borderId="53" xfId="52" applyFont="1" applyBorder="1" applyAlignment="1">
      <alignment vertical="center"/>
    </xf>
    <xf numFmtId="0" fontId="39" fillId="0" borderId="52" xfId="52" applyFont="1" applyBorder="1" applyAlignment="1">
      <alignment horizontal="center" vertical="center"/>
    </xf>
    <xf numFmtId="0" fontId="22" fillId="0" borderId="53" xfId="52" applyFont="1" applyBorder="1" applyAlignment="1">
      <alignment horizontal="center" vertical="center"/>
    </xf>
    <xf numFmtId="0" fontId="39" fillId="0" borderId="53" xfId="52" applyFont="1" applyBorder="1" applyAlignment="1">
      <alignment horizontal="center" vertical="center"/>
    </xf>
    <xf numFmtId="0" fontId="19" fillId="0" borderId="53" xfId="52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9" fillId="0" borderId="19" xfId="52" applyFont="1" applyBorder="1" applyAlignment="1">
      <alignment horizontal="center" vertical="center"/>
    </xf>
    <xf numFmtId="0" fontId="39" fillId="0" borderId="47" xfId="52" applyFont="1" applyBorder="1" applyAlignment="1">
      <alignment horizontal="left" vertical="center" wrapText="1"/>
    </xf>
    <xf numFmtId="0" fontId="39" fillId="0" borderId="48" xfId="52" applyFont="1" applyBorder="1" applyAlignment="1">
      <alignment horizontal="left" vertical="center" wrapText="1"/>
    </xf>
    <xf numFmtId="0" fontId="39" fillId="0" borderId="59" xfId="52" applyFont="1" applyBorder="1" applyAlignment="1">
      <alignment horizontal="left" vertical="center"/>
    </xf>
    <xf numFmtId="0" fontId="39" fillId="0" borderId="60" xfId="52" applyFont="1" applyBorder="1" applyAlignment="1">
      <alignment horizontal="left" vertical="center"/>
    </xf>
    <xf numFmtId="0" fontId="45" fillId="0" borderId="61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vertical="center"/>
    </xf>
    <xf numFmtId="9" fontId="22" fillId="0" borderId="2" xfId="52" applyNumberFormat="1" applyFont="1" applyBorder="1" applyAlignment="1">
      <alignment horizontal="center" vertical="center"/>
    </xf>
    <xf numFmtId="9" fontId="22" fillId="0" borderId="53" xfId="52" applyNumberFormat="1" applyFont="1" applyBorder="1" applyAlignment="1">
      <alignment horizontal="center" vertical="center"/>
    </xf>
    <xf numFmtId="0" fontId="22" fillId="0" borderId="27" xfId="52" applyFont="1" applyBorder="1" applyAlignment="1">
      <alignment horizontal="left" vertical="center"/>
    </xf>
    <xf numFmtId="9" fontId="22" fillId="0" borderId="19" xfId="52" applyNumberFormat="1" applyFont="1" applyBorder="1" applyAlignment="1">
      <alignment horizontal="center" vertical="center"/>
    </xf>
    <xf numFmtId="0" fontId="12" fillId="0" borderId="51" xfId="0" applyFont="1" applyBorder="1" applyAlignment="1">
      <alignment horizontal="left" vertical="center"/>
    </xf>
    <xf numFmtId="0" fontId="12" fillId="0" borderId="50" xfId="0" applyFont="1" applyBorder="1" applyAlignment="1">
      <alignment horizontal="left" vertical="center"/>
    </xf>
    <xf numFmtId="9" fontId="22" fillId="0" borderId="35" xfId="52" applyNumberFormat="1" applyFont="1" applyBorder="1" applyAlignment="1">
      <alignment horizontal="left" vertical="center"/>
    </xf>
    <xf numFmtId="9" fontId="22" fillId="0" borderId="30" xfId="52" applyNumberFormat="1" applyFont="1" applyBorder="1" applyAlignment="1">
      <alignment horizontal="left" vertical="center"/>
    </xf>
    <xf numFmtId="9" fontId="22" fillId="0" borderId="47" xfId="52" applyNumberFormat="1" applyFont="1" applyBorder="1" applyAlignment="1">
      <alignment horizontal="left" vertical="center"/>
    </xf>
    <xf numFmtId="9" fontId="22" fillId="0" borderId="48" xfId="52" applyNumberFormat="1" applyFont="1" applyBorder="1" applyAlignment="1">
      <alignment horizontal="left" vertical="center"/>
    </xf>
    <xf numFmtId="0" fontId="41" fillId="0" borderId="52" xfId="52" applyFont="1" applyFill="1" applyBorder="1" applyAlignment="1">
      <alignment horizontal="left" vertical="center"/>
    </xf>
    <xf numFmtId="0" fontId="41" fillId="0" borderId="53" xfId="52" applyFont="1" applyFill="1" applyBorder="1" applyAlignment="1">
      <alignment horizontal="left" vertical="center"/>
    </xf>
    <xf numFmtId="0" fontId="41" fillId="0" borderId="45" xfId="52" applyFont="1" applyFill="1" applyBorder="1" applyAlignment="1">
      <alignment horizontal="left" vertical="center"/>
    </xf>
    <xf numFmtId="0" fontId="41" fillId="0" borderId="48" xfId="52" applyFont="1" applyFill="1" applyBorder="1" applyAlignment="1">
      <alignment horizontal="left" vertical="center"/>
    </xf>
    <xf numFmtId="0" fontId="12" fillId="0" borderId="34" xfId="52" applyFont="1" applyFill="1" applyBorder="1" applyAlignment="1">
      <alignment horizontal="left" vertical="center"/>
    </xf>
    <xf numFmtId="0" fontId="22" fillId="0" borderId="62" xfId="52" applyFont="1" applyFill="1" applyBorder="1" applyAlignment="1">
      <alignment horizontal="left" vertical="center"/>
    </xf>
    <xf numFmtId="0" fontId="22" fillId="0" borderId="63" xfId="52" applyFont="1" applyFill="1" applyBorder="1" applyAlignment="1">
      <alignment horizontal="left" vertical="center"/>
    </xf>
    <xf numFmtId="0" fontId="12" fillId="0" borderId="41" xfId="52" applyFont="1" applyBorder="1" applyAlignment="1">
      <alignment vertical="center"/>
    </xf>
    <xf numFmtId="0" fontId="47" fillId="0" borderId="50" xfId="52" applyFont="1" applyBorder="1" applyAlignment="1">
      <alignment horizontal="center" vertical="center"/>
    </xf>
    <xf numFmtId="0" fontId="12" fillId="0" borderId="42" xfId="52" applyFont="1" applyBorder="1" applyAlignment="1">
      <alignment vertical="center"/>
    </xf>
    <xf numFmtId="0" fontId="22" fillId="0" borderId="64" xfId="52" applyFont="1" applyBorder="1" applyAlignment="1">
      <alignment vertical="center"/>
    </xf>
    <xf numFmtId="0" fontId="12" fillId="0" borderId="64" xfId="52" applyFont="1" applyBorder="1" applyAlignment="1">
      <alignment vertical="center"/>
    </xf>
    <xf numFmtId="58" fontId="19" fillId="0" borderId="42" xfId="52" applyNumberFormat="1" applyFont="1" applyBorder="1" applyAlignment="1">
      <alignment vertical="center"/>
    </xf>
    <xf numFmtId="0" fontId="12" fillId="0" borderId="34" xfId="52" applyFont="1" applyBorder="1" applyAlignment="1">
      <alignment horizontal="center" vertical="center"/>
    </xf>
    <xf numFmtId="0" fontId="22" fillId="0" borderId="65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39" fillId="0" borderId="66" xfId="52" applyFont="1" applyBorder="1" applyAlignment="1">
      <alignment horizontal="left" vertical="center"/>
    </xf>
    <xf numFmtId="0" fontId="12" fillId="0" borderId="56" xfId="52" applyFont="1" applyBorder="1" applyAlignment="1">
      <alignment horizontal="left" vertical="center"/>
    </xf>
    <xf numFmtId="0" fontId="22" fillId="0" borderId="57" xfId="52" applyFont="1" applyBorder="1" applyAlignment="1">
      <alignment horizontal="left" vertical="center"/>
    </xf>
    <xf numFmtId="0" fontId="39" fillId="0" borderId="0" xfId="52" applyFont="1" applyBorder="1" applyAlignment="1">
      <alignment vertical="center"/>
    </xf>
    <xf numFmtId="0" fontId="39" fillId="0" borderId="40" xfId="52" applyFont="1" applyBorder="1" applyAlignment="1">
      <alignment horizontal="left" vertical="center" wrapText="1"/>
    </xf>
    <xf numFmtId="0" fontId="39" fillId="0" borderId="57" xfId="52" applyFont="1" applyBorder="1" applyAlignment="1">
      <alignment horizontal="left" vertical="center"/>
    </xf>
    <xf numFmtId="0" fontId="39" fillId="0" borderId="2" xfId="52" applyFont="1" applyBorder="1" applyAlignment="1">
      <alignment horizontal="center" vertical="center"/>
    </xf>
    <xf numFmtId="0" fontId="48" fillId="0" borderId="39" xfId="52" applyFont="1" applyBorder="1" applyAlignment="1">
      <alignment horizontal="left" vertical="center"/>
    </xf>
    <xf numFmtId="0" fontId="26" fillId="0" borderId="20" xfId="52" applyFont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9" fontId="22" fillId="0" borderId="38" xfId="52" applyNumberFormat="1" applyFont="1" applyBorder="1" applyAlignment="1">
      <alignment horizontal="left" vertical="center"/>
    </xf>
    <xf numFmtId="9" fontId="22" fillId="0" borderId="40" xfId="52" applyNumberFormat="1" applyFont="1" applyBorder="1" applyAlignment="1">
      <alignment horizontal="left" vertical="center"/>
    </xf>
    <xf numFmtId="0" fontId="41" fillId="0" borderId="57" xfId="52" applyFont="1" applyFill="1" applyBorder="1" applyAlignment="1">
      <alignment horizontal="left" vertical="center"/>
    </xf>
    <xf numFmtId="0" fontId="41" fillId="0" borderId="40" xfId="52" applyFont="1" applyFill="1" applyBorder="1" applyAlignment="1">
      <alignment horizontal="left" vertical="center"/>
    </xf>
    <xf numFmtId="0" fontId="22" fillId="0" borderId="67" xfId="52" applyFont="1" applyFill="1" applyBorder="1" applyAlignment="1">
      <alignment horizontal="left" vertical="center"/>
    </xf>
    <xf numFmtId="0" fontId="12" fillId="0" borderId="68" xfId="52" applyFont="1" applyBorder="1" applyAlignment="1">
      <alignment horizontal="center" vertical="center"/>
    </xf>
    <xf numFmtId="0" fontId="22" fillId="0" borderId="64" xfId="52" applyFont="1" applyBorder="1" applyAlignment="1">
      <alignment horizontal="center" vertical="center"/>
    </xf>
    <xf numFmtId="0" fontId="22" fillId="0" borderId="66" xfId="52" applyFont="1" applyBorder="1" applyAlignment="1">
      <alignment horizontal="center" vertical="center"/>
    </xf>
    <xf numFmtId="0" fontId="22" fillId="0" borderId="66" xfId="52" applyFont="1" applyFill="1" applyBorder="1" applyAlignment="1">
      <alignment horizontal="left" vertical="center"/>
    </xf>
    <xf numFmtId="0" fontId="49" fillId="0" borderId="9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50" fillId="0" borderId="13" xfId="0" applyFont="1" applyBorder="1"/>
    <xf numFmtId="0" fontId="50" fillId="0" borderId="2" xfId="0" applyFont="1" applyBorder="1"/>
    <xf numFmtId="0" fontId="50" fillId="0" borderId="5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4" borderId="5" xfId="0" applyFont="1" applyFill="1" applyBorder="1" applyAlignment="1">
      <alignment horizontal="center" vertical="center"/>
    </xf>
    <xf numFmtId="0" fontId="50" fillId="4" borderId="7" xfId="0" applyFont="1" applyFill="1" applyBorder="1" applyAlignment="1">
      <alignment horizontal="center" vertical="center"/>
    </xf>
    <xf numFmtId="0" fontId="50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5" xfId="0" applyBorder="1"/>
    <xf numFmtId="0" fontId="0" fillId="0" borderId="16" xfId="0" applyBorder="1"/>
    <xf numFmtId="0" fontId="0" fillId="4" borderId="16" xfId="0" applyFill="1" applyBorder="1"/>
    <xf numFmtId="0" fontId="0" fillId="5" borderId="0" xfId="0" applyFill="1"/>
    <xf numFmtId="0" fontId="49" fillId="0" borderId="17" xfId="0" applyFont="1" applyBorder="1" applyAlignment="1">
      <alignment horizontal="center" vertical="center" wrapText="1"/>
    </xf>
    <xf numFmtId="0" fontId="50" fillId="0" borderId="69" xfId="0" applyFont="1" applyBorder="1" applyAlignment="1">
      <alignment horizontal="center" vertical="center"/>
    </xf>
    <xf numFmtId="0" fontId="50" fillId="0" borderId="14" xfId="0" applyFont="1" applyBorder="1"/>
    <xf numFmtId="0" fontId="0" fillId="0" borderId="14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0" fillId="6" borderId="2" xfId="0" applyFont="1" applyFill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  <xf numFmtId="0" fontId="6" fillId="0" borderId="2" xfId="6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43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4895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859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43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859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62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489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62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526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43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62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62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859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43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95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76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670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670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86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67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86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0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90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0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90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24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25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96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715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715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96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715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96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715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715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715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715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860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24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43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62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86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86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69215</xdr:colOff>
      <xdr:row>2</xdr:row>
      <xdr:rowOff>41910</xdr:rowOff>
    </xdr:from>
    <xdr:to>
      <xdr:col>7</xdr:col>
      <xdr:colOff>1049655</xdr:colOff>
      <xdr:row>3</xdr:row>
      <xdr:rowOff>378460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8595" y="622935"/>
          <a:ext cx="98044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</xdr:colOff>
      <xdr:row>2</xdr:row>
      <xdr:rowOff>41910</xdr:rowOff>
    </xdr:from>
    <xdr:to>
      <xdr:col>8</xdr:col>
      <xdr:colOff>1021080</xdr:colOff>
      <xdr:row>3</xdr:row>
      <xdr:rowOff>366395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74280" y="622935"/>
          <a:ext cx="982980" cy="705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2" customWidth="1"/>
    <col min="3" max="3" width="10.125" customWidth="1"/>
  </cols>
  <sheetData>
    <row r="1" ht="21" customHeight="1" spans="1:2">
      <c r="A1" s="443"/>
      <c r="B1" s="444" t="s">
        <v>0</v>
      </c>
    </row>
    <row r="2" spans="1:2">
      <c r="A2" s="9">
        <v>1</v>
      </c>
      <c r="B2" s="445" t="s">
        <v>1</v>
      </c>
    </row>
    <row r="3" spans="1:2">
      <c r="A3" s="9">
        <v>2</v>
      </c>
      <c r="B3" s="445" t="s">
        <v>2</v>
      </c>
    </row>
    <row r="4" spans="1:2">
      <c r="A4" s="9">
        <v>3</v>
      </c>
      <c r="B4" s="445" t="s">
        <v>3</v>
      </c>
    </row>
    <row r="5" spans="1:2">
      <c r="A5" s="9">
        <v>4</v>
      </c>
      <c r="B5" s="445" t="s">
        <v>4</v>
      </c>
    </row>
    <row r="6" spans="1:2">
      <c r="A6" s="9">
        <v>5</v>
      </c>
      <c r="B6" s="445" t="s">
        <v>5</v>
      </c>
    </row>
    <row r="7" spans="1:2">
      <c r="A7" s="9">
        <v>6</v>
      </c>
      <c r="B7" s="445" t="s">
        <v>6</v>
      </c>
    </row>
    <row r="8" s="441" customFormat="1" ht="15" customHeight="1" spans="1:2">
      <c r="A8" s="446">
        <v>7</v>
      </c>
      <c r="B8" s="447" t="s">
        <v>7</v>
      </c>
    </row>
    <row r="9" ht="18.95" customHeight="1" spans="1:2">
      <c r="A9" s="443"/>
      <c r="B9" s="448" t="s">
        <v>8</v>
      </c>
    </row>
    <row r="10" ht="15.95" customHeight="1" spans="1:2">
      <c r="A10" s="9">
        <v>1</v>
      </c>
      <c r="B10" s="449" t="s">
        <v>9</v>
      </c>
    </row>
    <row r="11" spans="1:2">
      <c r="A11" s="9">
        <v>2</v>
      </c>
      <c r="B11" s="445" t="s">
        <v>10</v>
      </c>
    </row>
    <row r="12" spans="1:2">
      <c r="A12" s="9">
        <v>3</v>
      </c>
      <c r="B12" s="447" t="s">
        <v>11</v>
      </c>
    </row>
    <row r="13" spans="1:2">
      <c r="A13" s="9">
        <v>4</v>
      </c>
      <c r="B13" s="445" t="s">
        <v>12</v>
      </c>
    </row>
    <row r="14" spans="1:2">
      <c r="A14" s="9">
        <v>5</v>
      </c>
      <c r="B14" s="445" t="s">
        <v>13</v>
      </c>
    </row>
    <row r="15" spans="1:2">
      <c r="A15" s="9">
        <v>6</v>
      </c>
      <c r="B15" s="445" t="s">
        <v>14</v>
      </c>
    </row>
    <row r="16" spans="1:2">
      <c r="A16" s="9">
        <v>7</v>
      </c>
      <c r="B16" s="445" t="s">
        <v>15</v>
      </c>
    </row>
    <row r="17" spans="1:2">
      <c r="A17" s="9">
        <v>8</v>
      </c>
      <c r="B17" s="445" t="s">
        <v>16</v>
      </c>
    </row>
    <row r="18" spans="1:2">
      <c r="A18" s="9">
        <v>9</v>
      </c>
      <c r="B18" s="445" t="s">
        <v>17</v>
      </c>
    </row>
    <row r="19" spans="1:2">
      <c r="A19" s="9"/>
      <c r="B19" s="445"/>
    </row>
    <row r="20" ht="20.25" spans="1:2">
      <c r="A20" s="443"/>
      <c r="B20" s="444" t="s">
        <v>18</v>
      </c>
    </row>
    <row r="21" spans="1:2">
      <c r="A21" s="9">
        <v>1</v>
      </c>
      <c r="B21" s="450" t="s">
        <v>19</v>
      </c>
    </row>
    <row r="22" spans="1:2">
      <c r="A22" s="9">
        <v>2</v>
      </c>
      <c r="B22" s="445" t="s">
        <v>20</v>
      </c>
    </row>
    <row r="23" spans="1:2">
      <c r="A23" s="9">
        <v>3</v>
      </c>
      <c r="B23" s="445" t="s">
        <v>21</v>
      </c>
    </row>
    <row r="24" spans="1:2">
      <c r="A24" s="9">
        <v>4</v>
      </c>
      <c r="B24" s="445" t="s">
        <v>22</v>
      </c>
    </row>
    <row r="25" spans="1:2">
      <c r="A25" s="9">
        <v>5</v>
      </c>
      <c r="B25" s="445" t="s">
        <v>23</v>
      </c>
    </row>
    <row r="26" spans="1:2">
      <c r="A26" s="9">
        <v>6</v>
      </c>
      <c r="B26" s="445" t="s">
        <v>24</v>
      </c>
    </row>
    <row r="27" spans="1:2">
      <c r="A27" s="9">
        <v>7</v>
      </c>
      <c r="B27" s="445" t="s">
        <v>25</v>
      </c>
    </row>
    <row r="28" spans="1:2">
      <c r="A28" s="9"/>
      <c r="B28" s="445"/>
    </row>
    <row r="29" ht="20.25" spans="1:2">
      <c r="A29" s="443"/>
      <c r="B29" s="444" t="s">
        <v>26</v>
      </c>
    </row>
    <row r="30" spans="1:2">
      <c r="A30" s="9">
        <v>1</v>
      </c>
      <c r="B30" s="450" t="s">
        <v>27</v>
      </c>
    </row>
    <row r="31" spans="1:2">
      <c r="A31" s="9">
        <v>2</v>
      </c>
      <c r="B31" s="445" t="s">
        <v>28</v>
      </c>
    </row>
    <row r="32" spans="1:2">
      <c r="A32" s="9">
        <v>3</v>
      </c>
      <c r="B32" s="445" t="s">
        <v>29</v>
      </c>
    </row>
    <row r="33" ht="28.5" spans="1:2">
      <c r="A33" s="9">
        <v>4</v>
      </c>
      <c r="B33" s="445" t="s">
        <v>30</v>
      </c>
    </row>
    <row r="34" spans="1:2">
      <c r="A34" s="9">
        <v>5</v>
      </c>
      <c r="B34" s="445" t="s">
        <v>31</v>
      </c>
    </row>
    <row r="35" spans="1:2">
      <c r="A35" s="9">
        <v>6</v>
      </c>
      <c r="B35" s="445" t="s">
        <v>32</v>
      </c>
    </row>
    <row r="36" spans="1:2">
      <c r="A36" s="9">
        <v>7</v>
      </c>
      <c r="B36" s="445" t="s">
        <v>33</v>
      </c>
    </row>
    <row r="37" spans="1:2">
      <c r="A37" s="9"/>
      <c r="B37" s="445"/>
    </row>
    <row r="39" spans="1:2">
      <c r="A39" s="451" t="s">
        <v>34</v>
      </c>
      <c r="B39" s="45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249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273</v>
      </c>
      <c r="H2" s="4"/>
      <c r="I2" s="4" t="s">
        <v>274</v>
      </c>
      <c r="J2" s="4"/>
      <c r="K2" s="6" t="s">
        <v>275</v>
      </c>
      <c r="L2" s="73" t="s">
        <v>276</v>
      </c>
      <c r="M2" s="20" t="s">
        <v>277</v>
      </c>
    </row>
    <row r="3" s="1" customFormat="1" ht="16.5" spans="1:13">
      <c r="A3" s="4"/>
      <c r="B3" s="7"/>
      <c r="C3" s="7"/>
      <c r="D3" s="7"/>
      <c r="E3" s="7"/>
      <c r="F3" s="7"/>
      <c r="G3" s="4" t="s">
        <v>278</v>
      </c>
      <c r="H3" s="4" t="s">
        <v>279</v>
      </c>
      <c r="I3" s="4" t="s">
        <v>278</v>
      </c>
      <c r="J3" s="4" t="s">
        <v>279</v>
      </c>
      <c r="K3" s="8"/>
      <c r="L3" s="74"/>
      <c r="M3" s="21"/>
    </row>
    <row r="4" ht="22" customHeight="1" spans="1:13">
      <c r="A4" s="65">
        <v>1</v>
      </c>
      <c r="B4" s="26" t="s">
        <v>266</v>
      </c>
      <c r="C4" s="25">
        <v>24091421</v>
      </c>
      <c r="D4" s="26" t="s">
        <v>264</v>
      </c>
      <c r="E4" s="25" t="s">
        <v>265</v>
      </c>
      <c r="F4" s="27" t="s">
        <v>182</v>
      </c>
      <c r="G4" s="66">
        <v>-0.01</v>
      </c>
      <c r="H4" s="66">
        <v>0</v>
      </c>
      <c r="I4" s="66">
        <v>-0.01</v>
      </c>
      <c r="J4" s="66">
        <v>0</v>
      </c>
      <c r="K4" s="69"/>
      <c r="L4" s="12" t="s">
        <v>95</v>
      </c>
      <c r="M4" s="12" t="s">
        <v>280</v>
      </c>
    </row>
    <row r="5" ht="22" customHeight="1" spans="1:13">
      <c r="A5" s="65">
        <v>2</v>
      </c>
      <c r="B5" s="26" t="s">
        <v>266</v>
      </c>
      <c r="C5" s="25">
        <v>24091423</v>
      </c>
      <c r="D5" s="26" t="s">
        <v>264</v>
      </c>
      <c r="E5" s="25" t="s">
        <v>267</v>
      </c>
      <c r="F5" s="27" t="s">
        <v>182</v>
      </c>
      <c r="G5" s="66">
        <v>-0.01</v>
      </c>
      <c r="H5" s="66">
        <v>0</v>
      </c>
      <c r="I5" s="66">
        <v>-0.01</v>
      </c>
      <c r="J5" s="66">
        <v>0</v>
      </c>
      <c r="K5" s="69"/>
      <c r="L5" s="12" t="s">
        <v>95</v>
      </c>
      <c r="M5" s="12" t="s">
        <v>280</v>
      </c>
    </row>
    <row r="6" ht="22" customHeight="1" spans="1:13">
      <c r="A6" s="65">
        <v>3</v>
      </c>
      <c r="B6" s="26" t="s">
        <v>266</v>
      </c>
      <c r="C6" s="25">
        <v>24091422</v>
      </c>
      <c r="D6" s="26" t="s">
        <v>264</v>
      </c>
      <c r="E6" s="25" t="s">
        <v>268</v>
      </c>
      <c r="F6" s="27" t="s">
        <v>182</v>
      </c>
      <c r="G6" s="66">
        <v>-0.01</v>
      </c>
      <c r="H6" s="66">
        <v>0</v>
      </c>
      <c r="I6" s="66">
        <v>-0.01</v>
      </c>
      <c r="J6" s="66">
        <v>0</v>
      </c>
      <c r="K6" s="69"/>
      <c r="L6" s="12" t="s">
        <v>95</v>
      </c>
      <c r="M6" s="12" t="s">
        <v>280</v>
      </c>
    </row>
    <row r="7" ht="22" customHeight="1" spans="1:13">
      <c r="A7" s="65"/>
      <c r="B7" s="67"/>
      <c r="C7" s="52"/>
      <c r="D7" s="67"/>
      <c r="E7" s="54"/>
      <c r="F7" s="67"/>
      <c r="G7" s="66"/>
      <c r="H7" s="66"/>
      <c r="I7" s="66"/>
      <c r="J7" s="66"/>
      <c r="K7" s="69"/>
      <c r="L7" s="12"/>
      <c r="M7" s="12"/>
    </row>
    <row r="8" ht="22" customHeight="1" spans="1:13">
      <c r="A8" s="65"/>
      <c r="B8" s="68"/>
      <c r="C8" s="30"/>
      <c r="D8" s="30"/>
      <c r="E8" s="30"/>
      <c r="F8" s="31"/>
      <c r="G8" s="69"/>
      <c r="H8" s="70"/>
      <c r="I8" s="70"/>
      <c r="J8" s="70"/>
      <c r="K8" s="69"/>
      <c r="L8" s="9"/>
      <c r="M8" s="9"/>
    </row>
    <row r="9" ht="22" customHeight="1" spans="1:13">
      <c r="A9" s="65"/>
      <c r="B9" s="68"/>
      <c r="C9" s="30"/>
      <c r="D9" s="30"/>
      <c r="E9" s="30"/>
      <c r="F9" s="31"/>
      <c r="G9" s="69"/>
      <c r="H9" s="70"/>
      <c r="I9" s="70"/>
      <c r="J9" s="70"/>
      <c r="K9" s="69"/>
      <c r="L9" s="9"/>
      <c r="M9" s="9"/>
    </row>
    <row r="10" ht="22" customHeight="1" spans="1:13">
      <c r="A10" s="65"/>
      <c r="B10" s="68"/>
      <c r="C10" s="30"/>
      <c r="D10" s="30"/>
      <c r="E10" s="30"/>
      <c r="F10" s="31"/>
      <c r="G10" s="69"/>
      <c r="H10" s="70"/>
      <c r="I10" s="70"/>
      <c r="J10" s="70"/>
      <c r="K10" s="69"/>
      <c r="L10" s="9"/>
      <c r="M10" s="9"/>
    </row>
    <row r="11" ht="22" customHeight="1" spans="1:13">
      <c r="A11" s="65"/>
      <c r="B11" s="68"/>
      <c r="C11" s="30"/>
      <c r="D11" s="30"/>
      <c r="E11" s="30"/>
      <c r="F11" s="31"/>
      <c r="G11" s="69"/>
      <c r="H11" s="70"/>
      <c r="I11" s="70"/>
      <c r="J11" s="70"/>
      <c r="K11" s="69"/>
      <c r="L11" s="9"/>
      <c r="M11" s="9"/>
    </row>
    <row r="12" s="2" customFormat="1" ht="18.75" spans="1:13">
      <c r="A12" s="14" t="s">
        <v>281</v>
      </c>
      <c r="B12" s="15"/>
      <c r="C12" s="15"/>
      <c r="D12" s="30"/>
      <c r="E12" s="16"/>
      <c r="F12" s="31"/>
      <c r="G12" s="32"/>
      <c r="H12" s="14" t="s">
        <v>270</v>
      </c>
      <c r="I12" s="15"/>
      <c r="J12" s="15"/>
      <c r="K12" s="16"/>
      <c r="L12" s="75"/>
      <c r="M12" s="22"/>
    </row>
    <row r="13" ht="84" customHeight="1" spans="1:13">
      <c r="A13" s="71" t="s">
        <v>282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C4" sqref="C4:F6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284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39" t="s">
        <v>285</v>
      </c>
      <c r="H2" s="40"/>
      <c r="I2" s="62"/>
      <c r="J2" s="39" t="s">
        <v>286</v>
      </c>
      <c r="K2" s="40"/>
      <c r="L2" s="62"/>
      <c r="M2" s="39" t="s">
        <v>287</v>
      </c>
      <c r="N2" s="40"/>
      <c r="O2" s="62"/>
      <c r="P2" s="39" t="s">
        <v>288</v>
      </c>
      <c r="Q2" s="40"/>
      <c r="R2" s="62"/>
      <c r="S2" s="40" t="s">
        <v>289</v>
      </c>
      <c r="T2" s="40"/>
      <c r="U2" s="62"/>
      <c r="V2" s="35" t="s">
        <v>290</v>
      </c>
      <c r="W2" s="35" t="s">
        <v>263</v>
      </c>
    </row>
    <row r="3" s="1" customFormat="1" ht="16.5" spans="1:23">
      <c r="A3" s="7"/>
      <c r="B3" s="41"/>
      <c r="C3" s="41"/>
      <c r="D3" s="41"/>
      <c r="E3" s="41"/>
      <c r="F3" s="41"/>
      <c r="G3" s="4" t="s">
        <v>291</v>
      </c>
      <c r="H3" s="4" t="s">
        <v>67</v>
      </c>
      <c r="I3" s="4" t="s">
        <v>254</v>
      </c>
      <c r="J3" s="4" t="s">
        <v>291</v>
      </c>
      <c r="K3" s="4" t="s">
        <v>67</v>
      </c>
      <c r="L3" s="4" t="s">
        <v>254</v>
      </c>
      <c r="M3" s="4" t="s">
        <v>291</v>
      </c>
      <c r="N3" s="4" t="s">
        <v>67</v>
      </c>
      <c r="O3" s="4" t="s">
        <v>254</v>
      </c>
      <c r="P3" s="4" t="s">
        <v>291</v>
      </c>
      <c r="Q3" s="4" t="s">
        <v>67</v>
      </c>
      <c r="R3" s="4" t="s">
        <v>254</v>
      </c>
      <c r="S3" s="4" t="s">
        <v>291</v>
      </c>
      <c r="T3" s="4" t="s">
        <v>67</v>
      </c>
      <c r="U3" s="4" t="s">
        <v>254</v>
      </c>
      <c r="V3" s="64"/>
      <c r="W3" s="64"/>
    </row>
    <row r="4" ht="18.75" spans="1:23">
      <c r="A4" s="42" t="s">
        <v>292</v>
      </c>
      <c r="B4" s="43" t="s">
        <v>266</v>
      </c>
      <c r="C4" s="25">
        <v>24091421</v>
      </c>
      <c r="D4" s="26" t="s">
        <v>264</v>
      </c>
      <c r="E4" s="25" t="s">
        <v>265</v>
      </c>
      <c r="F4" s="27" t="s">
        <v>182</v>
      </c>
      <c r="G4" s="28"/>
      <c r="H4" s="44"/>
      <c r="I4" s="44"/>
      <c r="J4" s="44"/>
      <c r="K4" s="28"/>
      <c r="L4" s="28"/>
      <c r="M4" s="12"/>
      <c r="N4" s="12"/>
      <c r="O4" s="12"/>
      <c r="P4" s="12"/>
      <c r="Q4" s="12"/>
      <c r="R4" s="12"/>
      <c r="S4" s="12"/>
      <c r="T4" s="12"/>
      <c r="U4" s="12"/>
      <c r="V4" s="12" t="s">
        <v>293</v>
      </c>
      <c r="W4" s="12"/>
    </row>
    <row r="5" ht="18.75" spans="1:23">
      <c r="A5" s="45"/>
      <c r="B5" s="46"/>
      <c r="C5" s="25">
        <v>24091423</v>
      </c>
      <c r="D5" s="26" t="s">
        <v>264</v>
      </c>
      <c r="E5" s="25" t="s">
        <v>267</v>
      </c>
      <c r="F5" s="27" t="s">
        <v>182</v>
      </c>
      <c r="G5" s="47" t="s">
        <v>294</v>
      </c>
      <c r="H5" s="48"/>
      <c r="I5" s="63"/>
      <c r="J5" s="47" t="s">
        <v>295</v>
      </c>
      <c r="K5" s="48"/>
      <c r="L5" s="63"/>
      <c r="M5" s="39" t="s">
        <v>296</v>
      </c>
      <c r="N5" s="40"/>
      <c r="O5" s="62"/>
      <c r="P5" s="39" t="s">
        <v>297</v>
      </c>
      <c r="Q5" s="40"/>
      <c r="R5" s="62"/>
      <c r="S5" s="40" t="s">
        <v>298</v>
      </c>
      <c r="T5" s="40"/>
      <c r="U5" s="62"/>
      <c r="V5" s="12"/>
      <c r="W5" s="12"/>
    </row>
    <row r="6" ht="18.75" spans="1:23">
      <c r="A6" s="45"/>
      <c r="B6" s="46"/>
      <c r="C6" s="25">
        <v>24091422</v>
      </c>
      <c r="D6" s="26" t="s">
        <v>264</v>
      </c>
      <c r="E6" s="25" t="s">
        <v>268</v>
      </c>
      <c r="F6" s="27" t="s">
        <v>182</v>
      </c>
      <c r="G6" s="49" t="s">
        <v>291</v>
      </c>
      <c r="H6" s="49" t="s">
        <v>67</v>
      </c>
      <c r="I6" s="49" t="s">
        <v>254</v>
      </c>
      <c r="J6" s="49" t="s">
        <v>291</v>
      </c>
      <c r="K6" s="49" t="s">
        <v>67</v>
      </c>
      <c r="L6" s="49" t="s">
        <v>254</v>
      </c>
      <c r="M6" s="4" t="s">
        <v>291</v>
      </c>
      <c r="N6" s="4" t="s">
        <v>67</v>
      </c>
      <c r="O6" s="4" t="s">
        <v>254</v>
      </c>
      <c r="P6" s="4" t="s">
        <v>291</v>
      </c>
      <c r="Q6" s="4" t="s">
        <v>67</v>
      </c>
      <c r="R6" s="4" t="s">
        <v>254</v>
      </c>
      <c r="S6" s="4" t="s">
        <v>291</v>
      </c>
      <c r="T6" s="4" t="s">
        <v>67</v>
      </c>
      <c r="U6" s="4" t="s">
        <v>254</v>
      </c>
      <c r="V6" s="12"/>
      <c r="W6" s="12"/>
    </row>
    <row r="7" ht="15" spans="1:23">
      <c r="A7" s="50"/>
      <c r="B7" s="51"/>
      <c r="C7" s="52"/>
      <c r="D7" s="53"/>
      <c r="E7" s="54"/>
      <c r="F7" s="53"/>
      <c r="G7" s="28"/>
      <c r="H7" s="44"/>
      <c r="I7" s="44"/>
      <c r="J7" s="44"/>
      <c r="K7" s="44"/>
      <c r="L7" s="28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2"/>
      <c r="B8" s="43"/>
      <c r="C8" s="55"/>
      <c r="D8" s="55"/>
      <c r="E8" s="55"/>
      <c r="F8" s="42"/>
      <c r="G8" s="12"/>
      <c r="H8" s="44"/>
      <c r="I8" s="44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22" customHeight="1" spans="1:23">
      <c r="A9" s="45"/>
      <c r="B9" s="46"/>
      <c r="C9" s="50"/>
      <c r="D9" s="56"/>
      <c r="E9" s="50"/>
      <c r="F9" s="50"/>
      <c r="G9" s="12"/>
      <c r="H9" s="44"/>
      <c r="I9" s="44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2"/>
      <c r="B10" s="43"/>
      <c r="C10" s="57"/>
      <c r="D10" s="55"/>
      <c r="E10" s="57"/>
      <c r="F10" s="42"/>
      <c r="G10" s="12"/>
      <c r="H10" s="44"/>
      <c r="I10" s="44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5"/>
      <c r="B11" s="46"/>
      <c r="C11" s="58"/>
      <c r="D11" s="56"/>
      <c r="E11" s="58"/>
      <c r="F11" s="5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59"/>
      <c r="B12" s="59"/>
      <c r="C12" s="59"/>
      <c r="D12" s="59"/>
      <c r="E12" s="59"/>
      <c r="F12" s="5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58"/>
      <c r="B13" s="58"/>
      <c r="C13" s="58"/>
      <c r="D13" s="58"/>
      <c r="E13" s="58"/>
      <c r="F13" s="58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59"/>
      <c r="B14" s="59"/>
      <c r="C14" s="59"/>
      <c r="D14" s="59"/>
      <c r="E14" s="59"/>
      <c r="F14" s="5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8"/>
      <c r="B15" s="58"/>
      <c r="C15" s="58"/>
      <c r="D15" s="58"/>
      <c r="E15" s="58"/>
      <c r="F15" s="5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4" t="s">
        <v>299</v>
      </c>
      <c r="B17" s="15"/>
      <c r="C17" s="15"/>
      <c r="D17" s="15"/>
      <c r="E17" s="16"/>
      <c r="F17" s="17"/>
      <c r="G17" s="32"/>
      <c r="H17" s="38"/>
      <c r="I17" s="38"/>
      <c r="J17" s="14" t="s">
        <v>270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80" customHeight="1" spans="1:23">
      <c r="A18" s="60" t="s">
        <v>300</v>
      </c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302</v>
      </c>
      <c r="B2" s="35" t="s">
        <v>250</v>
      </c>
      <c r="C2" s="35" t="s">
        <v>251</v>
      </c>
      <c r="D2" s="35" t="s">
        <v>252</v>
      </c>
      <c r="E2" s="35" t="s">
        <v>253</v>
      </c>
      <c r="F2" s="35" t="s">
        <v>254</v>
      </c>
      <c r="G2" s="34" t="s">
        <v>303</v>
      </c>
      <c r="H2" s="34" t="s">
        <v>304</v>
      </c>
      <c r="I2" s="34" t="s">
        <v>305</v>
      </c>
      <c r="J2" s="34" t="s">
        <v>304</v>
      </c>
      <c r="K2" s="34" t="s">
        <v>306</v>
      </c>
      <c r="L2" s="34" t="s">
        <v>304</v>
      </c>
      <c r="M2" s="35" t="s">
        <v>290</v>
      </c>
      <c r="N2" s="35" t="s">
        <v>263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6" t="s">
        <v>302</v>
      </c>
      <c r="B4" s="37" t="s">
        <v>307</v>
      </c>
      <c r="C4" s="37" t="s">
        <v>291</v>
      </c>
      <c r="D4" s="37" t="s">
        <v>252</v>
      </c>
      <c r="E4" s="35" t="s">
        <v>253</v>
      </c>
      <c r="F4" s="35" t="s">
        <v>254</v>
      </c>
      <c r="G4" s="34" t="s">
        <v>303</v>
      </c>
      <c r="H4" s="34" t="s">
        <v>304</v>
      </c>
      <c r="I4" s="34" t="s">
        <v>305</v>
      </c>
      <c r="J4" s="34" t="s">
        <v>304</v>
      </c>
      <c r="K4" s="34" t="s">
        <v>306</v>
      </c>
      <c r="L4" s="34" t="s">
        <v>304</v>
      </c>
      <c r="M4" s="35" t="s">
        <v>290</v>
      </c>
      <c r="N4" s="35" t="s">
        <v>263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308</v>
      </c>
      <c r="B11" s="15"/>
      <c r="C11" s="15"/>
      <c r="D11" s="16"/>
      <c r="E11" s="17"/>
      <c r="F11" s="38"/>
      <c r="G11" s="32"/>
      <c r="H11" s="38"/>
      <c r="I11" s="14" t="s">
        <v>309</v>
      </c>
      <c r="J11" s="15"/>
      <c r="K11" s="15"/>
      <c r="L11" s="15"/>
      <c r="M11" s="15"/>
      <c r="N11" s="22"/>
    </row>
    <row r="12" ht="20.25" spans="1:14">
      <c r="A12" s="18" t="s">
        <v>310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17" sqref="H17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3.5" customWidth="1"/>
    <col min="8" max="9" width="14" customWidth="1"/>
    <col min="10" max="10" width="11.5" customWidth="1"/>
  </cols>
  <sheetData>
    <row r="1" ht="29.25" spans="1:10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284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312</v>
      </c>
      <c r="H2" s="4" t="s">
        <v>313</v>
      </c>
      <c r="I2" s="4" t="s">
        <v>314</v>
      </c>
      <c r="J2" s="4" t="s">
        <v>315</v>
      </c>
      <c r="K2" s="5" t="s">
        <v>290</v>
      </c>
      <c r="L2" s="5" t="s">
        <v>263</v>
      </c>
    </row>
    <row r="3" ht="30" customHeight="1" spans="1:12">
      <c r="A3" s="23">
        <v>1</v>
      </c>
      <c r="B3" s="24" t="s">
        <v>266</v>
      </c>
      <c r="C3" s="25">
        <v>24091421</v>
      </c>
      <c r="D3" s="26" t="s">
        <v>264</v>
      </c>
      <c r="E3" s="25" t="s">
        <v>265</v>
      </c>
      <c r="F3" s="27" t="s">
        <v>182</v>
      </c>
      <c r="G3" s="12" t="s">
        <v>316</v>
      </c>
      <c r="H3" s="28"/>
      <c r="I3" s="28"/>
      <c r="J3" s="12"/>
      <c r="K3" s="33" t="s">
        <v>317</v>
      </c>
      <c r="L3" s="12" t="s">
        <v>280</v>
      </c>
    </row>
    <row r="4" ht="30" customHeight="1" spans="1:12">
      <c r="A4" s="23">
        <v>2</v>
      </c>
      <c r="B4" s="24" t="s">
        <v>266</v>
      </c>
      <c r="C4" s="25">
        <v>24091423</v>
      </c>
      <c r="D4" s="26" t="s">
        <v>264</v>
      </c>
      <c r="E4" s="25" t="s">
        <v>267</v>
      </c>
      <c r="F4" s="27" t="s">
        <v>182</v>
      </c>
      <c r="G4" s="12" t="s">
        <v>316</v>
      </c>
      <c r="H4" s="28"/>
      <c r="I4" s="28"/>
      <c r="J4" s="12"/>
      <c r="K4" s="33" t="s">
        <v>317</v>
      </c>
      <c r="L4" s="12" t="s">
        <v>280</v>
      </c>
    </row>
    <row r="5" ht="30" customHeight="1" spans="1:12">
      <c r="A5" s="23">
        <v>3</v>
      </c>
      <c r="B5" s="24" t="s">
        <v>266</v>
      </c>
      <c r="C5" s="25">
        <v>24091422</v>
      </c>
      <c r="D5" s="26" t="s">
        <v>264</v>
      </c>
      <c r="E5" s="25" t="s">
        <v>268</v>
      </c>
      <c r="F5" s="27" t="s">
        <v>182</v>
      </c>
      <c r="G5" s="12" t="s">
        <v>316</v>
      </c>
      <c r="H5" s="12"/>
      <c r="I5" s="9"/>
      <c r="J5" s="9"/>
      <c r="K5" s="33" t="s">
        <v>317</v>
      </c>
      <c r="L5" s="12" t="s">
        <v>280</v>
      </c>
    </row>
    <row r="6" spans="1:12">
      <c r="A6" s="29"/>
      <c r="B6" s="30"/>
      <c r="C6" s="30"/>
      <c r="D6" s="30"/>
      <c r="E6" s="30"/>
      <c r="F6" s="31"/>
      <c r="G6" s="12"/>
      <c r="H6" s="12"/>
      <c r="I6" s="9"/>
      <c r="J6" s="9"/>
      <c r="K6" s="33"/>
      <c r="L6" s="12"/>
    </row>
    <row r="7" spans="1:12">
      <c r="A7" s="9"/>
      <c r="B7" s="30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4" t="s">
        <v>318</v>
      </c>
      <c r="B9" s="15"/>
      <c r="C9" s="15"/>
      <c r="D9" s="15"/>
      <c r="E9" s="16"/>
      <c r="F9" s="17"/>
      <c r="G9" s="32"/>
      <c r="H9" s="14" t="s">
        <v>319</v>
      </c>
      <c r="I9" s="15"/>
      <c r="J9" s="15"/>
      <c r="K9" s="15"/>
      <c r="L9" s="22"/>
    </row>
    <row r="10" ht="20.25" spans="1:12">
      <c r="A10" s="18" t="s">
        <v>320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L15" sqref="K15:L15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249</v>
      </c>
      <c r="B2" s="5" t="s">
        <v>254</v>
      </c>
      <c r="C2" s="5" t="s">
        <v>291</v>
      </c>
      <c r="D2" s="5" t="s">
        <v>252</v>
      </c>
      <c r="E2" s="5" t="s">
        <v>253</v>
      </c>
      <c r="F2" s="4" t="s">
        <v>322</v>
      </c>
      <c r="G2" s="4" t="s">
        <v>274</v>
      </c>
      <c r="H2" s="6" t="s">
        <v>275</v>
      </c>
      <c r="I2" s="20" t="s">
        <v>277</v>
      </c>
    </row>
    <row r="3" s="1" customFormat="1" ht="16.5" spans="1:9">
      <c r="A3" s="4"/>
      <c r="B3" s="7"/>
      <c r="C3" s="7"/>
      <c r="D3" s="7"/>
      <c r="E3" s="7"/>
      <c r="F3" s="4" t="s">
        <v>323</v>
      </c>
      <c r="G3" s="4" t="s">
        <v>278</v>
      </c>
      <c r="H3" s="8"/>
      <c r="I3" s="21"/>
    </row>
    <row r="4" ht="22.5" spans="1:9">
      <c r="A4" s="9">
        <v>1</v>
      </c>
      <c r="B4" s="9" t="s">
        <v>324</v>
      </c>
      <c r="C4" s="10" t="s">
        <v>325</v>
      </c>
      <c r="D4" s="453" t="s">
        <v>326</v>
      </c>
      <c r="E4" s="12" t="s">
        <v>182</v>
      </c>
      <c r="F4" s="13" t="s">
        <v>327</v>
      </c>
      <c r="G4" s="13" t="s">
        <v>328</v>
      </c>
      <c r="H4" s="12">
        <v>-7</v>
      </c>
      <c r="I4" s="12" t="s">
        <v>280</v>
      </c>
    </row>
    <row r="5" spans="1:9">
      <c r="A5" s="9"/>
      <c r="B5" s="9"/>
      <c r="C5" s="10"/>
      <c r="D5" s="11"/>
      <c r="E5" s="12"/>
      <c r="F5" s="13"/>
      <c r="G5" s="13"/>
      <c r="H5" s="12"/>
      <c r="I5" s="12"/>
    </row>
    <row r="6" spans="1:9">
      <c r="A6" s="9"/>
      <c r="B6" s="9"/>
      <c r="C6" s="10"/>
      <c r="D6" s="11"/>
      <c r="E6" s="12"/>
      <c r="F6" s="13"/>
      <c r="G6" s="13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329</v>
      </c>
      <c r="B12" s="15"/>
      <c r="C12" s="15"/>
      <c r="D12" s="16"/>
      <c r="E12" s="17"/>
      <c r="F12" s="14" t="s">
        <v>330</v>
      </c>
      <c r="G12" s="15"/>
      <c r="H12" s="16"/>
      <c r="I12" s="22"/>
    </row>
    <row r="13" ht="20.25" spans="1:9">
      <c r="A13" s="18" t="s">
        <v>331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1" t="s">
        <v>35</v>
      </c>
      <c r="C2" s="422"/>
      <c r="D2" s="422"/>
      <c r="E2" s="422"/>
      <c r="F2" s="422"/>
      <c r="G2" s="422"/>
      <c r="H2" s="422"/>
      <c r="I2" s="436"/>
    </row>
    <row r="3" ht="27.95" customHeight="1" spans="2:9">
      <c r="B3" s="423"/>
      <c r="C3" s="424"/>
      <c r="D3" s="425" t="s">
        <v>36</v>
      </c>
      <c r="E3" s="426"/>
      <c r="F3" s="427" t="s">
        <v>37</v>
      </c>
      <c r="G3" s="428"/>
      <c r="H3" s="425" t="s">
        <v>38</v>
      </c>
      <c r="I3" s="437"/>
    </row>
    <row r="4" ht="27.95" customHeight="1" spans="2:9">
      <c r="B4" s="423" t="s">
        <v>39</v>
      </c>
      <c r="C4" s="424" t="s">
        <v>40</v>
      </c>
      <c r="D4" s="424" t="s">
        <v>41</v>
      </c>
      <c r="E4" s="424" t="s">
        <v>42</v>
      </c>
      <c r="F4" s="429" t="s">
        <v>41</v>
      </c>
      <c r="G4" s="429" t="s">
        <v>42</v>
      </c>
      <c r="H4" s="424" t="s">
        <v>41</v>
      </c>
      <c r="I4" s="438" t="s">
        <v>42</v>
      </c>
    </row>
    <row r="5" ht="27.95" customHeight="1" spans="2:9">
      <c r="B5" s="430" t="s">
        <v>43</v>
      </c>
      <c r="C5" s="9">
        <v>13</v>
      </c>
      <c r="D5" s="9">
        <v>0</v>
      </c>
      <c r="E5" s="9">
        <v>1</v>
      </c>
      <c r="F5" s="431">
        <v>0</v>
      </c>
      <c r="G5" s="431">
        <v>1</v>
      </c>
      <c r="H5" s="9">
        <v>1</v>
      </c>
      <c r="I5" s="439">
        <v>2</v>
      </c>
    </row>
    <row r="6" ht="27.95" customHeight="1" spans="2:9">
      <c r="B6" s="430" t="s">
        <v>44</v>
      </c>
      <c r="C6" s="9">
        <v>20</v>
      </c>
      <c r="D6" s="9">
        <v>0</v>
      </c>
      <c r="E6" s="9">
        <v>1</v>
      </c>
      <c r="F6" s="431">
        <v>1</v>
      </c>
      <c r="G6" s="431">
        <v>2</v>
      </c>
      <c r="H6" s="9">
        <v>2</v>
      </c>
      <c r="I6" s="439">
        <v>3</v>
      </c>
    </row>
    <row r="7" ht="27.95" customHeight="1" spans="2:9">
      <c r="B7" s="430" t="s">
        <v>45</v>
      </c>
      <c r="C7" s="9">
        <v>32</v>
      </c>
      <c r="D7" s="9">
        <v>0</v>
      </c>
      <c r="E7" s="9">
        <v>1</v>
      </c>
      <c r="F7" s="431">
        <v>2</v>
      </c>
      <c r="G7" s="431">
        <v>3</v>
      </c>
      <c r="H7" s="9">
        <v>3</v>
      </c>
      <c r="I7" s="439">
        <v>4</v>
      </c>
    </row>
    <row r="8" ht="27.95" customHeight="1" spans="2:9">
      <c r="B8" s="430" t="s">
        <v>46</v>
      </c>
      <c r="C8" s="9">
        <v>50</v>
      </c>
      <c r="D8" s="9">
        <v>1</v>
      </c>
      <c r="E8" s="9">
        <v>2</v>
      </c>
      <c r="F8" s="431">
        <v>3</v>
      </c>
      <c r="G8" s="431">
        <v>4</v>
      </c>
      <c r="H8" s="9">
        <v>5</v>
      </c>
      <c r="I8" s="439">
        <v>6</v>
      </c>
    </row>
    <row r="9" ht="27.95" customHeight="1" spans="2:9">
      <c r="B9" s="430" t="s">
        <v>47</v>
      </c>
      <c r="C9" s="9">
        <v>80</v>
      </c>
      <c r="D9" s="9">
        <v>2</v>
      </c>
      <c r="E9" s="9">
        <v>3</v>
      </c>
      <c r="F9" s="431">
        <v>5</v>
      </c>
      <c r="G9" s="431">
        <v>6</v>
      </c>
      <c r="H9" s="9">
        <v>7</v>
      </c>
      <c r="I9" s="439">
        <v>8</v>
      </c>
    </row>
    <row r="10" ht="27.95" customHeight="1" spans="2:9">
      <c r="B10" s="430" t="s">
        <v>48</v>
      </c>
      <c r="C10" s="9">
        <v>125</v>
      </c>
      <c r="D10" s="9">
        <v>3</v>
      </c>
      <c r="E10" s="9">
        <v>4</v>
      </c>
      <c r="F10" s="431">
        <v>7</v>
      </c>
      <c r="G10" s="431">
        <v>8</v>
      </c>
      <c r="H10" s="9">
        <v>10</v>
      </c>
      <c r="I10" s="439">
        <v>11</v>
      </c>
    </row>
    <row r="11" ht="27.95" customHeight="1" spans="2:9">
      <c r="B11" s="430" t="s">
        <v>49</v>
      </c>
      <c r="C11" s="9">
        <v>200</v>
      </c>
      <c r="D11" s="9">
        <v>5</v>
      </c>
      <c r="E11" s="9">
        <v>6</v>
      </c>
      <c r="F11" s="431">
        <v>10</v>
      </c>
      <c r="G11" s="431">
        <v>11</v>
      </c>
      <c r="H11" s="9">
        <v>14</v>
      </c>
      <c r="I11" s="439">
        <v>15</v>
      </c>
    </row>
    <row r="12" ht="27.95" customHeight="1" spans="2:9">
      <c r="B12" s="432" t="s">
        <v>50</v>
      </c>
      <c r="C12" s="433">
        <v>315</v>
      </c>
      <c r="D12" s="433">
        <v>7</v>
      </c>
      <c r="E12" s="433">
        <v>8</v>
      </c>
      <c r="F12" s="434">
        <v>14</v>
      </c>
      <c r="G12" s="434">
        <v>15</v>
      </c>
      <c r="H12" s="433">
        <v>21</v>
      </c>
      <c r="I12" s="440">
        <v>22</v>
      </c>
    </row>
    <row r="14" spans="2:4">
      <c r="B14" s="435" t="s">
        <v>51</v>
      </c>
      <c r="C14" s="435"/>
      <c r="D14" s="43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opLeftCell="A3" workbookViewId="0">
      <selection activeCell="L17" sqref="L17"/>
    </sheetView>
  </sheetViews>
  <sheetFormatPr defaultColWidth="10.375" defaultRowHeight="16.5" customHeight="1"/>
  <cols>
    <col min="1" max="1" width="11.125" style="254" customWidth="1"/>
    <col min="2" max="9" width="10.375" style="254"/>
    <col min="10" max="10" width="8.875" style="254" customWidth="1"/>
    <col min="11" max="11" width="12" style="254" customWidth="1"/>
    <col min="12" max="16384" width="10.375" style="254"/>
  </cols>
  <sheetData>
    <row r="1" ht="21" spans="1:11">
      <c r="A1" s="351" t="s">
        <v>52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ht="15" spans="1:11">
      <c r="A2" s="255" t="s">
        <v>53</v>
      </c>
      <c r="B2" s="256" t="s">
        <v>54</v>
      </c>
      <c r="C2" s="256"/>
      <c r="D2" s="257" t="s">
        <v>55</v>
      </c>
      <c r="E2" s="257"/>
      <c r="F2" s="256" t="s">
        <v>56</v>
      </c>
      <c r="G2" s="256"/>
      <c r="H2" s="258" t="s">
        <v>57</v>
      </c>
      <c r="I2" s="329" t="s">
        <v>56</v>
      </c>
      <c r="J2" s="329"/>
      <c r="K2" s="330"/>
    </row>
    <row r="3" ht="14.25" spans="1:11">
      <c r="A3" s="259" t="s">
        <v>58</v>
      </c>
      <c r="B3" s="260"/>
      <c r="C3" s="261"/>
      <c r="D3" s="262" t="s">
        <v>59</v>
      </c>
      <c r="E3" s="263"/>
      <c r="F3" s="263"/>
      <c r="G3" s="264"/>
      <c r="H3" s="262" t="s">
        <v>60</v>
      </c>
      <c r="I3" s="263"/>
      <c r="J3" s="263"/>
      <c r="K3" s="264"/>
    </row>
    <row r="4" ht="14.25" spans="1:11">
      <c r="A4" s="265" t="s">
        <v>61</v>
      </c>
      <c r="B4" s="167" t="s">
        <v>62</v>
      </c>
      <c r="C4" s="168"/>
      <c r="D4" s="265" t="s">
        <v>63</v>
      </c>
      <c r="E4" s="266"/>
      <c r="F4" s="267">
        <v>45656</v>
      </c>
      <c r="G4" s="268"/>
      <c r="H4" s="265" t="s">
        <v>64</v>
      </c>
      <c r="I4" s="266"/>
      <c r="J4" s="167" t="s">
        <v>65</v>
      </c>
      <c r="K4" s="168" t="s">
        <v>66</v>
      </c>
    </row>
    <row r="5" ht="14.25" spans="1:11">
      <c r="A5" s="269" t="s">
        <v>67</v>
      </c>
      <c r="B5" s="167" t="s">
        <v>68</v>
      </c>
      <c r="C5" s="168"/>
      <c r="D5" s="265" t="s">
        <v>69</v>
      </c>
      <c r="E5" s="266"/>
      <c r="F5" s="267">
        <v>45601</v>
      </c>
      <c r="G5" s="268"/>
      <c r="H5" s="265" t="s">
        <v>70</v>
      </c>
      <c r="I5" s="266"/>
      <c r="J5" s="167" t="s">
        <v>65</v>
      </c>
      <c r="K5" s="168" t="s">
        <v>66</v>
      </c>
    </row>
    <row r="6" spans="1:11">
      <c r="A6" s="265" t="s">
        <v>71</v>
      </c>
      <c r="B6" s="270" t="s">
        <v>72</v>
      </c>
      <c r="C6" s="271">
        <v>6</v>
      </c>
      <c r="D6" s="269" t="s">
        <v>73</v>
      </c>
      <c r="E6" s="272"/>
      <c r="F6" s="267">
        <v>45606</v>
      </c>
      <c r="G6" s="268"/>
      <c r="H6" s="265" t="s">
        <v>74</v>
      </c>
      <c r="I6" s="266"/>
      <c r="J6" s="167" t="s">
        <v>65</v>
      </c>
      <c r="K6" s="168" t="s">
        <v>66</v>
      </c>
    </row>
    <row r="7" ht="14.25" spans="1:11">
      <c r="A7" s="265" t="s">
        <v>75</v>
      </c>
      <c r="B7" s="273">
        <v>2270</v>
      </c>
      <c r="C7" s="274"/>
      <c r="D7" s="269" t="s">
        <v>76</v>
      </c>
      <c r="E7" s="275"/>
      <c r="F7" s="267">
        <v>45611</v>
      </c>
      <c r="G7" s="268"/>
      <c r="H7" s="265" t="s">
        <v>77</v>
      </c>
      <c r="I7" s="266"/>
      <c r="J7" s="167" t="s">
        <v>65</v>
      </c>
      <c r="K7" s="168" t="s">
        <v>66</v>
      </c>
    </row>
    <row r="8" ht="15" spans="1:11">
      <c r="A8" s="276" t="s">
        <v>78</v>
      </c>
      <c r="B8" s="277" t="s">
        <v>79</v>
      </c>
      <c r="C8" s="278"/>
      <c r="D8" s="279" t="s">
        <v>80</v>
      </c>
      <c r="E8" s="280"/>
      <c r="F8" s="281">
        <v>45616</v>
      </c>
      <c r="G8" s="282"/>
      <c r="H8" s="279" t="s">
        <v>81</v>
      </c>
      <c r="I8" s="280"/>
      <c r="J8" s="299" t="s">
        <v>65</v>
      </c>
      <c r="K8" s="331" t="s">
        <v>66</v>
      </c>
    </row>
    <row r="9" ht="15" spans="1:11">
      <c r="A9" s="352" t="s">
        <v>82</v>
      </c>
      <c r="B9" s="353"/>
      <c r="C9" s="353"/>
      <c r="D9" s="354"/>
      <c r="E9" s="354"/>
      <c r="F9" s="354"/>
      <c r="G9" s="354"/>
      <c r="H9" s="354"/>
      <c r="I9" s="354"/>
      <c r="J9" s="354"/>
      <c r="K9" s="402"/>
    </row>
    <row r="10" ht="15" spans="1:11">
      <c r="A10" s="355" t="s">
        <v>83</v>
      </c>
      <c r="B10" s="356"/>
      <c r="C10" s="356"/>
      <c r="D10" s="356"/>
      <c r="E10" s="356"/>
      <c r="F10" s="356"/>
      <c r="G10" s="356"/>
      <c r="H10" s="356"/>
      <c r="I10" s="356"/>
      <c r="J10" s="356"/>
      <c r="K10" s="403"/>
    </row>
    <row r="11" ht="14.25" spans="1:11">
      <c r="A11" s="357" t="s">
        <v>84</v>
      </c>
      <c r="B11" s="358" t="s">
        <v>85</v>
      </c>
      <c r="C11" s="359" t="s">
        <v>86</v>
      </c>
      <c r="D11" s="360"/>
      <c r="E11" s="361" t="s">
        <v>87</v>
      </c>
      <c r="F11" s="358" t="s">
        <v>85</v>
      </c>
      <c r="G11" s="359" t="s">
        <v>86</v>
      </c>
      <c r="H11" s="359" t="s">
        <v>88</v>
      </c>
      <c r="I11" s="361" t="s">
        <v>89</v>
      </c>
      <c r="J11" s="358" t="s">
        <v>85</v>
      </c>
      <c r="K11" s="404" t="s">
        <v>86</v>
      </c>
    </row>
    <row r="12" ht="14.25" spans="1:11">
      <c r="A12" s="269" t="s">
        <v>90</v>
      </c>
      <c r="B12" s="289" t="s">
        <v>85</v>
      </c>
      <c r="C12" s="167" t="s">
        <v>86</v>
      </c>
      <c r="D12" s="275"/>
      <c r="E12" s="272" t="s">
        <v>91</v>
      </c>
      <c r="F12" s="289" t="s">
        <v>85</v>
      </c>
      <c r="G12" s="167" t="s">
        <v>86</v>
      </c>
      <c r="H12" s="167" t="s">
        <v>88</v>
      </c>
      <c r="I12" s="272" t="s">
        <v>92</v>
      </c>
      <c r="J12" s="289" t="s">
        <v>85</v>
      </c>
      <c r="K12" s="168" t="s">
        <v>86</v>
      </c>
    </row>
    <row r="13" ht="14.25" spans="1:11">
      <c r="A13" s="269" t="s">
        <v>93</v>
      </c>
      <c r="B13" s="289" t="s">
        <v>85</v>
      </c>
      <c r="C13" s="167" t="s">
        <v>86</v>
      </c>
      <c r="D13" s="275"/>
      <c r="E13" s="272" t="s">
        <v>94</v>
      </c>
      <c r="F13" s="167" t="s">
        <v>95</v>
      </c>
      <c r="G13" s="167" t="s">
        <v>96</v>
      </c>
      <c r="H13" s="167" t="s">
        <v>88</v>
      </c>
      <c r="I13" s="272" t="s">
        <v>97</v>
      </c>
      <c r="J13" s="289" t="s">
        <v>85</v>
      </c>
      <c r="K13" s="168" t="s">
        <v>86</v>
      </c>
    </row>
    <row r="14" ht="15" spans="1:11">
      <c r="A14" s="279" t="s">
        <v>98</v>
      </c>
      <c r="B14" s="280"/>
      <c r="C14" s="280"/>
      <c r="D14" s="280"/>
      <c r="E14" s="280"/>
      <c r="F14" s="280"/>
      <c r="G14" s="280"/>
      <c r="H14" s="280"/>
      <c r="I14" s="280"/>
      <c r="J14" s="280"/>
      <c r="K14" s="333"/>
    </row>
    <row r="15" ht="15" spans="1:11">
      <c r="A15" s="355" t="s">
        <v>99</v>
      </c>
      <c r="B15" s="356"/>
      <c r="C15" s="356"/>
      <c r="D15" s="356"/>
      <c r="E15" s="356"/>
      <c r="F15" s="356"/>
      <c r="G15" s="356"/>
      <c r="H15" s="356"/>
      <c r="I15" s="356"/>
      <c r="J15" s="356"/>
      <c r="K15" s="403"/>
    </row>
    <row r="16" ht="14.25" spans="1:11">
      <c r="A16" s="362" t="s">
        <v>100</v>
      </c>
      <c r="B16" s="359" t="s">
        <v>95</v>
      </c>
      <c r="C16" s="359" t="s">
        <v>96</v>
      </c>
      <c r="D16" s="363"/>
      <c r="E16" s="364" t="s">
        <v>101</v>
      </c>
      <c r="F16" s="359" t="s">
        <v>95</v>
      </c>
      <c r="G16" s="359" t="s">
        <v>96</v>
      </c>
      <c r="H16" s="365"/>
      <c r="I16" s="364" t="s">
        <v>102</v>
      </c>
      <c r="J16" s="359" t="s">
        <v>95</v>
      </c>
      <c r="K16" s="404" t="s">
        <v>96</v>
      </c>
    </row>
    <row r="17" customHeight="1" spans="1:22">
      <c r="A17" s="306" t="s">
        <v>103</v>
      </c>
      <c r="B17" s="167" t="s">
        <v>95</v>
      </c>
      <c r="C17" s="167" t="s">
        <v>96</v>
      </c>
      <c r="D17" s="366"/>
      <c r="E17" s="307" t="s">
        <v>104</v>
      </c>
      <c r="F17" s="167" t="s">
        <v>95</v>
      </c>
      <c r="G17" s="167" t="s">
        <v>96</v>
      </c>
      <c r="H17" s="367"/>
      <c r="I17" s="307" t="s">
        <v>105</v>
      </c>
      <c r="J17" s="167" t="s">
        <v>95</v>
      </c>
      <c r="K17" s="168" t="s">
        <v>96</v>
      </c>
      <c r="L17" s="405"/>
      <c r="M17" s="405"/>
      <c r="N17" s="405"/>
      <c r="O17" s="405"/>
      <c r="P17" s="405"/>
      <c r="Q17" s="405"/>
      <c r="R17" s="405"/>
      <c r="S17" s="405"/>
      <c r="T17" s="405"/>
      <c r="U17" s="405"/>
      <c r="V17" s="405"/>
    </row>
    <row r="18" ht="18" customHeight="1" spans="1:11">
      <c r="A18" s="368" t="s">
        <v>106</v>
      </c>
      <c r="B18" s="369"/>
      <c r="C18" s="369"/>
      <c r="D18" s="369"/>
      <c r="E18" s="369"/>
      <c r="F18" s="369"/>
      <c r="G18" s="369"/>
      <c r="H18" s="369"/>
      <c r="I18" s="369"/>
      <c r="J18" s="369"/>
      <c r="K18" s="406"/>
    </row>
    <row r="19" s="350" customFormat="1" ht="18" customHeight="1" spans="1:11">
      <c r="A19" s="355" t="s">
        <v>107</v>
      </c>
      <c r="B19" s="356"/>
      <c r="C19" s="356"/>
      <c r="D19" s="356"/>
      <c r="E19" s="356"/>
      <c r="F19" s="356"/>
      <c r="G19" s="356"/>
      <c r="H19" s="356"/>
      <c r="I19" s="356"/>
      <c r="J19" s="356"/>
      <c r="K19" s="403"/>
    </row>
    <row r="20" customHeight="1" spans="1:11">
      <c r="A20" s="370" t="s">
        <v>108</v>
      </c>
      <c r="B20" s="371"/>
      <c r="C20" s="371"/>
      <c r="D20" s="371"/>
      <c r="E20" s="371"/>
      <c r="F20" s="371"/>
      <c r="G20" s="371"/>
      <c r="H20" s="371"/>
      <c r="I20" s="371"/>
      <c r="J20" s="371"/>
      <c r="K20" s="407"/>
    </row>
    <row r="21" ht="21.75" customHeight="1" spans="1:11">
      <c r="A21" s="372" t="s">
        <v>109</v>
      </c>
      <c r="B21" s="108"/>
      <c r="C21" s="373">
        <v>120</v>
      </c>
      <c r="D21" s="373">
        <v>130</v>
      </c>
      <c r="E21" s="373">
        <v>140</v>
      </c>
      <c r="F21" s="373">
        <v>150</v>
      </c>
      <c r="G21" s="373">
        <v>160</v>
      </c>
      <c r="H21" s="374">
        <v>165</v>
      </c>
      <c r="I21" s="108"/>
      <c r="J21" s="408"/>
      <c r="K21" s="338" t="s">
        <v>110</v>
      </c>
    </row>
    <row r="22" ht="23" customHeight="1" spans="1:11">
      <c r="A22" s="375" t="s">
        <v>111</v>
      </c>
      <c r="B22" s="376"/>
      <c r="C22" s="376" t="s">
        <v>95</v>
      </c>
      <c r="D22" s="376" t="s">
        <v>95</v>
      </c>
      <c r="E22" s="376" t="s">
        <v>95</v>
      </c>
      <c r="F22" s="376" t="s">
        <v>95</v>
      </c>
      <c r="G22" s="376" t="s">
        <v>95</v>
      </c>
      <c r="H22" s="376" t="s">
        <v>95</v>
      </c>
      <c r="I22" s="376"/>
      <c r="J22" s="376"/>
      <c r="K22" s="409" t="s">
        <v>95</v>
      </c>
    </row>
    <row r="23" ht="23" customHeight="1" spans="1:11">
      <c r="A23" s="375" t="s">
        <v>112</v>
      </c>
      <c r="B23" s="376"/>
      <c r="C23" s="376" t="s">
        <v>95</v>
      </c>
      <c r="D23" s="376" t="s">
        <v>95</v>
      </c>
      <c r="E23" s="376" t="s">
        <v>95</v>
      </c>
      <c r="F23" s="376" t="s">
        <v>95</v>
      </c>
      <c r="G23" s="376" t="s">
        <v>95</v>
      </c>
      <c r="H23" s="376" t="s">
        <v>95</v>
      </c>
      <c r="I23" s="376"/>
      <c r="J23" s="376"/>
      <c r="K23" s="409" t="s">
        <v>95</v>
      </c>
    </row>
    <row r="24" ht="23" customHeight="1" spans="1:11">
      <c r="A24" s="375"/>
      <c r="B24" s="377"/>
      <c r="C24" s="376"/>
      <c r="D24" s="376"/>
      <c r="E24" s="376"/>
      <c r="F24" s="376"/>
      <c r="G24" s="376"/>
      <c r="H24" s="376"/>
      <c r="I24" s="377"/>
      <c r="J24" s="377"/>
      <c r="K24" s="409"/>
    </row>
    <row r="25" ht="23" customHeight="1" spans="1:11">
      <c r="A25" s="378"/>
      <c r="B25" s="379"/>
      <c r="C25" s="379"/>
      <c r="D25" s="379"/>
      <c r="E25" s="379"/>
      <c r="F25" s="379"/>
      <c r="G25" s="379"/>
      <c r="H25" s="379"/>
      <c r="I25" s="379"/>
      <c r="J25" s="379"/>
      <c r="K25" s="410"/>
    </row>
    <row r="26" ht="23" customHeight="1" spans="1:11">
      <c r="A26" s="378"/>
      <c r="B26" s="379"/>
      <c r="C26" s="379"/>
      <c r="D26" s="379"/>
      <c r="E26" s="379"/>
      <c r="F26" s="379"/>
      <c r="G26" s="379"/>
      <c r="H26" s="379"/>
      <c r="I26" s="379"/>
      <c r="J26" s="379"/>
      <c r="K26" s="410"/>
    </row>
    <row r="27" ht="23" customHeight="1" spans="1:11">
      <c r="A27" s="378"/>
      <c r="B27" s="379"/>
      <c r="C27" s="379"/>
      <c r="D27" s="379"/>
      <c r="E27" s="379"/>
      <c r="F27" s="379"/>
      <c r="G27" s="379"/>
      <c r="H27" s="379"/>
      <c r="I27" s="379"/>
      <c r="J27" s="379"/>
      <c r="K27" s="410"/>
    </row>
    <row r="28" ht="18" customHeight="1" spans="1:11">
      <c r="A28" s="380" t="s">
        <v>113</v>
      </c>
      <c r="B28" s="381"/>
      <c r="C28" s="381"/>
      <c r="D28" s="381"/>
      <c r="E28" s="381"/>
      <c r="F28" s="381"/>
      <c r="G28" s="381"/>
      <c r="H28" s="381"/>
      <c r="I28" s="381"/>
      <c r="J28" s="381"/>
      <c r="K28" s="411"/>
    </row>
    <row r="29" ht="18.75" customHeight="1" spans="1:11">
      <c r="A29" s="382"/>
      <c r="B29" s="383"/>
      <c r="C29" s="383"/>
      <c r="D29" s="383"/>
      <c r="E29" s="383"/>
      <c r="F29" s="383"/>
      <c r="G29" s="383"/>
      <c r="H29" s="383"/>
      <c r="I29" s="383"/>
      <c r="J29" s="383"/>
      <c r="K29" s="412"/>
    </row>
    <row r="30" ht="18.75" customHeight="1" spans="1:11">
      <c r="A30" s="384"/>
      <c r="B30" s="385"/>
      <c r="C30" s="385"/>
      <c r="D30" s="385"/>
      <c r="E30" s="385"/>
      <c r="F30" s="385"/>
      <c r="G30" s="385"/>
      <c r="H30" s="385"/>
      <c r="I30" s="385"/>
      <c r="J30" s="385"/>
      <c r="K30" s="413"/>
    </row>
    <row r="31" ht="18" customHeight="1" spans="1:11">
      <c r="A31" s="380" t="s">
        <v>114</v>
      </c>
      <c r="B31" s="381"/>
      <c r="C31" s="381"/>
      <c r="D31" s="381"/>
      <c r="E31" s="381"/>
      <c r="F31" s="381"/>
      <c r="G31" s="381"/>
      <c r="H31" s="381"/>
      <c r="I31" s="381"/>
      <c r="J31" s="381"/>
      <c r="K31" s="411"/>
    </row>
    <row r="32" ht="14.25" spans="1:11">
      <c r="A32" s="386" t="s">
        <v>115</v>
      </c>
      <c r="B32" s="387"/>
      <c r="C32" s="387"/>
      <c r="D32" s="387"/>
      <c r="E32" s="387"/>
      <c r="F32" s="387"/>
      <c r="G32" s="387"/>
      <c r="H32" s="387"/>
      <c r="I32" s="387"/>
      <c r="J32" s="387"/>
      <c r="K32" s="414"/>
    </row>
    <row r="33" ht="15" spans="1:11">
      <c r="A33" s="175" t="s">
        <v>116</v>
      </c>
      <c r="B33" s="176"/>
      <c r="C33" s="167" t="s">
        <v>65</v>
      </c>
      <c r="D33" s="167" t="s">
        <v>66</v>
      </c>
      <c r="E33" s="388" t="s">
        <v>117</v>
      </c>
      <c r="F33" s="389"/>
      <c r="G33" s="389"/>
      <c r="H33" s="389"/>
      <c r="I33" s="389"/>
      <c r="J33" s="389"/>
      <c r="K33" s="415"/>
    </row>
    <row r="34" ht="15" spans="1:11">
      <c r="A34" s="390" t="s">
        <v>118</v>
      </c>
      <c r="B34" s="390"/>
      <c r="C34" s="390"/>
      <c r="D34" s="390"/>
      <c r="E34" s="390"/>
      <c r="F34" s="390"/>
      <c r="G34" s="390"/>
      <c r="H34" s="390"/>
      <c r="I34" s="390"/>
      <c r="J34" s="390"/>
      <c r="K34" s="390"/>
    </row>
    <row r="35" ht="21" customHeight="1" spans="1:11">
      <c r="A35" s="391" t="s">
        <v>119</v>
      </c>
      <c r="B35" s="392"/>
      <c r="C35" s="392"/>
      <c r="D35" s="392"/>
      <c r="E35" s="392"/>
      <c r="F35" s="392"/>
      <c r="G35" s="392"/>
      <c r="H35" s="392"/>
      <c r="I35" s="392"/>
      <c r="J35" s="392"/>
      <c r="K35" s="416"/>
    </row>
    <row r="36" ht="21" customHeight="1" spans="1:11">
      <c r="A36" s="314" t="s">
        <v>120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44"/>
    </row>
    <row r="37" ht="21" customHeight="1" spans="1:11">
      <c r="A37" s="314" t="s">
        <v>121</v>
      </c>
      <c r="B37" s="315"/>
      <c r="C37" s="315"/>
      <c r="D37" s="315"/>
      <c r="E37" s="315"/>
      <c r="F37" s="315"/>
      <c r="G37" s="315"/>
      <c r="H37" s="315"/>
      <c r="I37" s="315"/>
      <c r="J37" s="315"/>
      <c r="K37" s="344"/>
    </row>
    <row r="38" ht="21" customHeight="1" spans="1:11">
      <c r="A38" s="314"/>
      <c r="B38" s="315"/>
      <c r="C38" s="315"/>
      <c r="D38" s="315"/>
      <c r="E38" s="315"/>
      <c r="F38" s="315"/>
      <c r="G38" s="315"/>
      <c r="H38" s="315"/>
      <c r="I38" s="315"/>
      <c r="J38" s="315"/>
      <c r="K38" s="344"/>
    </row>
    <row r="39" ht="21" customHeight="1" spans="1:11">
      <c r="A39" s="314"/>
      <c r="B39" s="315"/>
      <c r="C39" s="315"/>
      <c r="D39" s="315"/>
      <c r="E39" s="315"/>
      <c r="F39" s="315"/>
      <c r="G39" s="315"/>
      <c r="H39" s="315"/>
      <c r="I39" s="315"/>
      <c r="J39" s="315"/>
      <c r="K39" s="344"/>
    </row>
    <row r="40" ht="21" customHeight="1" spans="1:11">
      <c r="A40" s="314"/>
      <c r="B40" s="315"/>
      <c r="C40" s="315"/>
      <c r="D40" s="315"/>
      <c r="E40" s="315"/>
      <c r="F40" s="315"/>
      <c r="G40" s="315"/>
      <c r="H40" s="315"/>
      <c r="I40" s="315"/>
      <c r="J40" s="315"/>
      <c r="K40" s="344"/>
    </row>
    <row r="41" ht="21" customHeight="1" spans="1:11">
      <c r="A41" s="314"/>
      <c r="B41" s="315"/>
      <c r="C41" s="315"/>
      <c r="D41" s="315"/>
      <c r="E41" s="315"/>
      <c r="F41" s="315"/>
      <c r="G41" s="315"/>
      <c r="H41" s="315"/>
      <c r="I41" s="315"/>
      <c r="J41" s="315"/>
      <c r="K41" s="344"/>
    </row>
    <row r="42" ht="15" spans="1:11">
      <c r="A42" s="309" t="s">
        <v>122</v>
      </c>
      <c r="B42" s="310"/>
      <c r="C42" s="310"/>
      <c r="D42" s="310"/>
      <c r="E42" s="310"/>
      <c r="F42" s="310"/>
      <c r="G42" s="310"/>
      <c r="H42" s="310"/>
      <c r="I42" s="310"/>
      <c r="J42" s="310"/>
      <c r="K42" s="342"/>
    </row>
    <row r="43" ht="15" spans="1:11">
      <c r="A43" s="355" t="s">
        <v>123</v>
      </c>
      <c r="B43" s="356"/>
      <c r="C43" s="356"/>
      <c r="D43" s="356"/>
      <c r="E43" s="356"/>
      <c r="F43" s="356"/>
      <c r="G43" s="356"/>
      <c r="H43" s="356"/>
      <c r="I43" s="356"/>
      <c r="J43" s="356"/>
      <c r="K43" s="403"/>
    </row>
    <row r="44" ht="14.25" spans="1:11">
      <c r="A44" s="362" t="s">
        <v>124</v>
      </c>
      <c r="B44" s="359" t="s">
        <v>95</v>
      </c>
      <c r="C44" s="359" t="s">
        <v>96</v>
      </c>
      <c r="D44" s="359" t="s">
        <v>88</v>
      </c>
      <c r="E44" s="364" t="s">
        <v>125</v>
      </c>
      <c r="F44" s="359" t="s">
        <v>95</v>
      </c>
      <c r="G44" s="359" t="s">
        <v>96</v>
      </c>
      <c r="H44" s="359" t="s">
        <v>88</v>
      </c>
      <c r="I44" s="364" t="s">
        <v>126</v>
      </c>
      <c r="J44" s="359" t="s">
        <v>95</v>
      </c>
      <c r="K44" s="404" t="s">
        <v>96</v>
      </c>
    </row>
    <row r="45" ht="14.25" spans="1:11">
      <c r="A45" s="306" t="s">
        <v>87</v>
      </c>
      <c r="B45" s="167" t="s">
        <v>95</v>
      </c>
      <c r="C45" s="167" t="s">
        <v>96</v>
      </c>
      <c r="D45" s="167" t="s">
        <v>88</v>
      </c>
      <c r="E45" s="307" t="s">
        <v>94</v>
      </c>
      <c r="F45" s="167" t="s">
        <v>95</v>
      </c>
      <c r="G45" s="167" t="s">
        <v>96</v>
      </c>
      <c r="H45" s="167" t="s">
        <v>88</v>
      </c>
      <c r="I45" s="307" t="s">
        <v>105</v>
      </c>
      <c r="J45" s="167" t="s">
        <v>95</v>
      </c>
      <c r="K45" s="168" t="s">
        <v>96</v>
      </c>
    </row>
    <row r="46" ht="15" spans="1:11">
      <c r="A46" s="279" t="s">
        <v>98</v>
      </c>
      <c r="B46" s="280"/>
      <c r="C46" s="280"/>
      <c r="D46" s="280"/>
      <c r="E46" s="280"/>
      <c r="F46" s="280"/>
      <c r="G46" s="280"/>
      <c r="H46" s="280"/>
      <c r="I46" s="280"/>
      <c r="J46" s="280"/>
      <c r="K46" s="333"/>
    </row>
    <row r="47" ht="15" spans="1:11">
      <c r="A47" s="390" t="s">
        <v>127</v>
      </c>
      <c r="B47" s="390"/>
      <c r="C47" s="390"/>
      <c r="D47" s="390"/>
      <c r="E47" s="390"/>
      <c r="F47" s="390"/>
      <c r="G47" s="390"/>
      <c r="H47" s="390"/>
      <c r="I47" s="390"/>
      <c r="J47" s="390"/>
      <c r="K47" s="390"/>
    </row>
    <row r="48" ht="15" spans="1:11">
      <c r="A48" s="391"/>
      <c r="B48" s="392"/>
      <c r="C48" s="392"/>
      <c r="D48" s="392"/>
      <c r="E48" s="392"/>
      <c r="F48" s="392"/>
      <c r="G48" s="392"/>
      <c r="H48" s="392"/>
      <c r="I48" s="392"/>
      <c r="J48" s="392"/>
      <c r="K48" s="416"/>
    </row>
    <row r="49" ht="15" spans="1:11">
      <c r="A49" s="393" t="s">
        <v>128</v>
      </c>
      <c r="B49" s="394" t="s">
        <v>129</v>
      </c>
      <c r="C49" s="394"/>
      <c r="D49" s="395" t="s">
        <v>130</v>
      </c>
      <c r="E49" s="396" t="s">
        <v>131</v>
      </c>
      <c r="F49" s="397" t="s">
        <v>132</v>
      </c>
      <c r="G49" s="398">
        <v>45603</v>
      </c>
      <c r="H49" s="399" t="s">
        <v>133</v>
      </c>
      <c r="I49" s="417"/>
      <c r="J49" s="418" t="s">
        <v>134</v>
      </c>
      <c r="K49" s="419"/>
    </row>
    <row r="50" ht="15" spans="1:11">
      <c r="A50" s="390" t="s">
        <v>135</v>
      </c>
      <c r="B50" s="390"/>
      <c r="C50" s="390"/>
      <c r="D50" s="390"/>
      <c r="E50" s="390"/>
      <c r="F50" s="390"/>
      <c r="G50" s="390"/>
      <c r="H50" s="390"/>
      <c r="I50" s="390"/>
      <c r="J50" s="390"/>
      <c r="K50" s="390"/>
    </row>
    <row r="51" ht="15" spans="1:11">
      <c r="A51" s="400" t="s">
        <v>136</v>
      </c>
      <c r="B51" s="401"/>
      <c r="C51" s="401"/>
      <c r="D51" s="401"/>
      <c r="E51" s="401"/>
      <c r="F51" s="401"/>
      <c r="G51" s="401"/>
      <c r="H51" s="401"/>
      <c r="I51" s="401"/>
      <c r="J51" s="401"/>
      <c r="K51" s="420"/>
    </row>
    <row r="52" ht="15" spans="1:11">
      <c r="A52" s="393" t="s">
        <v>128</v>
      </c>
      <c r="B52" s="394" t="s">
        <v>129</v>
      </c>
      <c r="C52" s="394"/>
      <c r="D52" s="395" t="s">
        <v>130</v>
      </c>
      <c r="E52" s="396" t="s">
        <v>131</v>
      </c>
      <c r="F52" s="397" t="s">
        <v>137</v>
      </c>
      <c r="G52" s="398">
        <v>45603</v>
      </c>
      <c r="H52" s="399" t="s">
        <v>133</v>
      </c>
      <c r="I52" s="417"/>
      <c r="J52" s="418" t="s">
        <v>134</v>
      </c>
      <c r="K52" s="41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tabSelected="1" topLeftCell="A2" workbookViewId="0">
      <selection activeCell="Q14" sqref="Q14"/>
    </sheetView>
  </sheetViews>
  <sheetFormatPr defaultColWidth="9" defaultRowHeight="14.25"/>
  <cols>
    <col min="1" max="1" width="15.625" style="89" customWidth="1"/>
    <col min="2" max="2" width="9" style="89" customWidth="1"/>
    <col min="3" max="4" width="8.5" style="90" customWidth="1"/>
    <col min="5" max="7" width="8.5" style="89" customWidth="1"/>
    <col min="8" max="8" width="6.5" style="89" customWidth="1"/>
    <col min="9" max="9" width="2.75" style="89" customWidth="1"/>
    <col min="10" max="10" width="9.15833333333333" style="89" customWidth="1"/>
    <col min="11" max="11" width="10.75" style="89" customWidth="1"/>
    <col min="12" max="15" width="9.75" style="89" customWidth="1"/>
    <col min="16" max="253" width="9" style="89"/>
    <col min="254" max="16384" width="9" style="92"/>
  </cols>
  <sheetData>
    <row r="1" s="89" customFormat="1" ht="29" customHeight="1" spans="1:256">
      <c r="A1" s="93" t="s">
        <v>138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6" t="s">
        <v>61</v>
      </c>
      <c r="B2" s="97" t="str">
        <f>首期!B4</f>
        <v>QAUUAN84124</v>
      </c>
      <c r="C2" s="98"/>
      <c r="D2" s="99"/>
      <c r="E2" s="100" t="s">
        <v>67</v>
      </c>
      <c r="F2" s="101" t="str">
        <f>首期!B5</f>
        <v>儿童卫衣</v>
      </c>
      <c r="G2" s="101"/>
      <c r="H2" s="101"/>
      <c r="I2" s="134"/>
      <c r="J2" s="135" t="s">
        <v>57</v>
      </c>
      <c r="K2" s="136" t="s">
        <v>56</v>
      </c>
      <c r="L2" s="136"/>
      <c r="M2" s="136"/>
      <c r="N2" s="136"/>
      <c r="O2" s="137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2" t="s">
        <v>139</v>
      </c>
      <c r="B3" s="103" t="s">
        <v>140</v>
      </c>
      <c r="C3" s="104"/>
      <c r="D3" s="103"/>
      <c r="E3" s="103"/>
      <c r="F3" s="103"/>
      <c r="G3" s="103"/>
      <c r="H3" s="103"/>
      <c r="I3" s="138"/>
      <c r="J3" s="139"/>
      <c r="K3" s="139"/>
      <c r="L3" s="139"/>
      <c r="M3" s="139"/>
      <c r="N3" s="139"/>
      <c r="O3" s="140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ht="16.5" spans="1:256">
      <c r="A4" s="102"/>
      <c r="B4" s="105" t="s">
        <v>141</v>
      </c>
      <c r="C4" s="105" t="s">
        <v>142</v>
      </c>
      <c r="D4" s="105" t="s">
        <v>143</v>
      </c>
      <c r="E4" s="105" t="s">
        <v>144</v>
      </c>
      <c r="F4" s="105" t="s">
        <v>145</v>
      </c>
      <c r="G4" s="106" t="s">
        <v>146</v>
      </c>
      <c r="H4" s="107"/>
      <c r="I4" s="138"/>
      <c r="J4" s="141"/>
      <c r="K4" s="142"/>
      <c r="L4" s="142" t="s">
        <v>147</v>
      </c>
      <c r="M4" s="142" t="s">
        <v>148</v>
      </c>
      <c r="N4" s="143">
        <v>120</v>
      </c>
      <c r="O4" s="144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6.5" spans="1:256">
      <c r="A5" s="102"/>
      <c r="B5" s="108"/>
      <c r="C5" s="108"/>
      <c r="D5" s="109"/>
      <c r="E5" s="109"/>
      <c r="F5" s="109"/>
      <c r="G5" s="109"/>
      <c r="H5" s="107"/>
      <c r="I5" s="145"/>
      <c r="J5" s="146"/>
      <c r="K5" s="147" t="s">
        <v>149</v>
      </c>
      <c r="L5" s="147">
        <v>130</v>
      </c>
      <c r="M5" s="147">
        <v>130</v>
      </c>
      <c r="N5" s="148" t="s">
        <v>150</v>
      </c>
      <c r="O5" s="149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0" customHeight="1" spans="1:256">
      <c r="A6" s="110" t="s">
        <v>151</v>
      </c>
      <c r="B6" s="105">
        <f t="shared" ref="B6:B9" si="0">C6-4</f>
        <v>42</v>
      </c>
      <c r="C6" s="105">
        <v>46</v>
      </c>
      <c r="D6" s="105">
        <f t="shared" ref="D6:D9" si="1">C6+4</f>
        <v>50</v>
      </c>
      <c r="E6" s="105">
        <f>D6+4</f>
        <v>54</v>
      </c>
      <c r="F6" s="105">
        <f>E6+4</f>
        <v>58</v>
      </c>
      <c r="G6" s="106">
        <f>F6+2</f>
        <v>60</v>
      </c>
      <c r="H6" s="111"/>
      <c r="I6" s="145"/>
      <c r="J6" s="146"/>
      <c r="K6" s="146"/>
      <c r="L6" s="146" t="s">
        <v>152</v>
      </c>
      <c r="M6" s="146" t="s">
        <v>153</v>
      </c>
      <c r="N6" s="146" t="s">
        <v>154</v>
      </c>
      <c r="O6" s="150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0" customHeight="1" spans="1:256">
      <c r="A7" s="110" t="s">
        <v>155</v>
      </c>
      <c r="B7" s="105">
        <f t="shared" si="0"/>
        <v>70</v>
      </c>
      <c r="C7" s="105">
        <v>74</v>
      </c>
      <c r="D7" s="105">
        <f t="shared" si="1"/>
        <v>78</v>
      </c>
      <c r="E7" s="112">
        <f t="shared" ref="E7:E9" si="2">D7+6</f>
        <v>84</v>
      </c>
      <c r="F7" s="112">
        <f t="shared" ref="F7:F9" si="3">E7+6</f>
        <v>90</v>
      </c>
      <c r="G7" s="113">
        <f t="shared" ref="G7:G9" si="4">F7+4</f>
        <v>94</v>
      </c>
      <c r="H7" s="111"/>
      <c r="I7" s="145"/>
      <c r="J7" s="146"/>
      <c r="K7" s="146"/>
      <c r="L7" s="146" t="s">
        <v>156</v>
      </c>
      <c r="M7" s="146" t="s">
        <v>152</v>
      </c>
      <c r="N7" s="146" t="s">
        <v>152</v>
      </c>
      <c r="O7" s="150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0" customHeight="1" spans="1:256">
      <c r="A8" s="114" t="s">
        <v>157</v>
      </c>
      <c r="B8" s="112">
        <f t="shared" si="0"/>
        <v>66</v>
      </c>
      <c r="C8" s="112">
        <v>70</v>
      </c>
      <c r="D8" s="112">
        <f t="shared" si="1"/>
        <v>74</v>
      </c>
      <c r="E8" s="112">
        <f t="shared" si="2"/>
        <v>80</v>
      </c>
      <c r="F8" s="112">
        <f t="shared" si="3"/>
        <v>86</v>
      </c>
      <c r="G8" s="113">
        <f t="shared" si="4"/>
        <v>90</v>
      </c>
      <c r="H8" s="111"/>
      <c r="I8" s="145"/>
      <c r="J8" s="146"/>
      <c r="K8" s="146"/>
      <c r="L8" s="146" t="s">
        <v>156</v>
      </c>
      <c r="M8" s="146" t="s">
        <v>152</v>
      </c>
      <c r="N8" s="146" t="s">
        <v>152</v>
      </c>
      <c r="O8" s="150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0" customHeight="1" spans="1:256">
      <c r="A9" s="110" t="s">
        <v>158</v>
      </c>
      <c r="B9" s="105">
        <f t="shared" si="0"/>
        <v>70</v>
      </c>
      <c r="C9" s="105">
        <v>74</v>
      </c>
      <c r="D9" s="105">
        <f t="shared" si="1"/>
        <v>78</v>
      </c>
      <c r="E9" s="112">
        <f t="shared" si="2"/>
        <v>84</v>
      </c>
      <c r="F9" s="112">
        <f t="shared" si="3"/>
        <v>90</v>
      </c>
      <c r="G9" s="113">
        <f t="shared" si="4"/>
        <v>94</v>
      </c>
      <c r="H9" s="111"/>
      <c r="I9" s="145"/>
      <c r="J9" s="146"/>
      <c r="K9" s="146"/>
      <c r="L9" s="146" t="s">
        <v>156</v>
      </c>
      <c r="M9" s="146" t="s">
        <v>152</v>
      </c>
      <c r="N9" s="146" t="s">
        <v>152</v>
      </c>
      <c r="O9" s="150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0" customHeight="1" spans="1:256">
      <c r="A10" s="110" t="s">
        <v>159</v>
      </c>
      <c r="B10" s="105">
        <f>C10-1</f>
        <v>42</v>
      </c>
      <c r="C10" s="105">
        <v>43</v>
      </c>
      <c r="D10" s="105">
        <f>C10+1.5</f>
        <v>44.5</v>
      </c>
      <c r="E10" s="105">
        <f>D10+1.5</f>
        <v>46</v>
      </c>
      <c r="F10" s="105">
        <f>E10+1.5</f>
        <v>47.5</v>
      </c>
      <c r="G10" s="106">
        <f>F10+1</f>
        <v>48.5</v>
      </c>
      <c r="H10" s="111"/>
      <c r="I10" s="145"/>
      <c r="J10" s="146"/>
      <c r="K10" s="146"/>
      <c r="L10" s="146" t="s">
        <v>152</v>
      </c>
      <c r="M10" s="146" t="s">
        <v>153</v>
      </c>
      <c r="N10" s="146" t="s">
        <v>160</v>
      </c>
      <c r="O10" s="150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0" customHeight="1" spans="1:256">
      <c r="A11" s="110" t="s">
        <v>161</v>
      </c>
      <c r="B11" s="105">
        <f>C11-0.8</f>
        <v>14.7</v>
      </c>
      <c r="C11" s="105" t="s">
        <v>162</v>
      </c>
      <c r="D11" s="105">
        <f t="shared" ref="D11:G11" si="5">C11+0.8</f>
        <v>16.3</v>
      </c>
      <c r="E11" s="105">
        <f t="shared" si="5"/>
        <v>17.1</v>
      </c>
      <c r="F11" s="105">
        <f t="shared" si="5"/>
        <v>17.9</v>
      </c>
      <c r="G11" s="106">
        <f t="shared" si="5"/>
        <v>18.7</v>
      </c>
      <c r="H11" s="111"/>
      <c r="I11" s="145"/>
      <c r="J11" s="146"/>
      <c r="K11" s="146"/>
      <c r="L11" s="146" t="s">
        <v>152</v>
      </c>
      <c r="M11" s="146" t="s">
        <v>152</v>
      </c>
      <c r="N11" s="146" t="s">
        <v>154</v>
      </c>
      <c r="O11" s="150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0" customHeight="1" spans="1:256">
      <c r="A12" s="110" t="s">
        <v>163</v>
      </c>
      <c r="B12" s="105">
        <f>C12-0.65</f>
        <v>11.85</v>
      </c>
      <c r="C12" s="105" t="s">
        <v>164</v>
      </c>
      <c r="D12" s="105">
        <f t="shared" ref="D12:G12" si="6">C12+0.65</f>
        <v>13.15</v>
      </c>
      <c r="E12" s="105">
        <f t="shared" si="6"/>
        <v>13.8</v>
      </c>
      <c r="F12" s="105">
        <f t="shared" si="6"/>
        <v>14.45</v>
      </c>
      <c r="G12" s="106">
        <f t="shared" si="6"/>
        <v>15.1</v>
      </c>
      <c r="H12" s="111"/>
      <c r="I12" s="145"/>
      <c r="J12" s="146"/>
      <c r="K12" s="146"/>
      <c r="L12" s="146" t="s">
        <v>152</v>
      </c>
      <c r="M12" s="146" t="s">
        <v>152</v>
      </c>
      <c r="N12" s="146" t="s">
        <v>152</v>
      </c>
      <c r="O12" s="150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0" customHeight="1" spans="1:256">
      <c r="A13" s="110" t="s">
        <v>165</v>
      </c>
      <c r="B13" s="105">
        <f t="shared" ref="B13:B18" si="7">C13-0.2</f>
        <v>11.8</v>
      </c>
      <c r="C13" s="105" t="s">
        <v>166</v>
      </c>
      <c r="D13" s="105">
        <f t="shared" ref="D13:D18" si="8">C13+0.2</f>
        <v>12.2</v>
      </c>
      <c r="E13" s="105">
        <f t="shared" ref="E13:G13" si="9">D13+0.4</f>
        <v>12.6</v>
      </c>
      <c r="F13" s="105">
        <f t="shared" si="9"/>
        <v>13</v>
      </c>
      <c r="G13" s="106">
        <f t="shared" si="9"/>
        <v>13.4</v>
      </c>
      <c r="H13" s="111"/>
      <c r="I13" s="145"/>
      <c r="J13" s="146"/>
      <c r="K13" s="146"/>
      <c r="L13" s="146" t="s">
        <v>152</v>
      </c>
      <c r="M13" s="146" t="s">
        <v>152</v>
      </c>
      <c r="N13" s="146"/>
      <c r="O13" s="150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0" customHeight="1" spans="1:256">
      <c r="A14" s="110" t="s">
        <v>167</v>
      </c>
      <c r="B14" s="105">
        <f t="shared" si="7"/>
        <v>7.8</v>
      </c>
      <c r="C14" s="105" t="s">
        <v>168</v>
      </c>
      <c r="D14" s="105">
        <f t="shared" si="8"/>
        <v>8.2</v>
      </c>
      <c r="E14" s="105">
        <f t="shared" ref="E14:G14" si="10">D14+0.4</f>
        <v>8.6</v>
      </c>
      <c r="F14" s="105">
        <f t="shared" si="10"/>
        <v>9</v>
      </c>
      <c r="G14" s="106">
        <f t="shared" si="10"/>
        <v>9.4</v>
      </c>
      <c r="H14" s="115"/>
      <c r="I14" s="145"/>
      <c r="J14" s="146"/>
      <c r="K14" s="146"/>
      <c r="L14" s="146" t="s">
        <v>152</v>
      </c>
      <c r="M14" s="146" t="s">
        <v>152</v>
      </c>
      <c r="N14" s="146" t="s">
        <v>169</v>
      </c>
      <c r="O14" s="150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0" customHeight="1" spans="1:256">
      <c r="A15" s="110" t="s">
        <v>170</v>
      </c>
      <c r="B15" s="105">
        <f>C15-0.5</f>
        <v>28.5</v>
      </c>
      <c r="C15" s="105">
        <v>29</v>
      </c>
      <c r="D15" s="105">
        <f>C15+0.8</f>
        <v>29.8</v>
      </c>
      <c r="E15" s="105">
        <f>D15+0.8</f>
        <v>30.6</v>
      </c>
      <c r="F15" s="105">
        <f>E15+0.8</f>
        <v>31.4</v>
      </c>
      <c r="G15" s="106">
        <f t="shared" ref="G15:G19" si="11">F15+0.5</f>
        <v>31.9</v>
      </c>
      <c r="H15" s="115"/>
      <c r="I15" s="145"/>
      <c r="J15" s="146"/>
      <c r="K15" s="146"/>
      <c r="L15" s="146" t="s">
        <v>156</v>
      </c>
      <c r="M15" s="146" t="s">
        <v>152</v>
      </c>
      <c r="N15" s="146"/>
      <c r="O15" s="150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0" customHeight="1" spans="1:256">
      <c r="A16" s="110" t="s">
        <v>171</v>
      </c>
      <c r="B16" s="105">
        <f>C16-0.8</f>
        <v>20.7</v>
      </c>
      <c r="C16" s="105">
        <v>21.5</v>
      </c>
      <c r="D16" s="105">
        <f>C16+0.75</f>
        <v>22.25</v>
      </c>
      <c r="E16" s="105">
        <f>D16+0.75</f>
        <v>23</v>
      </c>
      <c r="F16" s="105">
        <f>E16+0.75</f>
        <v>23.75</v>
      </c>
      <c r="G16" s="106">
        <f t="shared" si="11"/>
        <v>24.25</v>
      </c>
      <c r="H16" s="115"/>
      <c r="I16" s="145"/>
      <c r="J16" s="146"/>
      <c r="K16" s="146"/>
      <c r="L16" s="146" t="s">
        <v>172</v>
      </c>
      <c r="M16" s="146" t="s">
        <v>172</v>
      </c>
      <c r="N16" s="146"/>
      <c r="O16" s="150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0" customHeight="1" spans="1:256">
      <c r="A17" s="116" t="s">
        <v>173</v>
      </c>
      <c r="B17" s="112">
        <f>C17-4.15</f>
        <v>56.85</v>
      </c>
      <c r="C17" s="112">
        <v>61</v>
      </c>
      <c r="D17" s="112">
        <f>C17+4.15+0.1</f>
        <v>65.25</v>
      </c>
      <c r="E17" s="112">
        <f>D17+4.3+0.1</f>
        <v>69.65</v>
      </c>
      <c r="F17" s="112">
        <f>E17+4.3+0.1</f>
        <v>74.05</v>
      </c>
      <c r="G17" s="113">
        <f>F17+2.55+0.05</f>
        <v>76.65</v>
      </c>
      <c r="H17" s="117"/>
      <c r="I17" s="145"/>
      <c r="J17" s="146"/>
      <c r="K17" s="146"/>
      <c r="L17" s="146" t="s">
        <v>172</v>
      </c>
      <c r="M17" s="146" t="s">
        <v>172</v>
      </c>
      <c r="N17" s="146" t="s">
        <v>152</v>
      </c>
      <c r="O17" s="150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0" customHeight="1" spans="1:256">
      <c r="A18" s="116" t="s">
        <v>174</v>
      </c>
      <c r="B18" s="118">
        <f t="shared" si="7"/>
        <v>4</v>
      </c>
      <c r="C18" s="118">
        <v>4.2</v>
      </c>
      <c r="D18" s="119">
        <f t="shared" si="8"/>
        <v>4.4</v>
      </c>
      <c r="E18" s="119">
        <f t="shared" ref="E18:G18" si="12">D18+0.4</f>
        <v>4.8</v>
      </c>
      <c r="F18" s="119">
        <f t="shared" si="12"/>
        <v>5.2</v>
      </c>
      <c r="G18" s="120">
        <f t="shared" si="12"/>
        <v>5.6</v>
      </c>
      <c r="H18" s="117"/>
      <c r="I18" s="145"/>
      <c r="J18" s="146"/>
      <c r="K18" s="146"/>
      <c r="L18" s="146"/>
      <c r="M18" s="146"/>
      <c r="N18" s="146" t="s">
        <v>175</v>
      </c>
      <c r="O18" s="150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9" customFormat="1" ht="20" customHeight="1" spans="1:256">
      <c r="A19" s="116" t="s">
        <v>176</v>
      </c>
      <c r="B19" s="121">
        <f>C19-0.5</f>
        <v>13.5</v>
      </c>
      <c r="C19" s="118">
        <v>14</v>
      </c>
      <c r="D19" s="121">
        <f>C19+0.5</f>
        <v>14.5</v>
      </c>
      <c r="E19" s="121">
        <f>D19+0.5</f>
        <v>15</v>
      </c>
      <c r="F19" s="121">
        <f>E19+0.5</f>
        <v>15.5</v>
      </c>
      <c r="G19" s="122">
        <f t="shared" si="11"/>
        <v>16</v>
      </c>
      <c r="H19" s="117"/>
      <c r="I19" s="145"/>
      <c r="J19" s="146"/>
      <c r="K19" s="146"/>
      <c r="L19" s="146"/>
      <c r="M19" s="146"/>
      <c r="N19" s="146"/>
      <c r="O19" s="150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9" customFormat="1" ht="20" customHeight="1" spans="1:256">
      <c r="A20" s="123"/>
      <c r="B20" s="124"/>
      <c r="C20" s="124"/>
      <c r="D20" s="124"/>
      <c r="E20" s="124"/>
      <c r="F20" s="124"/>
      <c r="G20" s="124"/>
      <c r="H20" s="125"/>
      <c r="I20" s="145"/>
      <c r="J20" s="146"/>
      <c r="K20" s="146"/>
      <c r="L20" s="146"/>
      <c r="M20" s="146"/>
      <c r="N20" s="146"/>
      <c r="O20" s="150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s="89" customFormat="1" ht="20" customHeight="1" spans="1:256">
      <c r="A21" s="126"/>
      <c r="B21" s="127"/>
      <c r="C21" s="127"/>
      <c r="D21" s="127"/>
      <c r="E21" s="128"/>
      <c r="F21" s="127"/>
      <c r="G21" s="127"/>
      <c r="H21" s="127"/>
      <c r="I21" s="151"/>
      <c r="J21" s="152"/>
      <c r="K21" s="152"/>
      <c r="L21" s="153"/>
      <c r="M21" s="152"/>
      <c r="N21" s="152"/>
      <c r="O21" s="154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  <row r="22" s="89" customFormat="1" ht="16.5" spans="1:256">
      <c r="A22" s="129"/>
      <c r="B22" s="129"/>
      <c r="C22" s="130"/>
      <c r="D22" s="130"/>
      <c r="E22" s="131"/>
      <c r="F22" s="130"/>
      <c r="G22" s="130"/>
      <c r="H22" s="130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</row>
    <row r="23" s="89" customFormat="1" spans="1:256">
      <c r="A23" s="132" t="s">
        <v>177</v>
      </c>
      <c r="B23" s="132"/>
      <c r="C23" s="133"/>
      <c r="D23" s="133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  <c r="IT23" s="92"/>
      <c r="IU23" s="92"/>
      <c r="IV23" s="92"/>
    </row>
    <row r="24" s="89" customFormat="1" spans="3:256">
      <c r="C24" s="90"/>
      <c r="D24" s="90"/>
      <c r="J24" s="155" t="s">
        <v>178</v>
      </c>
      <c r="K24" s="253">
        <v>45603</v>
      </c>
      <c r="L24" s="155" t="s">
        <v>179</v>
      </c>
      <c r="M24" s="155" t="s">
        <v>131</v>
      </c>
      <c r="N24" s="155" t="s">
        <v>180</v>
      </c>
      <c r="O24" s="89" t="s">
        <v>134</v>
      </c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  <c r="HA24" s="92"/>
      <c r="HB24" s="92"/>
      <c r="HC24" s="92"/>
      <c r="HD24" s="92"/>
      <c r="HE24" s="92"/>
      <c r="HF24" s="92"/>
      <c r="HG24" s="92"/>
      <c r="HH24" s="92"/>
      <c r="HI24" s="9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92"/>
      <c r="HU24" s="92"/>
      <c r="HV24" s="92"/>
      <c r="HW24" s="92"/>
      <c r="HX24" s="92"/>
      <c r="HY24" s="92"/>
      <c r="HZ24" s="92"/>
      <c r="IA24" s="92"/>
      <c r="IB24" s="92"/>
      <c r="IC24" s="92"/>
      <c r="ID24" s="92"/>
      <c r="IE24" s="92"/>
      <c r="IF24" s="92"/>
      <c r="IG24" s="92"/>
      <c r="IH24" s="92"/>
      <c r="II24" s="92"/>
      <c r="IJ24" s="92"/>
      <c r="IK24" s="92"/>
      <c r="IL24" s="92"/>
      <c r="IM24" s="92"/>
      <c r="IN24" s="92"/>
      <c r="IO24" s="92"/>
      <c r="IP24" s="92"/>
      <c r="IQ24" s="92"/>
      <c r="IR24" s="92"/>
      <c r="IS24" s="92"/>
      <c r="IT24" s="92"/>
      <c r="IU24" s="92"/>
      <c r="IV24" s="9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" sqref="A2:K8"/>
    </sheetView>
  </sheetViews>
  <sheetFormatPr defaultColWidth="10" defaultRowHeight="16.5" customHeight="1"/>
  <cols>
    <col min="1" max="1" width="10.875" style="254" customWidth="1"/>
    <col min="2" max="16384" width="10" style="254"/>
  </cols>
  <sheetData>
    <row r="1" ht="22.5" customHeight="1" spans="1:11">
      <c r="A1" s="161" t="s">
        <v>181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ht="17.25" customHeight="1" spans="1:11">
      <c r="A2" s="255" t="s">
        <v>53</v>
      </c>
      <c r="B2" s="256" t="s">
        <v>54</v>
      </c>
      <c r="C2" s="256"/>
      <c r="D2" s="257" t="s">
        <v>55</v>
      </c>
      <c r="E2" s="257"/>
      <c r="F2" s="256" t="s">
        <v>56</v>
      </c>
      <c r="G2" s="256"/>
      <c r="H2" s="258" t="s">
        <v>57</v>
      </c>
      <c r="I2" s="329" t="s">
        <v>56</v>
      </c>
      <c r="J2" s="329"/>
      <c r="K2" s="330"/>
    </row>
    <row r="3" customHeight="1" spans="1:11">
      <c r="A3" s="259" t="s">
        <v>58</v>
      </c>
      <c r="B3" s="260"/>
      <c r="C3" s="261"/>
      <c r="D3" s="262" t="s">
        <v>59</v>
      </c>
      <c r="E3" s="263"/>
      <c r="F3" s="263"/>
      <c r="G3" s="264"/>
      <c r="H3" s="262" t="s">
        <v>60</v>
      </c>
      <c r="I3" s="263"/>
      <c r="J3" s="263"/>
      <c r="K3" s="264"/>
    </row>
    <row r="4" customHeight="1" spans="1:11">
      <c r="A4" s="265" t="s">
        <v>61</v>
      </c>
      <c r="B4" s="167" t="s">
        <v>182</v>
      </c>
      <c r="C4" s="168"/>
      <c r="D4" s="265" t="s">
        <v>63</v>
      </c>
      <c r="E4" s="266"/>
      <c r="F4" s="267">
        <v>45656</v>
      </c>
      <c r="G4" s="268"/>
      <c r="H4" s="265" t="s">
        <v>64</v>
      </c>
      <c r="I4" s="266"/>
      <c r="J4" s="167" t="s">
        <v>65</v>
      </c>
      <c r="K4" s="168" t="s">
        <v>66</v>
      </c>
    </row>
    <row r="5" customHeight="1" spans="1:11">
      <c r="A5" s="269" t="s">
        <v>67</v>
      </c>
      <c r="B5" s="167" t="s">
        <v>183</v>
      </c>
      <c r="C5" s="168"/>
      <c r="D5" s="265" t="s">
        <v>69</v>
      </c>
      <c r="E5" s="266"/>
      <c r="F5" s="267">
        <v>45601</v>
      </c>
      <c r="G5" s="268"/>
      <c r="H5" s="265" t="s">
        <v>70</v>
      </c>
      <c r="I5" s="266"/>
      <c r="J5" s="167" t="s">
        <v>65</v>
      </c>
      <c r="K5" s="168" t="s">
        <v>66</v>
      </c>
    </row>
    <row r="6" customHeight="1" spans="1:11">
      <c r="A6" s="265" t="s">
        <v>71</v>
      </c>
      <c r="B6" s="270" t="s">
        <v>184</v>
      </c>
      <c r="C6" s="271">
        <v>6</v>
      </c>
      <c r="D6" s="269" t="s">
        <v>73</v>
      </c>
      <c r="E6" s="272"/>
      <c r="F6" s="267">
        <v>45606</v>
      </c>
      <c r="G6" s="268"/>
      <c r="H6" s="265" t="s">
        <v>74</v>
      </c>
      <c r="I6" s="266"/>
      <c r="J6" s="167" t="s">
        <v>65</v>
      </c>
      <c r="K6" s="168" t="s">
        <v>66</v>
      </c>
    </row>
    <row r="7" customHeight="1" spans="1:11">
      <c r="A7" s="265" t="s">
        <v>75</v>
      </c>
      <c r="B7" s="273">
        <v>2270</v>
      </c>
      <c r="C7" s="274"/>
      <c r="D7" s="269" t="s">
        <v>76</v>
      </c>
      <c r="E7" s="275"/>
      <c r="F7" s="267">
        <v>45611</v>
      </c>
      <c r="G7" s="268"/>
      <c r="H7" s="265" t="s">
        <v>77</v>
      </c>
      <c r="I7" s="266"/>
      <c r="J7" s="167" t="s">
        <v>65</v>
      </c>
      <c r="K7" s="168" t="s">
        <v>66</v>
      </c>
    </row>
    <row r="8" customHeight="1" spans="1:16">
      <c r="A8" s="276" t="s">
        <v>78</v>
      </c>
      <c r="B8" s="277" t="s">
        <v>79</v>
      </c>
      <c r="C8" s="278"/>
      <c r="D8" s="279" t="s">
        <v>80</v>
      </c>
      <c r="E8" s="280"/>
      <c r="F8" s="281">
        <v>45616</v>
      </c>
      <c r="G8" s="282"/>
      <c r="H8" s="279" t="s">
        <v>81</v>
      </c>
      <c r="I8" s="280"/>
      <c r="J8" s="299" t="s">
        <v>65</v>
      </c>
      <c r="K8" s="331" t="s">
        <v>66</v>
      </c>
      <c r="P8" s="220" t="s">
        <v>185</v>
      </c>
    </row>
    <row r="9" customHeight="1" spans="1:11">
      <c r="A9" s="283" t="s">
        <v>186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customHeight="1" spans="1:11">
      <c r="A10" s="284" t="s">
        <v>84</v>
      </c>
      <c r="B10" s="285" t="s">
        <v>85</v>
      </c>
      <c r="C10" s="286" t="s">
        <v>86</v>
      </c>
      <c r="D10" s="287"/>
      <c r="E10" s="288" t="s">
        <v>89</v>
      </c>
      <c r="F10" s="285" t="s">
        <v>85</v>
      </c>
      <c r="G10" s="286" t="s">
        <v>86</v>
      </c>
      <c r="H10" s="285"/>
      <c r="I10" s="288" t="s">
        <v>87</v>
      </c>
      <c r="J10" s="285" t="s">
        <v>85</v>
      </c>
      <c r="K10" s="332" t="s">
        <v>86</v>
      </c>
    </row>
    <row r="11" customHeight="1" spans="1:11">
      <c r="A11" s="269" t="s">
        <v>90</v>
      </c>
      <c r="B11" s="289" t="s">
        <v>85</v>
      </c>
      <c r="C11" s="167" t="s">
        <v>86</v>
      </c>
      <c r="D11" s="275"/>
      <c r="E11" s="272" t="s">
        <v>92</v>
      </c>
      <c r="F11" s="289" t="s">
        <v>85</v>
      </c>
      <c r="G11" s="167" t="s">
        <v>86</v>
      </c>
      <c r="H11" s="289"/>
      <c r="I11" s="272" t="s">
        <v>97</v>
      </c>
      <c r="J11" s="289" t="s">
        <v>85</v>
      </c>
      <c r="K11" s="168" t="s">
        <v>86</v>
      </c>
    </row>
    <row r="12" customHeight="1" spans="1:11">
      <c r="A12" s="279" t="s">
        <v>117</v>
      </c>
      <c r="B12" s="280"/>
      <c r="C12" s="280"/>
      <c r="D12" s="280"/>
      <c r="E12" s="280"/>
      <c r="F12" s="280"/>
      <c r="G12" s="280"/>
      <c r="H12" s="280"/>
      <c r="I12" s="280"/>
      <c r="J12" s="280"/>
      <c r="K12" s="333"/>
    </row>
    <row r="13" customHeight="1" spans="1:11">
      <c r="A13" s="290" t="s">
        <v>187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</row>
    <row r="14" customHeight="1" spans="1:11">
      <c r="A14" s="291" t="s">
        <v>188</v>
      </c>
      <c r="B14" s="292"/>
      <c r="C14" s="292"/>
      <c r="D14" s="292"/>
      <c r="E14" s="292"/>
      <c r="F14" s="292"/>
      <c r="G14" s="292"/>
      <c r="H14" s="293"/>
      <c r="I14" s="334"/>
      <c r="J14" s="334"/>
      <c r="K14" s="335"/>
    </row>
    <row r="15" customHeight="1" spans="1:11">
      <c r="A15" s="294"/>
      <c r="B15" s="295"/>
      <c r="C15" s="295"/>
      <c r="D15" s="296"/>
      <c r="E15" s="297"/>
      <c r="F15" s="295"/>
      <c r="G15" s="295"/>
      <c r="H15" s="296"/>
      <c r="I15" s="336"/>
      <c r="J15" s="337"/>
      <c r="K15" s="338"/>
    </row>
    <row r="16" customHeight="1" spans="1:11">
      <c r="A16" s="298"/>
      <c r="B16" s="299"/>
      <c r="C16" s="299"/>
      <c r="D16" s="299"/>
      <c r="E16" s="299"/>
      <c r="F16" s="299"/>
      <c r="G16" s="299"/>
      <c r="H16" s="299"/>
      <c r="I16" s="299"/>
      <c r="J16" s="299"/>
      <c r="K16" s="331"/>
    </row>
    <row r="17" customHeight="1" spans="1:11">
      <c r="A17" s="290" t="s">
        <v>189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</row>
    <row r="18" customHeight="1" spans="1:11">
      <c r="A18" s="300" t="s">
        <v>190</v>
      </c>
      <c r="B18" s="301"/>
      <c r="C18" s="301"/>
      <c r="D18" s="301"/>
      <c r="E18" s="301"/>
      <c r="F18" s="301"/>
      <c r="G18" s="301"/>
      <c r="H18" s="301"/>
      <c r="I18" s="334"/>
      <c r="J18" s="334"/>
      <c r="K18" s="335"/>
    </row>
    <row r="19" customHeight="1" spans="1:11">
      <c r="A19" s="294"/>
      <c r="B19" s="295"/>
      <c r="C19" s="295"/>
      <c r="D19" s="296"/>
      <c r="E19" s="297"/>
      <c r="F19" s="295"/>
      <c r="G19" s="295"/>
      <c r="H19" s="296"/>
      <c r="I19" s="336"/>
      <c r="J19" s="337"/>
      <c r="K19" s="338"/>
    </row>
    <row r="20" customHeight="1" spans="1:11">
      <c r="A20" s="298"/>
      <c r="B20" s="299"/>
      <c r="C20" s="299"/>
      <c r="D20" s="299"/>
      <c r="E20" s="299"/>
      <c r="F20" s="299"/>
      <c r="G20" s="299"/>
      <c r="H20" s="299"/>
      <c r="I20" s="299"/>
      <c r="J20" s="299"/>
      <c r="K20" s="331"/>
    </row>
    <row r="21" customHeight="1" spans="1:11">
      <c r="A21" s="302" t="s">
        <v>114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customHeight="1" spans="1:11">
      <c r="A22" s="162" t="s">
        <v>115</v>
      </c>
      <c r="B22" s="196"/>
      <c r="C22" s="196"/>
      <c r="D22" s="196"/>
      <c r="E22" s="196"/>
      <c r="F22" s="196"/>
      <c r="G22" s="196"/>
      <c r="H22" s="196"/>
      <c r="I22" s="196"/>
      <c r="J22" s="196"/>
      <c r="K22" s="224"/>
    </row>
    <row r="23" customHeight="1" spans="1:11">
      <c r="A23" s="175" t="s">
        <v>116</v>
      </c>
      <c r="B23" s="176"/>
      <c r="C23" s="167" t="s">
        <v>65</v>
      </c>
      <c r="D23" s="167" t="s">
        <v>66</v>
      </c>
      <c r="E23" s="174"/>
      <c r="F23" s="174"/>
      <c r="G23" s="174"/>
      <c r="H23" s="174"/>
      <c r="I23" s="174"/>
      <c r="J23" s="174"/>
      <c r="K23" s="217"/>
    </row>
    <row r="24" customHeight="1" spans="1:11">
      <c r="A24" s="303" t="s">
        <v>191</v>
      </c>
      <c r="B24" s="170"/>
      <c r="C24" s="170"/>
      <c r="D24" s="170"/>
      <c r="E24" s="170"/>
      <c r="F24" s="170"/>
      <c r="G24" s="170"/>
      <c r="H24" s="170"/>
      <c r="I24" s="170"/>
      <c r="J24" s="170"/>
      <c r="K24" s="339"/>
    </row>
    <row r="25" customHeight="1" spans="1:11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40"/>
    </row>
    <row r="26" customHeight="1" spans="1:11">
      <c r="A26" s="283" t="s">
        <v>123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customHeight="1" spans="1:11">
      <c r="A27" s="259" t="s">
        <v>124</v>
      </c>
      <c r="B27" s="286" t="s">
        <v>95</v>
      </c>
      <c r="C27" s="286" t="s">
        <v>96</v>
      </c>
      <c r="D27" s="286" t="s">
        <v>88</v>
      </c>
      <c r="E27" s="260" t="s">
        <v>125</v>
      </c>
      <c r="F27" s="286" t="s">
        <v>95</v>
      </c>
      <c r="G27" s="286" t="s">
        <v>96</v>
      </c>
      <c r="H27" s="286" t="s">
        <v>88</v>
      </c>
      <c r="I27" s="260" t="s">
        <v>126</v>
      </c>
      <c r="J27" s="286" t="s">
        <v>95</v>
      </c>
      <c r="K27" s="332" t="s">
        <v>96</v>
      </c>
    </row>
    <row r="28" customHeight="1" spans="1:11">
      <c r="A28" s="306" t="s">
        <v>87</v>
      </c>
      <c r="B28" s="167" t="s">
        <v>95</v>
      </c>
      <c r="C28" s="167" t="s">
        <v>96</v>
      </c>
      <c r="D28" s="167" t="s">
        <v>88</v>
      </c>
      <c r="E28" s="307" t="s">
        <v>94</v>
      </c>
      <c r="F28" s="167" t="s">
        <v>95</v>
      </c>
      <c r="G28" s="167" t="s">
        <v>96</v>
      </c>
      <c r="H28" s="167" t="s">
        <v>88</v>
      </c>
      <c r="I28" s="307" t="s">
        <v>105</v>
      </c>
      <c r="J28" s="167" t="s">
        <v>95</v>
      </c>
      <c r="K28" s="168" t="s">
        <v>96</v>
      </c>
    </row>
    <row r="29" customHeight="1" spans="1:11">
      <c r="A29" s="265" t="s">
        <v>98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41"/>
    </row>
    <row r="30" customHeight="1" spans="1:11">
      <c r="A30" s="309"/>
      <c r="B30" s="310"/>
      <c r="C30" s="310"/>
      <c r="D30" s="310"/>
      <c r="E30" s="310"/>
      <c r="F30" s="310"/>
      <c r="G30" s="310"/>
      <c r="H30" s="310"/>
      <c r="I30" s="310"/>
      <c r="J30" s="310"/>
      <c r="K30" s="342"/>
    </row>
    <row r="31" customHeight="1" spans="1:11">
      <c r="A31" s="311" t="s">
        <v>192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11"/>
    </row>
    <row r="32" ht="21" customHeight="1" spans="1:11">
      <c r="A32" s="312"/>
      <c r="B32" s="313"/>
      <c r="C32" s="313"/>
      <c r="D32" s="313"/>
      <c r="E32" s="313"/>
      <c r="F32" s="313"/>
      <c r="G32" s="313"/>
      <c r="H32" s="313"/>
      <c r="I32" s="313"/>
      <c r="J32" s="313"/>
      <c r="K32" s="343"/>
    </row>
    <row r="33" ht="21" customHeight="1" spans="1:11">
      <c r="A33" s="314"/>
      <c r="B33" s="315"/>
      <c r="C33" s="315"/>
      <c r="D33" s="315"/>
      <c r="E33" s="315"/>
      <c r="F33" s="315"/>
      <c r="G33" s="315"/>
      <c r="H33" s="315"/>
      <c r="I33" s="315"/>
      <c r="J33" s="315"/>
      <c r="K33" s="344"/>
    </row>
    <row r="34" ht="21" customHeight="1" spans="1:11">
      <c r="A34" s="314"/>
      <c r="B34" s="315"/>
      <c r="C34" s="315"/>
      <c r="D34" s="315"/>
      <c r="E34" s="315"/>
      <c r="F34" s="315"/>
      <c r="G34" s="315"/>
      <c r="H34" s="315"/>
      <c r="I34" s="315"/>
      <c r="J34" s="315"/>
      <c r="K34" s="344"/>
    </row>
    <row r="35" ht="21" customHeight="1" spans="1:11">
      <c r="A35" s="314"/>
      <c r="B35" s="315"/>
      <c r="C35" s="315"/>
      <c r="D35" s="315"/>
      <c r="E35" s="315"/>
      <c r="F35" s="315"/>
      <c r="G35" s="315"/>
      <c r="H35" s="315"/>
      <c r="I35" s="315"/>
      <c r="J35" s="315"/>
      <c r="K35" s="344"/>
    </row>
    <row r="36" ht="21" customHeight="1" spans="1:11">
      <c r="A36" s="314"/>
      <c r="B36" s="315"/>
      <c r="C36" s="315"/>
      <c r="D36" s="315"/>
      <c r="E36" s="315"/>
      <c r="F36" s="315"/>
      <c r="G36" s="315"/>
      <c r="H36" s="315"/>
      <c r="I36" s="315"/>
      <c r="J36" s="315"/>
      <c r="K36" s="344"/>
    </row>
    <row r="37" ht="21" customHeight="1" spans="1:11">
      <c r="A37" s="314"/>
      <c r="B37" s="315"/>
      <c r="C37" s="315"/>
      <c r="D37" s="315"/>
      <c r="E37" s="315"/>
      <c r="F37" s="315"/>
      <c r="G37" s="315"/>
      <c r="H37" s="315"/>
      <c r="I37" s="315"/>
      <c r="J37" s="315"/>
      <c r="K37" s="344"/>
    </row>
    <row r="38" ht="21" customHeight="1" spans="1:11">
      <c r="A38" s="314"/>
      <c r="B38" s="315"/>
      <c r="C38" s="315"/>
      <c r="D38" s="315"/>
      <c r="E38" s="315"/>
      <c r="F38" s="315"/>
      <c r="G38" s="315"/>
      <c r="H38" s="315"/>
      <c r="I38" s="315"/>
      <c r="J38" s="315"/>
      <c r="K38" s="344"/>
    </row>
    <row r="39" ht="21" customHeight="1" spans="1:11">
      <c r="A39" s="314"/>
      <c r="B39" s="315"/>
      <c r="C39" s="315"/>
      <c r="D39" s="315"/>
      <c r="E39" s="315"/>
      <c r="F39" s="315"/>
      <c r="G39" s="315"/>
      <c r="H39" s="315"/>
      <c r="I39" s="315"/>
      <c r="J39" s="315"/>
      <c r="K39" s="344"/>
    </row>
    <row r="40" ht="21" customHeight="1" spans="1:11">
      <c r="A40" s="314"/>
      <c r="B40" s="315"/>
      <c r="C40" s="315"/>
      <c r="D40" s="315"/>
      <c r="E40" s="315"/>
      <c r="F40" s="315"/>
      <c r="G40" s="315"/>
      <c r="H40" s="315"/>
      <c r="I40" s="315"/>
      <c r="J40" s="315"/>
      <c r="K40" s="344"/>
    </row>
    <row r="41" ht="21" customHeight="1" spans="1:11">
      <c r="A41" s="314"/>
      <c r="B41" s="315"/>
      <c r="C41" s="315"/>
      <c r="D41" s="315"/>
      <c r="E41" s="315"/>
      <c r="F41" s="315"/>
      <c r="G41" s="315"/>
      <c r="H41" s="315"/>
      <c r="I41" s="315"/>
      <c r="J41" s="315"/>
      <c r="K41" s="344"/>
    </row>
    <row r="42" ht="21" customHeight="1" spans="1:11">
      <c r="A42" s="314"/>
      <c r="B42" s="315"/>
      <c r="C42" s="315"/>
      <c r="D42" s="315"/>
      <c r="E42" s="315"/>
      <c r="F42" s="315"/>
      <c r="G42" s="315"/>
      <c r="H42" s="315"/>
      <c r="I42" s="315"/>
      <c r="J42" s="315"/>
      <c r="K42" s="344"/>
    </row>
    <row r="43" ht="17.25" customHeight="1" spans="1:11">
      <c r="A43" s="309" t="s">
        <v>122</v>
      </c>
      <c r="B43" s="310"/>
      <c r="C43" s="310"/>
      <c r="D43" s="310"/>
      <c r="E43" s="310"/>
      <c r="F43" s="310"/>
      <c r="G43" s="310"/>
      <c r="H43" s="310"/>
      <c r="I43" s="310"/>
      <c r="J43" s="310"/>
      <c r="K43" s="342"/>
    </row>
    <row r="44" customHeight="1" spans="1:11">
      <c r="A44" s="311" t="s">
        <v>193</v>
      </c>
      <c r="B44" s="311"/>
      <c r="C44" s="311"/>
      <c r="D44" s="311"/>
      <c r="E44" s="311"/>
      <c r="F44" s="311"/>
      <c r="G44" s="311"/>
      <c r="H44" s="311"/>
      <c r="I44" s="311"/>
      <c r="J44" s="311"/>
      <c r="K44" s="311"/>
    </row>
    <row r="45" ht="18" customHeight="1" spans="1:11">
      <c r="A45" s="316" t="s">
        <v>117</v>
      </c>
      <c r="B45" s="317"/>
      <c r="C45" s="317"/>
      <c r="D45" s="317"/>
      <c r="E45" s="317"/>
      <c r="F45" s="317"/>
      <c r="G45" s="317"/>
      <c r="H45" s="317"/>
      <c r="I45" s="317"/>
      <c r="J45" s="317"/>
      <c r="K45" s="345"/>
    </row>
    <row r="46" ht="18" customHeight="1" spans="1:11">
      <c r="A46" s="316" t="s">
        <v>194</v>
      </c>
      <c r="B46" s="317"/>
      <c r="C46" s="317"/>
      <c r="D46" s="317"/>
      <c r="E46" s="317"/>
      <c r="F46" s="317"/>
      <c r="G46" s="317"/>
      <c r="H46" s="317"/>
      <c r="I46" s="317"/>
      <c r="J46" s="317"/>
      <c r="K46" s="345"/>
    </row>
    <row r="47" ht="18" customHeight="1" spans="1:11">
      <c r="A47" s="304"/>
      <c r="B47" s="305"/>
      <c r="C47" s="305"/>
      <c r="D47" s="305"/>
      <c r="E47" s="305"/>
      <c r="F47" s="305"/>
      <c r="G47" s="305"/>
      <c r="H47" s="305"/>
      <c r="I47" s="305"/>
      <c r="J47" s="305"/>
      <c r="K47" s="340"/>
    </row>
    <row r="48" ht="21" customHeight="1" spans="1:11">
      <c r="A48" s="318" t="s">
        <v>128</v>
      </c>
      <c r="B48" s="319" t="s">
        <v>129</v>
      </c>
      <c r="C48" s="319"/>
      <c r="D48" s="320" t="s">
        <v>130</v>
      </c>
      <c r="E48" s="320"/>
      <c r="F48" s="320" t="s">
        <v>132</v>
      </c>
      <c r="G48" s="321"/>
      <c r="H48" s="322" t="s">
        <v>133</v>
      </c>
      <c r="I48" s="322"/>
      <c r="J48" s="319" t="s">
        <v>134</v>
      </c>
      <c r="K48" s="346"/>
    </row>
    <row r="49" customHeight="1" spans="1:11">
      <c r="A49" s="323" t="s">
        <v>135</v>
      </c>
      <c r="B49" s="324"/>
      <c r="C49" s="324"/>
      <c r="D49" s="324"/>
      <c r="E49" s="324"/>
      <c r="F49" s="324"/>
      <c r="G49" s="324"/>
      <c r="H49" s="324"/>
      <c r="I49" s="324"/>
      <c r="J49" s="324"/>
      <c r="K49" s="347"/>
    </row>
    <row r="50" customHeight="1" spans="1:11">
      <c r="A50" s="325"/>
      <c r="B50" s="326"/>
      <c r="C50" s="326"/>
      <c r="D50" s="326"/>
      <c r="E50" s="326"/>
      <c r="F50" s="326"/>
      <c r="G50" s="326"/>
      <c r="H50" s="326"/>
      <c r="I50" s="326"/>
      <c r="J50" s="326"/>
      <c r="K50" s="348"/>
    </row>
    <row r="51" customHeight="1" spans="1:11">
      <c r="A51" s="327"/>
      <c r="B51" s="328"/>
      <c r="C51" s="328"/>
      <c r="D51" s="328"/>
      <c r="E51" s="328"/>
      <c r="F51" s="328"/>
      <c r="G51" s="328"/>
      <c r="H51" s="328"/>
      <c r="I51" s="328"/>
      <c r="J51" s="328"/>
      <c r="K51" s="349"/>
    </row>
    <row r="52" ht="21" customHeight="1" spans="1:11">
      <c r="A52" s="318" t="s">
        <v>128</v>
      </c>
      <c r="B52" s="319" t="s">
        <v>129</v>
      </c>
      <c r="C52" s="319"/>
      <c r="D52" s="320" t="s">
        <v>130</v>
      </c>
      <c r="E52" s="320"/>
      <c r="F52" s="320" t="s">
        <v>132</v>
      </c>
      <c r="G52" s="321"/>
      <c r="H52" s="322" t="s">
        <v>133</v>
      </c>
      <c r="I52" s="322"/>
      <c r="J52" s="319" t="s">
        <v>134</v>
      </c>
      <c r="K52" s="34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3"/>
  <sheetViews>
    <sheetView workbookViewId="0">
      <selection activeCell="Q24" sqref="Q24"/>
    </sheetView>
  </sheetViews>
  <sheetFormatPr defaultColWidth="9" defaultRowHeight="14.25"/>
  <cols>
    <col min="1" max="1" width="17.625" style="89" customWidth="1"/>
    <col min="2" max="2" width="8.5" style="89" customWidth="1"/>
    <col min="3" max="3" width="8.5" style="90" customWidth="1"/>
    <col min="4" max="7" width="8.5" style="89" customWidth="1"/>
    <col min="8" max="8" width="2.75" style="89" customWidth="1"/>
    <col min="9" max="14" width="8.875" style="89" customWidth="1"/>
    <col min="15" max="15" width="8.875" style="239" customWidth="1"/>
    <col min="16" max="246" width="9" style="89"/>
    <col min="247" max="16384" width="9" style="92"/>
  </cols>
  <sheetData>
    <row r="1" s="89" customFormat="1" ht="29" customHeight="1" spans="1:249">
      <c r="A1" s="93" t="s">
        <v>138</v>
      </c>
      <c r="B1" s="95"/>
      <c r="C1" s="94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25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</row>
    <row r="2" s="89" customFormat="1" ht="20" customHeight="1" spans="1:249">
      <c r="A2" s="96" t="s">
        <v>61</v>
      </c>
      <c r="B2" s="97" t="str">
        <f>首期!B4</f>
        <v>QAUUAN84124</v>
      </c>
      <c r="C2" s="98"/>
      <c r="D2" s="99"/>
      <c r="E2" s="100" t="s">
        <v>67</v>
      </c>
      <c r="F2" s="101" t="str">
        <f>首期!B5</f>
        <v>儿童卫衣</v>
      </c>
      <c r="G2" s="101"/>
      <c r="H2" s="101"/>
      <c r="I2" s="134"/>
      <c r="J2" s="135" t="s">
        <v>57</v>
      </c>
      <c r="K2" s="136" t="s">
        <v>56</v>
      </c>
      <c r="L2" s="136"/>
      <c r="M2" s="136"/>
      <c r="N2" s="136"/>
      <c r="O2" s="137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</row>
    <row r="3" s="89" customFormat="1" spans="1:249">
      <c r="A3" s="102" t="s">
        <v>139</v>
      </c>
      <c r="B3" s="103" t="s">
        <v>140</v>
      </c>
      <c r="C3" s="104"/>
      <c r="D3" s="103"/>
      <c r="E3" s="103"/>
      <c r="F3" s="103"/>
      <c r="G3" s="103"/>
      <c r="H3" s="103"/>
      <c r="I3" s="138"/>
      <c r="J3" s="139"/>
      <c r="K3" s="139"/>
      <c r="L3" s="139"/>
      <c r="M3" s="139"/>
      <c r="N3" s="139"/>
      <c r="O3" s="140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</row>
    <row r="4" s="89" customFormat="1" ht="16.5" spans="1:249">
      <c r="A4" s="102"/>
      <c r="B4" s="105" t="s">
        <v>141</v>
      </c>
      <c r="C4" s="105" t="s">
        <v>142</v>
      </c>
      <c r="D4" s="105" t="s">
        <v>143</v>
      </c>
      <c r="E4" s="105" t="s">
        <v>144</v>
      </c>
      <c r="F4" s="105" t="s">
        <v>145</v>
      </c>
      <c r="G4" s="106" t="s">
        <v>146</v>
      </c>
      <c r="H4" s="107"/>
      <c r="I4" s="138"/>
      <c r="J4" s="141"/>
      <c r="K4" s="142"/>
      <c r="L4" s="142"/>
      <c r="M4" s="142"/>
      <c r="N4" s="143"/>
      <c r="O4" s="144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</row>
    <row r="5" s="89" customFormat="1" ht="20" customHeight="1" spans="1:249">
      <c r="A5" s="102"/>
      <c r="B5" s="108"/>
      <c r="C5" s="108"/>
      <c r="D5" s="109"/>
      <c r="E5" s="109"/>
      <c r="F5" s="109"/>
      <c r="G5" s="109"/>
      <c r="H5" s="107"/>
      <c r="I5" s="145"/>
      <c r="J5" s="146"/>
      <c r="K5" s="147"/>
      <c r="L5" s="147"/>
      <c r="M5" s="147"/>
      <c r="N5" s="148"/>
      <c r="O5" s="149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</row>
    <row r="6" s="89" customFormat="1" ht="20" customHeight="1" spans="1:249">
      <c r="A6" s="240" t="s">
        <v>151</v>
      </c>
      <c r="B6" s="105">
        <f t="shared" ref="B6:B8" si="0">C6-4</f>
        <v>43</v>
      </c>
      <c r="C6" s="105">
        <v>47</v>
      </c>
      <c r="D6" s="105">
        <f t="shared" ref="D6:D8" si="1">C6+4</f>
        <v>51</v>
      </c>
      <c r="E6" s="105">
        <f>D6+4</f>
        <v>55</v>
      </c>
      <c r="F6" s="105">
        <f>E6+4</f>
        <v>59</v>
      </c>
      <c r="G6" s="241">
        <f>F6+2</f>
        <v>61</v>
      </c>
      <c r="H6" s="111"/>
      <c r="I6" s="145"/>
      <c r="J6" s="146"/>
      <c r="K6" s="146"/>
      <c r="L6" s="146"/>
      <c r="M6" s="146"/>
      <c r="N6" s="146"/>
      <c r="O6" s="150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</row>
    <row r="7" s="89" customFormat="1" ht="20" customHeight="1" spans="1:249">
      <c r="A7" s="123" t="s">
        <v>155</v>
      </c>
      <c r="B7" s="112">
        <f t="shared" si="0"/>
        <v>72</v>
      </c>
      <c r="C7" s="112">
        <v>76</v>
      </c>
      <c r="D7" s="112">
        <f t="shared" si="1"/>
        <v>80</v>
      </c>
      <c r="E7" s="112">
        <f>D7+6</f>
        <v>86</v>
      </c>
      <c r="F7" s="112">
        <f>E7+6</f>
        <v>92</v>
      </c>
      <c r="G7" s="113">
        <f>F7+4</f>
        <v>96</v>
      </c>
      <c r="H7" s="111"/>
      <c r="I7" s="145"/>
      <c r="J7" s="146"/>
      <c r="K7" s="146"/>
      <c r="L7" s="146"/>
      <c r="M7" s="146"/>
      <c r="N7" s="146"/>
      <c r="O7" s="150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</row>
    <row r="8" s="89" customFormat="1" ht="20" customHeight="1" spans="1:249">
      <c r="A8" s="240" t="s">
        <v>158</v>
      </c>
      <c r="B8" s="112">
        <f t="shared" si="0"/>
        <v>74</v>
      </c>
      <c r="C8" s="112">
        <v>78</v>
      </c>
      <c r="D8" s="112">
        <f t="shared" si="1"/>
        <v>82</v>
      </c>
      <c r="E8" s="112">
        <f>D8+6</f>
        <v>88</v>
      </c>
      <c r="F8" s="112">
        <f>E8+6</f>
        <v>94</v>
      </c>
      <c r="G8" s="113">
        <f>F8+4</f>
        <v>98</v>
      </c>
      <c r="H8" s="111"/>
      <c r="I8" s="145"/>
      <c r="J8" s="146"/>
      <c r="K8" s="146"/>
      <c r="L8" s="146"/>
      <c r="M8" s="146"/>
      <c r="N8" s="146"/>
      <c r="O8" s="150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</row>
    <row r="9" s="89" customFormat="1" ht="20" customHeight="1" spans="1:249">
      <c r="A9" s="240" t="s">
        <v>159</v>
      </c>
      <c r="B9" s="105">
        <f t="shared" ref="B9:B12" si="2">C9-1</f>
        <v>43</v>
      </c>
      <c r="C9" s="105">
        <v>44</v>
      </c>
      <c r="D9" s="105">
        <f>C9+1</f>
        <v>45</v>
      </c>
      <c r="E9" s="105">
        <f>D9+1.5</f>
        <v>46.5</v>
      </c>
      <c r="F9" s="105">
        <f>E9+1.5</f>
        <v>48</v>
      </c>
      <c r="G9" s="106">
        <f>F9+1</f>
        <v>49</v>
      </c>
      <c r="H9" s="111"/>
      <c r="I9" s="145"/>
      <c r="J9" s="146"/>
      <c r="K9" s="146"/>
      <c r="L9" s="146"/>
      <c r="M9" s="146"/>
      <c r="N9" s="146"/>
      <c r="O9" s="150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</row>
    <row r="10" s="89" customFormat="1" ht="20" customHeight="1" spans="1:249">
      <c r="A10" s="110" t="s">
        <v>195</v>
      </c>
      <c r="B10" s="105">
        <f t="shared" si="2"/>
        <v>13</v>
      </c>
      <c r="C10" s="105">
        <v>14</v>
      </c>
      <c r="D10" s="105">
        <f t="shared" ref="D10:G10" si="3">C10+1</f>
        <v>15</v>
      </c>
      <c r="E10" s="105">
        <f t="shared" si="3"/>
        <v>16</v>
      </c>
      <c r="F10" s="105">
        <f t="shared" si="3"/>
        <v>17</v>
      </c>
      <c r="G10" s="106">
        <f t="shared" si="3"/>
        <v>18</v>
      </c>
      <c r="H10" s="111"/>
      <c r="I10" s="145"/>
      <c r="J10" s="146"/>
      <c r="K10" s="146"/>
      <c r="L10" s="146"/>
      <c r="M10" s="146"/>
      <c r="N10" s="146"/>
      <c r="O10" s="150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</row>
    <row r="11" s="89" customFormat="1" ht="20" customHeight="1" spans="1:249">
      <c r="A11" s="240" t="s">
        <v>196</v>
      </c>
      <c r="B11" s="105">
        <f>C11-1.2</f>
        <v>12.3</v>
      </c>
      <c r="C11" s="105">
        <v>13.5</v>
      </c>
      <c r="D11" s="105">
        <f>C11+1.2</f>
        <v>14.7</v>
      </c>
      <c r="E11" s="105">
        <f>D11+1.2</f>
        <v>15.9</v>
      </c>
      <c r="F11" s="105">
        <f>E11+1.2</f>
        <v>17.1</v>
      </c>
      <c r="G11" s="106">
        <f>F11+0.8</f>
        <v>17.9</v>
      </c>
      <c r="H11" s="111"/>
      <c r="I11" s="145"/>
      <c r="J11" s="146"/>
      <c r="K11" s="146"/>
      <c r="L11" s="146"/>
      <c r="M11" s="146"/>
      <c r="N11" s="146"/>
      <c r="O11" s="150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</row>
    <row r="12" s="89" customFormat="1" ht="20" customHeight="1" spans="1:249">
      <c r="A12" s="240" t="s">
        <v>197</v>
      </c>
      <c r="B12" s="105">
        <f t="shared" si="2"/>
        <v>11.5</v>
      </c>
      <c r="C12" s="242">
        <v>12.5</v>
      </c>
      <c r="D12" s="242">
        <f>C12+1</f>
        <v>13.5</v>
      </c>
      <c r="E12" s="242">
        <f>D12+1</f>
        <v>14.5</v>
      </c>
      <c r="F12" s="242">
        <f>E12+0.7</f>
        <v>15.2</v>
      </c>
      <c r="G12" s="243">
        <f>F12+0.4</f>
        <v>15.6</v>
      </c>
      <c r="H12" s="111"/>
      <c r="I12" s="145"/>
      <c r="J12" s="146"/>
      <c r="K12" s="146"/>
      <c r="L12" s="146"/>
      <c r="M12" s="146"/>
      <c r="N12" s="146"/>
      <c r="O12" s="150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</row>
    <row r="13" s="89" customFormat="1" ht="20" customHeight="1" spans="1:249">
      <c r="A13" s="240" t="s">
        <v>198</v>
      </c>
      <c r="B13" s="242">
        <v>1.5</v>
      </c>
      <c r="C13" s="242">
        <v>1.5</v>
      </c>
      <c r="D13" s="242">
        <v>1.5</v>
      </c>
      <c r="E13" s="242">
        <f t="shared" ref="E13:G13" si="4">D13</f>
        <v>1.5</v>
      </c>
      <c r="F13" s="242">
        <f t="shared" si="4"/>
        <v>1.5</v>
      </c>
      <c r="G13" s="243">
        <f t="shared" si="4"/>
        <v>1.5</v>
      </c>
      <c r="H13" s="111"/>
      <c r="I13" s="145"/>
      <c r="J13" s="146"/>
      <c r="K13" s="146"/>
      <c r="L13" s="146"/>
      <c r="M13" s="146"/>
      <c r="N13" s="146"/>
      <c r="O13" s="150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</row>
    <row r="14" s="89" customFormat="1" ht="20" customHeight="1" spans="1:249">
      <c r="A14" s="244" t="s">
        <v>199</v>
      </c>
      <c r="B14" s="245">
        <f>C14-1.5</f>
        <v>30.5</v>
      </c>
      <c r="C14" s="245">
        <v>32</v>
      </c>
      <c r="D14" s="245">
        <f>C14+1.5</f>
        <v>33.5</v>
      </c>
      <c r="E14" s="245">
        <f>D14+1.8</f>
        <v>35.3</v>
      </c>
      <c r="F14" s="245">
        <f>E14+1.8</f>
        <v>37.1</v>
      </c>
      <c r="G14" s="246">
        <f>F14+1.2</f>
        <v>38.3</v>
      </c>
      <c r="H14" s="115"/>
      <c r="I14" s="145"/>
      <c r="J14" s="146"/>
      <c r="K14" s="146"/>
      <c r="L14" s="146"/>
      <c r="M14" s="146"/>
      <c r="N14" s="146"/>
      <c r="O14" s="150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</row>
    <row r="15" s="89" customFormat="1" ht="20" customHeight="1" spans="1:249">
      <c r="A15" s="247"/>
      <c r="B15" s="248"/>
      <c r="C15" s="249"/>
      <c r="D15" s="248"/>
      <c r="E15" s="248"/>
      <c r="F15" s="248"/>
      <c r="G15" s="248"/>
      <c r="H15" s="115"/>
      <c r="I15" s="145"/>
      <c r="J15" s="146"/>
      <c r="K15" s="146"/>
      <c r="L15" s="146"/>
      <c r="M15" s="146"/>
      <c r="N15" s="146"/>
      <c r="O15" s="150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</row>
    <row r="16" s="89" customFormat="1" ht="20" customHeight="1" spans="1:249">
      <c r="A16" s="247"/>
      <c r="B16" s="248"/>
      <c r="C16" s="248"/>
      <c r="D16" s="248"/>
      <c r="E16" s="248"/>
      <c r="F16" s="248"/>
      <c r="G16" s="248"/>
      <c r="H16" s="115"/>
      <c r="I16" s="145"/>
      <c r="J16" s="146"/>
      <c r="K16" s="146"/>
      <c r="L16" s="146"/>
      <c r="M16" s="146"/>
      <c r="N16" s="146"/>
      <c r="O16" s="150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</row>
    <row r="17" s="89" customFormat="1" ht="20" customHeight="1" spans="1:249">
      <c r="A17" s="247"/>
      <c r="B17" s="112"/>
      <c r="C17" s="112"/>
      <c r="D17" s="112"/>
      <c r="E17" s="112"/>
      <c r="F17" s="112"/>
      <c r="G17" s="112"/>
      <c r="H17" s="117"/>
      <c r="I17" s="145"/>
      <c r="J17" s="146"/>
      <c r="K17" s="146"/>
      <c r="L17" s="146"/>
      <c r="M17" s="146"/>
      <c r="N17" s="146"/>
      <c r="O17" s="150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</row>
    <row r="18" s="89" customFormat="1" ht="20" customHeight="1" spans="1:249">
      <c r="A18" s="250"/>
      <c r="B18" s="251"/>
      <c r="C18" s="251"/>
      <c r="D18" s="251"/>
      <c r="E18" s="251"/>
      <c r="F18" s="251"/>
      <c r="G18" s="251"/>
      <c r="H18" s="117"/>
      <c r="I18" s="145"/>
      <c r="J18" s="146"/>
      <c r="K18" s="146"/>
      <c r="L18" s="146"/>
      <c r="M18" s="146"/>
      <c r="N18" s="146"/>
      <c r="O18" s="150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</row>
    <row r="19" s="89" customFormat="1" ht="20" customHeight="1" spans="1:249">
      <c r="A19" s="123"/>
      <c r="B19" s="124"/>
      <c r="C19" s="124"/>
      <c r="D19" s="124"/>
      <c r="E19" s="124"/>
      <c r="F19" s="124"/>
      <c r="G19" s="124"/>
      <c r="H19" s="117"/>
      <c r="I19" s="145"/>
      <c r="J19" s="146"/>
      <c r="K19" s="146"/>
      <c r="L19" s="146"/>
      <c r="M19" s="146"/>
      <c r="N19" s="146"/>
      <c r="O19" s="150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</row>
    <row r="20" s="89" customFormat="1" ht="20" customHeight="1" spans="1:249">
      <c r="A20" s="123"/>
      <c r="B20" s="124"/>
      <c r="C20" s="124"/>
      <c r="D20" s="124"/>
      <c r="E20" s="124"/>
      <c r="F20" s="124"/>
      <c r="G20" s="124"/>
      <c r="H20" s="125"/>
      <c r="I20" s="145"/>
      <c r="J20" s="146"/>
      <c r="K20" s="146"/>
      <c r="L20" s="146"/>
      <c r="M20" s="146"/>
      <c r="N20" s="146"/>
      <c r="O20" s="150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</row>
    <row r="21" s="89" customFormat="1" ht="17.25" spans="1:249">
      <c r="A21" s="126"/>
      <c r="B21" s="127"/>
      <c r="C21" s="127"/>
      <c r="D21" s="127"/>
      <c r="E21" s="128"/>
      <c r="F21" s="127"/>
      <c r="G21" s="127"/>
      <c r="H21" s="127"/>
      <c r="I21" s="151"/>
      <c r="J21" s="152"/>
      <c r="K21" s="152"/>
      <c r="L21" s="153"/>
      <c r="M21" s="152"/>
      <c r="N21" s="152"/>
      <c r="O21" s="154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</row>
    <row r="22" s="89" customFormat="1" spans="1:249">
      <c r="A22" s="132" t="s">
        <v>177</v>
      </c>
      <c r="B22" s="132"/>
      <c r="C22" s="133"/>
      <c r="O22" s="25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</row>
    <row r="23" s="89" customFormat="1" spans="3:249">
      <c r="C23" s="90"/>
      <c r="I23" s="155" t="s">
        <v>178</v>
      </c>
      <c r="J23" s="253"/>
      <c r="K23" s="155" t="s">
        <v>179</v>
      </c>
      <c r="M23" s="155" t="s">
        <v>180</v>
      </c>
      <c r="O23" s="252" t="s">
        <v>134</v>
      </c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</row>
  </sheetData>
  <mergeCells count="10">
    <mergeCell ref="A1:N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20" sqref="N20"/>
    </sheetView>
  </sheetViews>
  <sheetFormatPr defaultColWidth="10.125" defaultRowHeight="14.25"/>
  <cols>
    <col min="1" max="1" width="9.625" style="160" customWidth="1"/>
    <col min="2" max="2" width="11.125" style="160" customWidth="1"/>
    <col min="3" max="3" width="9.125" style="160" customWidth="1"/>
    <col min="4" max="4" width="9.5" style="160" customWidth="1"/>
    <col min="5" max="5" width="11.375" style="160" customWidth="1"/>
    <col min="6" max="6" width="10.375" style="160" customWidth="1"/>
    <col min="7" max="7" width="9.5" style="160" customWidth="1"/>
    <col min="8" max="8" width="9.125" style="160" customWidth="1"/>
    <col min="9" max="9" width="8.125" style="160" customWidth="1"/>
    <col min="10" max="10" width="10.5" style="160" customWidth="1"/>
    <col min="11" max="11" width="12.125" style="160" customWidth="1"/>
    <col min="12" max="16384" width="10.125" style="160"/>
  </cols>
  <sheetData>
    <row r="1" ht="23.25" spans="1:11">
      <c r="A1" s="161" t="s">
        <v>200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ht="18" customHeight="1" spans="1:11">
      <c r="A2" s="162" t="s">
        <v>53</v>
      </c>
      <c r="B2" s="163" t="s">
        <v>54</v>
      </c>
      <c r="C2" s="163"/>
      <c r="D2" s="164" t="s">
        <v>61</v>
      </c>
      <c r="E2" s="165" t="str">
        <f>首期!B4</f>
        <v>QAUUAN84124</v>
      </c>
      <c r="F2" s="166" t="s">
        <v>201</v>
      </c>
      <c r="G2" s="167" t="str">
        <f>首期!B5</f>
        <v>儿童卫衣</v>
      </c>
      <c r="H2" s="168"/>
      <c r="I2" s="196" t="s">
        <v>57</v>
      </c>
      <c r="J2" s="215" t="s">
        <v>56</v>
      </c>
      <c r="K2" s="216"/>
    </row>
    <row r="3" ht="18" customHeight="1" spans="1:11">
      <c r="A3" s="169" t="s">
        <v>75</v>
      </c>
      <c r="B3" s="170">
        <f>首期!B7</f>
        <v>2270</v>
      </c>
      <c r="C3" s="170"/>
      <c r="D3" s="171" t="s">
        <v>202</v>
      </c>
      <c r="E3" s="172">
        <v>45656</v>
      </c>
      <c r="F3" s="173"/>
      <c r="G3" s="173"/>
      <c r="H3" s="174" t="s">
        <v>203</v>
      </c>
      <c r="I3" s="174"/>
      <c r="J3" s="174"/>
      <c r="K3" s="217"/>
    </row>
    <row r="4" ht="18" customHeight="1" spans="1:11">
      <c r="A4" s="175" t="s">
        <v>71</v>
      </c>
      <c r="B4" s="170">
        <v>3</v>
      </c>
      <c r="C4" s="170">
        <v>6</v>
      </c>
      <c r="D4" s="176" t="s">
        <v>204</v>
      </c>
      <c r="E4" s="173" t="s">
        <v>205</v>
      </c>
      <c r="F4" s="173"/>
      <c r="G4" s="173"/>
      <c r="H4" s="176" t="s">
        <v>206</v>
      </c>
      <c r="I4" s="176"/>
      <c r="J4" s="188" t="s">
        <v>65</v>
      </c>
      <c r="K4" s="218" t="s">
        <v>66</v>
      </c>
    </row>
    <row r="5" ht="18" customHeight="1" spans="1:11">
      <c r="A5" s="175" t="s">
        <v>207</v>
      </c>
      <c r="B5" s="170">
        <v>1</v>
      </c>
      <c r="C5" s="170"/>
      <c r="D5" s="171" t="s">
        <v>208</v>
      </c>
      <c r="E5" s="171"/>
      <c r="G5" s="171"/>
      <c r="H5" s="176" t="s">
        <v>209</v>
      </c>
      <c r="I5" s="176"/>
      <c r="J5" s="188" t="s">
        <v>65</v>
      </c>
      <c r="K5" s="218" t="s">
        <v>66</v>
      </c>
    </row>
    <row r="6" ht="18" customHeight="1" spans="1:13">
      <c r="A6" s="177" t="s">
        <v>210</v>
      </c>
      <c r="B6" s="178">
        <v>125</v>
      </c>
      <c r="C6" s="178"/>
      <c r="D6" s="179" t="s">
        <v>211</v>
      </c>
      <c r="E6" s="180"/>
      <c r="F6" s="180"/>
      <c r="G6" s="179"/>
      <c r="H6" s="181" t="s">
        <v>212</v>
      </c>
      <c r="I6" s="181"/>
      <c r="J6" s="180" t="s">
        <v>65</v>
      </c>
      <c r="K6" s="219" t="s">
        <v>66</v>
      </c>
      <c r="M6" s="220"/>
    </row>
    <row r="7" ht="18" customHeight="1" spans="1:11">
      <c r="A7" s="182"/>
      <c r="B7" s="183"/>
      <c r="C7" s="183"/>
      <c r="D7" s="182"/>
      <c r="E7" s="183"/>
      <c r="F7" s="184"/>
      <c r="G7" s="182"/>
      <c r="H7" s="184"/>
      <c r="I7" s="183"/>
      <c r="J7" s="183"/>
      <c r="K7" s="183"/>
    </row>
    <row r="8" ht="18" customHeight="1" spans="1:11">
      <c r="A8" s="185" t="s">
        <v>213</v>
      </c>
      <c r="B8" s="166" t="s">
        <v>214</v>
      </c>
      <c r="C8" s="166" t="s">
        <v>215</v>
      </c>
      <c r="D8" s="166" t="s">
        <v>216</v>
      </c>
      <c r="E8" s="166" t="s">
        <v>217</v>
      </c>
      <c r="F8" s="166" t="s">
        <v>218</v>
      </c>
      <c r="G8" s="186" t="s">
        <v>219</v>
      </c>
      <c r="H8" s="187"/>
      <c r="I8" s="187"/>
      <c r="J8" s="187"/>
      <c r="K8" s="221"/>
    </row>
    <row r="9" ht="18" customHeight="1" spans="1:11">
      <c r="A9" s="175" t="s">
        <v>220</v>
      </c>
      <c r="B9" s="176"/>
      <c r="C9" s="188" t="s">
        <v>65</v>
      </c>
      <c r="D9" s="188" t="s">
        <v>66</v>
      </c>
      <c r="E9" s="171" t="s">
        <v>221</v>
      </c>
      <c r="F9" s="189" t="s">
        <v>222</v>
      </c>
      <c r="G9" s="190"/>
      <c r="H9" s="191"/>
      <c r="I9" s="191"/>
      <c r="J9" s="191"/>
      <c r="K9" s="222"/>
    </row>
    <row r="10" ht="18" customHeight="1" spans="1:11">
      <c r="A10" s="175" t="s">
        <v>223</v>
      </c>
      <c r="B10" s="176"/>
      <c r="C10" s="188" t="s">
        <v>65</v>
      </c>
      <c r="D10" s="188" t="s">
        <v>66</v>
      </c>
      <c r="E10" s="171" t="s">
        <v>224</v>
      </c>
      <c r="F10" s="189" t="s">
        <v>225</v>
      </c>
      <c r="G10" s="190" t="s">
        <v>226</v>
      </c>
      <c r="H10" s="191"/>
      <c r="I10" s="191"/>
      <c r="J10" s="191"/>
      <c r="K10" s="222"/>
    </row>
    <row r="11" ht="18" customHeight="1" spans="1:11">
      <c r="A11" s="192" t="s">
        <v>186</v>
      </c>
      <c r="B11" s="193"/>
      <c r="C11" s="193"/>
      <c r="D11" s="193"/>
      <c r="E11" s="193"/>
      <c r="F11" s="193"/>
      <c r="G11" s="193"/>
      <c r="H11" s="193"/>
      <c r="I11" s="193"/>
      <c r="J11" s="193"/>
      <c r="K11" s="223"/>
    </row>
    <row r="12" ht="18" customHeight="1" spans="1:11">
      <c r="A12" s="169" t="s">
        <v>89</v>
      </c>
      <c r="B12" s="188" t="s">
        <v>85</v>
      </c>
      <c r="C12" s="188" t="s">
        <v>86</v>
      </c>
      <c r="D12" s="189"/>
      <c r="E12" s="171" t="s">
        <v>87</v>
      </c>
      <c r="F12" s="188" t="s">
        <v>85</v>
      </c>
      <c r="G12" s="188" t="s">
        <v>86</v>
      </c>
      <c r="H12" s="188"/>
      <c r="I12" s="171" t="s">
        <v>227</v>
      </c>
      <c r="J12" s="188" t="s">
        <v>85</v>
      </c>
      <c r="K12" s="218" t="s">
        <v>86</v>
      </c>
    </row>
    <row r="13" ht="18" customHeight="1" spans="1:11">
      <c r="A13" s="169" t="s">
        <v>92</v>
      </c>
      <c r="B13" s="188" t="s">
        <v>85</v>
      </c>
      <c r="C13" s="188" t="s">
        <v>86</v>
      </c>
      <c r="D13" s="189"/>
      <c r="E13" s="171" t="s">
        <v>97</v>
      </c>
      <c r="F13" s="188" t="s">
        <v>85</v>
      </c>
      <c r="G13" s="188" t="s">
        <v>86</v>
      </c>
      <c r="H13" s="188"/>
      <c r="I13" s="171" t="s">
        <v>228</v>
      </c>
      <c r="J13" s="188" t="s">
        <v>85</v>
      </c>
      <c r="K13" s="218" t="s">
        <v>86</v>
      </c>
    </row>
    <row r="14" ht="18" customHeight="1" spans="1:11">
      <c r="A14" s="177" t="s">
        <v>229</v>
      </c>
      <c r="B14" s="180" t="s">
        <v>85</v>
      </c>
      <c r="C14" s="180" t="s">
        <v>86</v>
      </c>
      <c r="D14" s="194"/>
      <c r="E14" s="179" t="s">
        <v>230</v>
      </c>
      <c r="F14" s="180" t="s">
        <v>85</v>
      </c>
      <c r="G14" s="180" t="s">
        <v>86</v>
      </c>
      <c r="H14" s="180"/>
      <c r="I14" s="179" t="s">
        <v>231</v>
      </c>
      <c r="J14" s="180" t="s">
        <v>85</v>
      </c>
      <c r="K14" s="219" t="s">
        <v>86</v>
      </c>
    </row>
    <row r="15" ht="18" customHeight="1" spans="1:11">
      <c r="A15" s="182"/>
      <c r="B15" s="195"/>
      <c r="C15" s="195"/>
      <c r="D15" s="183"/>
      <c r="E15" s="182"/>
      <c r="F15" s="195"/>
      <c r="G15" s="195"/>
      <c r="H15" s="195"/>
      <c r="I15" s="182"/>
      <c r="J15" s="195"/>
      <c r="K15" s="195"/>
    </row>
    <row r="16" s="158" customFormat="1" ht="18" customHeight="1" spans="1:11">
      <c r="A16" s="162" t="s">
        <v>232</v>
      </c>
      <c r="B16" s="196"/>
      <c r="C16" s="196"/>
      <c r="D16" s="196"/>
      <c r="E16" s="196"/>
      <c r="F16" s="196"/>
      <c r="G16" s="196"/>
      <c r="H16" s="196"/>
      <c r="I16" s="196"/>
      <c r="J16" s="196"/>
      <c r="K16" s="224"/>
    </row>
    <row r="17" ht="18" customHeight="1" spans="1:11">
      <c r="A17" s="175" t="s">
        <v>233</v>
      </c>
      <c r="B17" s="176"/>
      <c r="C17" s="176"/>
      <c r="D17" s="176"/>
      <c r="E17" s="176"/>
      <c r="F17" s="176"/>
      <c r="G17" s="176"/>
      <c r="H17" s="176"/>
      <c r="I17" s="176"/>
      <c r="J17" s="176"/>
      <c r="K17" s="225"/>
    </row>
    <row r="18" ht="18" customHeight="1" spans="1:11">
      <c r="A18" s="175" t="s">
        <v>234</v>
      </c>
      <c r="B18" s="176"/>
      <c r="C18" s="176"/>
      <c r="D18" s="176"/>
      <c r="E18" s="176"/>
      <c r="F18" s="176"/>
      <c r="G18" s="176"/>
      <c r="H18" s="176"/>
      <c r="I18" s="176"/>
      <c r="J18" s="176"/>
      <c r="K18" s="225"/>
    </row>
    <row r="19" ht="22" customHeight="1" spans="1:11">
      <c r="A19" s="197"/>
      <c r="B19" s="188"/>
      <c r="C19" s="188"/>
      <c r="D19" s="188"/>
      <c r="E19" s="188"/>
      <c r="F19" s="188"/>
      <c r="G19" s="188"/>
      <c r="H19" s="188"/>
      <c r="I19" s="188"/>
      <c r="J19" s="188"/>
      <c r="K19" s="218"/>
    </row>
    <row r="20" ht="22" customHeight="1" spans="1:11">
      <c r="A20" s="198"/>
      <c r="B20" s="199"/>
      <c r="C20" s="199"/>
      <c r="D20" s="199"/>
      <c r="E20" s="199"/>
      <c r="F20" s="199"/>
      <c r="G20" s="199"/>
      <c r="H20" s="199"/>
      <c r="I20" s="199"/>
      <c r="J20" s="199"/>
      <c r="K20" s="226"/>
    </row>
    <row r="21" ht="22" customHeight="1" spans="1:11">
      <c r="A21" s="198"/>
      <c r="B21" s="199"/>
      <c r="C21" s="199"/>
      <c r="D21" s="199"/>
      <c r="E21" s="199"/>
      <c r="F21" s="199"/>
      <c r="G21" s="199"/>
      <c r="H21" s="199"/>
      <c r="I21" s="199"/>
      <c r="J21" s="199"/>
      <c r="K21" s="226"/>
    </row>
    <row r="22" ht="22" customHeight="1" spans="1:11">
      <c r="A22" s="198"/>
      <c r="B22" s="199"/>
      <c r="C22" s="199"/>
      <c r="D22" s="199"/>
      <c r="E22" s="199"/>
      <c r="F22" s="199"/>
      <c r="G22" s="199"/>
      <c r="H22" s="199"/>
      <c r="I22" s="199"/>
      <c r="J22" s="199"/>
      <c r="K22" s="226"/>
    </row>
    <row r="23" ht="22" customHeight="1" spans="1:11">
      <c r="A23" s="200"/>
      <c r="B23" s="201"/>
      <c r="C23" s="201"/>
      <c r="D23" s="201"/>
      <c r="E23" s="201"/>
      <c r="F23" s="201"/>
      <c r="G23" s="201"/>
      <c r="H23" s="201"/>
      <c r="I23" s="201"/>
      <c r="J23" s="201"/>
      <c r="K23" s="227"/>
    </row>
    <row r="24" ht="18" customHeight="1" spans="1:11">
      <c r="A24" s="175" t="s">
        <v>116</v>
      </c>
      <c r="B24" s="176"/>
      <c r="C24" s="188" t="s">
        <v>65</v>
      </c>
      <c r="D24" s="188" t="s">
        <v>66</v>
      </c>
      <c r="E24" s="174"/>
      <c r="F24" s="174"/>
      <c r="G24" s="174"/>
      <c r="H24" s="174"/>
      <c r="I24" s="174"/>
      <c r="J24" s="174"/>
      <c r="K24" s="217"/>
    </row>
    <row r="25" ht="18" customHeight="1" spans="1:11">
      <c r="A25" s="202" t="s">
        <v>235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28"/>
    </row>
    <row r="26" ht="15" spans="1:11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ht="20" customHeight="1" spans="1:11">
      <c r="A27" s="205" t="s">
        <v>236</v>
      </c>
      <c r="B27" s="187"/>
      <c r="C27" s="187"/>
      <c r="D27" s="187"/>
      <c r="E27" s="187"/>
      <c r="F27" s="187"/>
      <c r="G27" s="187"/>
      <c r="H27" s="187"/>
      <c r="I27" s="187"/>
      <c r="J27" s="187"/>
      <c r="K27" s="229" t="s">
        <v>237</v>
      </c>
    </row>
    <row r="28" ht="23" customHeight="1" spans="1:11">
      <c r="A28" s="198"/>
      <c r="B28" s="199"/>
      <c r="C28" s="199"/>
      <c r="D28" s="199"/>
      <c r="E28" s="199"/>
      <c r="F28" s="199"/>
      <c r="G28" s="199"/>
      <c r="H28" s="199"/>
      <c r="I28" s="199"/>
      <c r="J28" s="230"/>
      <c r="K28" s="231">
        <v>1</v>
      </c>
    </row>
    <row r="29" ht="23" customHeight="1" spans="1:11">
      <c r="A29" s="198"/>
      <c r="B29" s="199"/>
      <c r="C29" s="199"/>
      <c r="D29" s="199"/>
      <c r="E29" s="199"/>
      <c r="F29" s="199"/>
      <c r="G29" s="199"/>
      <c r="H29" s="199"/>
      <c r="I29" s="199"/>
      <c r="J29" s="230"/>
      <c r="K29" s="222">
        <v>1</v>
      </c>
    </row>
    <row r="30" ht="23" customHeight="1" spans="1:11">
      <c r="A30" s="198"/>
      <c r="B30" s="199"/>
      <c r="C30" s="199"/>
      <c r="D30" s="199"/>
      <c r="E30" s="199"/>
      <c r="F30" s="199"/>
      <c r="G30" s="199"/>
      <c r="H30" s="199"/>
      <c r="I30" s="199"/>
      <c r="J30" s="230"/>
      <c r="K30" s="222"/>
    </row>
    <row r="31" ht="23" customHeight="1" spans="1:11">
      <c r="A31" s="198"/>
      <c r="B31" s="199"/>
      <c r="C31" s="199"/>
      <c r="D31" s="199"/>
      <c r="E31" s="199"/>
      <c r="F31" s="199"/>
      <c r="G31" s="199"/>
      <c r="H31" s="199"/>
      <c r="I31" s="199"/>
      <c r="J31" s="230"/>
      <c r="K31" s="222"/>
    </row>
    <row r="32" ht="23" customHeight="1" spans="1:11">
      <c r="A32" s="198"/>
      <c r="B32" s="199"/>
      <c r="C32" s="199"/>
      <c r="D32" s="199"/>
      <c r="E32" s="199"/>
      <c r="F32" s="199"/>
      <c r="G32" s="199"/>
      <c r="H32" s="199"/>
      <c r="I32" s="199"/>
      <c r="J32" s="230"/>
      <c r="K32" s="232"/>
    </row>
    <row r="33" ht="23" customHeight="1" spans="1:11">
      <c r="A33" s="198"/>
      <c r="B33" s="199"/>
      <c r="C33" s="199"/>
      <c r="D33" s="199"/>
      <c r="E33" s="199"/>
      <c r="F33" s="199"/>
      <c r="G33" s="199"/>
      <c r="H33" s="199"/>
      <c r="I33" s="199"/>
      <c r="J33" s="230"/>
      <c r="K33" s="233"/>
    </row>
    <row r="34" ht="23" customHeight="1" spans="1:11">
      <c r="A34" s="198"/>
      <c r="B34" s="199"/>
      <c r="C34" s="199"/>
      <c r="D34" s="199"/>
      <c r="E34" s="199"/>
      <c r="F34" s="199"/>
      <c r="G34" s="199"/>
      <c r="H34" s="199"/>
      <c r="I34" s="199"/>
      <c r="J34" s="230"/>
      <c r="K34" s="222"/>
    </row>
    <row r="35" ht="23" customHeight="1" spans="1:11">
      <c r="A35" s="198"/>
      <c r="B35" s="199"/>
      <c r="C35" s="199"/>
      <c r="D35" s="199"/>
      <c r="E35" s="199"/>
      <c r="F35" s="199"/>
      <c r="G35" s="199"/>
      <c r="H35" s="199"/>
      <c r="I35" s="199"/>
      <c r="J35" s="230"/>
      <c r="K35" s="234"/>
    </row>
    <row r="36" ht="23" customHeight="1" spans="1:11">
      <c r="A36" s="206" t="s">
        <v>238</v>
      </c>
      <c r="B36" s="207"/>
      <c r="C36" s="207"/>
      <c r="D36" s="207"/>
      <c r="E36" s="207"/>
      <c r="F36" s="207"/>
      <c r="G36" s="207"/>
      <c r="H36" s="207"/>
      <c r="I36" s="207"/>
      <c r="J36" s="235"/>
      <c r="K36" s="236">
        <f>SUM(K28:K35)</f>
        <v>2</v>
      </c>
    </row>
    <row r="37" ht="18.75" customHeight="1" spans="1:11">
      <c r="A37" s="208" t="s">
        <v>239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37"/>
    </row>
    <row r="38" s="159" customFormat="1" ht="18.75" customHeight="1" spans="1:11">
      <c r="A38" s="175" t="s">
        <v>240</v>
      </c>
      <c r="B38" s="176"/>
      <c r="C38" s="176"/>
      <c r="D38" s="174" t="s">
        <v>241</v>
      </c>
      <c r="E38" s="174"/>
      <c r="F38" s="210" t="s">
        <v>242</v>
      </c>
      <c r="G38" s="211"/>
      <c r="H38" s="176" t="s">
        <v>243</v>
      </c>
      <c r="I38" s="176"/>
      <c r="J38" s="176" t="s">
        <v>244</v>
      </c>
      <c r="K38" s="225"/>
    </row>
    <row r="39" ht="18.75" customHeight="1" spans="1:11">
      <c r="A39" s="175" t="s">
        <v>117</v>
      </c>
      <c r="B39" s="176" t="s">
        <v>245</v>
      </c>
      <c r="C39" s="176"/>
      <c r="D39" s="176"/>
      <c r="E39" s="176"/>
      <c r="F39" s="176"/>
      <c r="G39" s="176"/>
      <c r="H39" s="176"/>
      <c r="I39" s="176"/>
      <c r="J39" s="176"/>
      <c r="K39" s="225"/>
    </row>
    <row r="40" ht="24" customHeight="1" spans="1:11">
      <c r="A40" s="175"/>
      <c r="B40" s="176"/>
      <c r="C40" s="176"/>
      <c r="D40" s="176"/>
      <c r="E40" s="176"/>
      <c r="F40" s="176"/>
      <c r="G40" s="176"/>
      <c r="H40" s="176"/>
      <c r="I40" s="176"/>
      <c r="J40" s="176"/>
      <c r="K40" s="225"/>
    </row>
    <row r="41" ht="24" customHeight="1" spans="1:11">
      <c r="A41" s="175"/>
      <c r="B41" s="176"/>
      <c r="C41" s="176"/>
      <c r="D41" s="176"/>
      <c r="E41" s="176"/>
      <c r="F41" s="176"/>
      <c r="G41" s="176"/>
      <c r="H41" s="176"/>
      <c r="I41" s="176"/>
      <c r="J41" s="176"/>
      <c r="K41" s="225"/>
    </row>
    <row r="42" ht="32.1" customHeight="1" spans="1:11">
      <c r="A42" s="177" t="s">
        <v>128</v>
      </c>
      <c r="B42" s="212" t="s">
        <v>246</v>
      </c>
      <c r="C42" s="212"/>
      <c r="D42" s="179" t="s">
        <v>247</v>
      </c>
      <c r="E42" s="194" t="s">
        <v>131</v>
      </c>
      <c r="F42" s="179" t="s">
        <v>132</v>
      </c>
      <c r="G42" s="213">
        <v>45595</v>
      </c>
      <c r="H42" s="214" t="s">
        <v>133</v>
      </c>
      <c r="I42" s="214"/>
      <c r="J42" s="212" t="s">
        <v>134</v>
      </c>
      <c r="K42" s="23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A1" sqref="A1:O1"/>
    </sheetView>
  </sheetViews>
  <sheetFormatPr defaultColWidth="9" defaultRowHeight="14.25"/>
  <cols>
    <col min="1" max="1" width="17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5.375" style="89" customWidth="1"/>
    <col min="9" max="9" width="2.75" style="89" customWidth="1"/>
    <col min="10" max="12" width="15.625" style="89" customWidth="1"/>
    <col min="13" max="15" width="15.625" style="91" customWidth="1"/>
    <col min="16" max="253" width="9" style="89"/>
    <col min="254" max="16384" width="9" style="92"/>
  </cols>
  <sheetData>
    <row r="1" s="89" customFormat="1" ht="29" customHeight="1" spans="1:256">
      <c r="A1" s="93" t="s">
        <v>138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6" t="s">
        <v>61</v>
      </c>
      <c r="B2" s="97" t="str">
        <f>首期!B4</f>
        <v>QAUUAN84124</v>
      </c>
      <c r="C2" s="98"/>
      <c r="D2" s="99"/>
      <c r="E2" s="100" t="s">
        <v>67</v>
      </c>
      <c r="F2" s="101" t="str">
        <f>首期!B5</f>
        <v>儿童卫衣</v>
      </c>
      <c r="G2" s="101"/>
      <c r="H2" s="101"/>
      <c r="I2" s="134"/>
      <c r="J2" s="135" t="s">
        <v>57</v>
      </c>
      <c r="K2" s="136" t="s">
        <v>56</v>
      </c>
      <c r="L2" s="136"/>
      <c r="M2" s="136"/>
      <c r="N2" s="136"/>
      <c r="O2" s="137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2" t="s">
        <v>139</v>
      </c>
      <c r="B3" s="103" t="s">
        <v>140</v>
      </c>
      <c r="C3" s="104"/>
      <c r="D3" s="103"/>
      <c r="E3" s="103"/>
      <c r="F3" s="103"/>
      <c r="G3" s="103"/>
      <c r="H3" s="103"/>
      <c r="I3" s="138"/>
      <c r="J3" s="139"/>
      <c r="K3" s="139"/>
      <c r="L3" s="139"/>
      <c r="M3" s="139"/>
      <c r="N3" s="139"/>
      <c r="O3" s="140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ht="16.5" spans="1:256">
      <c r="A4" s="102"/>
      <c r="B4" s="105" t="s">
        <v>141</v>
      </c>
      <c r="C4" s="105" t="s">
        <v>142</v>
      </c>
      <c r="D4" s="105" t="s">
        <v>143</v>
      </c>
      <c r="E4" s="105" t="s">
        <v>144</v>
      </c>
      <c r="F4" s="105" t="s">
        <v>145</v>
      </c>
      <c r="G4" s="106" t="s">
        <v>146</v>
      </c>
      <c r="H4" s="107"/>
      <c r="I4" s="138"/>
      <c r="J4" s="141"/>
      <c r="K4" s="142"/>
      <c r="L4" s="142"/>
      <c r="M4" s="142"/>
      <c r="N4" s="143"/>
      <c r="O4" s="144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6.5" spans="1:256">
      <c r="A5" s="102"/>
      <c r="B5" s="108"/>
      <c r="C5" s="108"/>
      <c r="D5" s="109"/>
      <c r="E5" s="109"/>
      <c r="F5" s="109"/>
      <c r="G5" s="109"/>
      <c r="H5" s="107"/>
      <c r="I5" s="145"/>
      <c r="J5" s="146"/>
      <c r="K5" s="147"/>
      <c r="L5" s="147"/>
      <c r="M5" s="147"/>
      <c r="N5" s="148"/>
      <c r="O5" s="149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1" customHeight="1" spans="1:256">
      <c r="A6" s="110" t="s">
        <v>151</v>
      </c>
      <c r="B6" s="105">
        <f t="shared" ref="B6:B9" si="0">C6-4</f>
        <v>42</v>
      </c>
      <c r="C6" s="105">
        <v>46</v>
      </c>
      <c r="D6" s="105">
        <f t="shared" ref="D6:D9" si="1">C6+4</f>
        <v>50</v>
      </c>
      <c r="E6" s="105">
        <f>D6+4</f>
        <v>54</v>
      </c>
      <c r="F6" s="105">
        <f>E6+4</f>
        <v>58</v>
      </c>
      <c r="G6" s="106">
        <f>F6+2</f>
        <v>60</v>
      </c>
      <c r="H6" s="111"/>
      <c r="I6" s="145"/>
      <c r="J6" s="146"/>
      <c r="K6" s="146"/>
      <c r="L6" s="146"/>
      <c r="M6" s="146"/>
      <c r="N6" s="146"/>
      <c r="O6" s="150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1" customHeight="1" spans="1:256">
      <c r="A7" s="110" t="s">
        <v>155</v>
      </c>
      <c r="B7" s="105">
        <f t="shared" si="0"/>
        <v>70</v>
      </c>
      <c r="C7" s="105">
        <v>74</v>
      </c>
      <c r="D7" s="105">
        <f t="shared" si="1"/>
        <v>78</v>
      </c>
      <c r="E7" s="112">
        <f t="shared" ref="E7:E9" si="2">D7+6</f>
        <v>84</v>
      </c>
      <c r="F7" s="112">
        <f t="shared" ref="F7:F9" si="3">E7+6</f>
        <v>90</v>
      </c>
      <c r="G7" s="113">
        <f t="shared" ref="G7:G9" si="4">F7+4</f>
        <v>94</v>
      </c>
      <c r="H7" s="111"/>
      <c r="I7" s="145"/>
      <c r="J7" s="146"/>
      <c r="K7" s="146"/>
      <c r="L7" s="146"/>
      <c r="M7" s="146"/>
      <c r="N7" s="146"/>
      <c r="O7" s="150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1" customHeight="1" spans="1:256">
      <c r="A8" s="114" t="s">
        <v>157</v>
      </c>
      <c r="B8" s="112">
        <f t="shared" si="0"/>
        <v>66</v>
      </c>
      <c r="C8" s="112">
        <v>70</v>
      </c>
      <c r="D8" s="112">
        <f t="shared" si="1"/>
        <v>74</v>
      </c>
      <c r="E8" s="112">
        <f t="shared" si="2"/>
        <v>80</v>
      </c>
      <c r="F8" s="112">
        <f t="shared" si="3"/>
        <v>86</v>
      </c>
      <c r="G8" s="113">
        <f t="shared" si="4"/>
        <v>90</v>
      </c>
      <c r="H8" s="111"/>
      <c r="I8" s="145"/>
      <c r="J8" s="146"/>
      <c r="K8" s="146"/>
      <c r="L8" s="146"/>
      <c r="M8" s="146"/>
      <c r="N8" s="146"/>
      <c r="O8" s="150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1" customHeight="1" spans="1:256">
      <c r="A9" s="110" t="s">
        <v>158</v>
      </c>
      <c r="B9" s="105">
        <f t="shared" si="0"/>
        <v>70</v>
      </c>
      <c r="C9" s="105">
        <v>74</v>
      </c>
      <c r="D9" s="105">
        <f t="shared" si="1"/>
        <v>78</v>
      </c>
      <c r="E9" s="112">
        <f t="shared" si="2"/>
        <v>84</v>
      </c>
      <c r="F9" s="112">
        <f t="shared" si="3"/>
        <v>90</v>
      </c>
      <c r="G9" s="113">
        <f t="shared" si="4"/>
        <v>94</v>
      </c>
      <c r="H9" s="111"/>
      <c r="I9" s="145"/>
      <c r="J9" s="146"/>
      <c r="K9" s="146"/>
      <c r="L9" s="146"/>
      <c r="M9" s="146"/>
      <c r="N9" s="146"/>
      <c r="O9" s="150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1" customHeight="1" spans="1:256">
      <c r="A10" s="110" t="s">
        <v>159</v>
      </c>
      <c r="B10" s="105">
        <f>C10-1</f>
        <v>42</v>
      </c>
      <c r="C10" s="105">
        <v>43</v>
      </c>
      <c r="D10" s="105">
        <f>C10+1.5</f>
        <v>44.5</v>
      </c>
      <c r="E10" s="105">
        <f>D10+1.5</f>
        <v>46</v>
      </c>
      <c r="F10" s="105">
        <f>E10+1.5</f>
        <v>47.5</v>
      </c>
      <c r="G10" s="106">
        <f>F10+1</f>
        <v>48.5</v>
      </c>
      <c r="H10" s="111"/>
      <c r="I10" s="145"/>
      <c r="J10" s="146"/>
      <c r="K10" s="146"/>
      <c r="L10" s="146"/>
      <c r="M10" s="146"/>
      <c r="N10" s="146"/>
      <c r="O10" s="150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1" customHeight="1" spans="1:256">
      <c r="A11" s="110" t="s">
        <v>161</v>
      </c>
      <c r="B11" s="105">
        <f>C11-0.8</f>
        <v>14.7</v>
      </c>
      <c r="C11" s="105" t="s">
        <v>162</v>
      </c>
      <c r="D11" s="105">
        <f t="shared" ref="D11:G11" si="5">C11+0.8</f>
        <v>16.3</v>
      </c>
      <c r="E11" s="105">
        <f t="shared" si="5"/>
        <v>17.1</v>
      </c>
      <c r="F11" s="105">
        <f t="shared" si="5"/>
        <v>17.9</v>
      </c>
      <c r="G11" s="106">
        <f t="shared" si="5"/>
        <v>18.7</v>
      </c>
      <c r="H11" s="111"/>
      <c r="I11" s="145"/>
      <c r="J11" s="146"/>
      <c r="K11" s="146"/>
      <c r="L11" s="146"/>
      <c r="M11" s="146"/>
      <c r="N11" s="146"/>
      <c r="O11" s="150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1" customHeight="1" spans="1:256">
      <c r="A12" s="110" t="s">
        <v>163</v>
      </c>
      <c r="B12" s="105">
        <f>C12-0.65</f>
        <v>11.85</v>
      </c>
      <c r="C12" s="105" t="s">
        <v>164</v>
      </c>
      <c r="D12" s="105">
        <f t="shared" ref="D12:G12" si="6">C12+0.65</f>
        <v>13.15</v>
      </c>
      <c r="E12" s="105">
        <f t="shared" si="6"/>
        <v>13.8</v>
      </c>
      <c r="F12" s="105">
        <f t="shared" si="6"/>
        <v>14.45</v>
      </c>
      <c r="G12" s="106">
        <f t="shared" si="6"/>
        <v>15.1</v>
      </c>
      <c r="H12" s="111"/>
      <c r="I12" s="145"/>
      <c r="J12" s="146"/>
      <c r="K12" s="146"/>
      <c r="L12" s="146"/>
      <c r="M12" s="146"/>
      <c r="N12" s="146"/>
      <c r="O12" s="150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1" customHeight="1" spans="1:256">
      <c r="A13" s="110" t="s">
        <v>165</v>
      </c>
      <c r="B13" s="105">
        <f t="shared" ref="B13:B18" si="7">C13-0.2</f>
        <v>11.8</v>
      </c>
      <c r="C13" s="105" t="s">
        <v>166</v>
      </c>
      <c r="D13" s="105">
        <f t="shared" ref="D13:D18" si="8">C13+0.2</f>
        <v>12.2</v>
      </c>
      <c r="E13" s="105">
        <f t="shared" ref="E13:G13" si="9">D13+0.4</f>
        <v>12.6</v>
      </c>
      <c r="F13" s="105">
        <f t="shared" si="9"/>
        <v>13</v>
      </c>
      <c r="G13" s="106">
        <f t="shared" si="9"/>
        <v>13.4</v>
      </c>
      <c r="H13" s="111"/>
      <c r="I13" s="145"/>
      <c r="J13" s="146"/>
      <c r="K13" s="146"/>
      <c r="L13" s="146"/>
      <c r="M13" s="146"/>
      <c r="N13" s="146"/>
      <c r="O13" s="150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1" customHeight="1" spans="1:256">
      <c r="A14" s="110" t="s">
        <v>167</v>
      </c>
      <c r="B14" s="105">
        <f t="shared" si="7"/>
        <v>7.8</v>
      </c>
      <c r="C14" s="105" t="s">
        <v>168</v>
      </c>
      <c r="D14" s="105">
        <f t="shared" si="8"/>
        <v>8.2</v>
      </c>
      <c r="E14" s="105">
        <f t="shared" ref="E14:G14" si="10">D14+0.4</f>
        <v>8.6</v>
      </c>
      <c r="F14" s="105">
        <f t="shared" si="10"/>
        <v>9</v>
      </c>
      <c r="G14" s="106">
        <f t="shared" si="10"/>
        <v>9.4</v>
      </c>
      <c r="H14" s="115"/>
      <c r="I14" s="145"/>
      <c r="J14" s="146"/>
      <c r="K14" s="146"/>
      <c r="L14" s="146"/>
      <c r="M14" s="146"/>
      <c r="N14" s="146"/>
      <c r="O14" s="150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1" customHeight="1" spans="1:256">
      <c r="A15" s="110" t="s">
        <v>170</v>
      </c>
      <c r="B15" s="105">
        <f>C15-0.5</f>
        <v>28.5</v>
      </c>
      <c r="C15" s="105">
        <v>29</v>
      </c>
      <c r="D15" s="105">
        <f>C15+0.8</f>
        <v>29.8</v>
      </c>
      <c r="E15" s="105">
        <f>D15+0.8</f>
        <v>30.6</v>
      </c>
      <c r="F15" s="105">
        <f>E15+0.8</f>
        <v>31.4</v>
      </c>
      <c r="G15" s="106">
        <f t="shared" ref="G15:G19" si="11">F15+0.5</f>
        <v>31.9</v>
      </c>
      <c r="H15" s="115"/>
      <c r="I15" s="145"/>
      <c r="J15" s="146"/>
      <c r="K15" s="146"/>
      <c r="L15" s="146"/>
      <c r="M15" s="146"/>
      <c r="N15" s="146"/>
      <c r="O15" s="150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1" customHeight="1" spans="1:256">
      <c r="A16" s="110" t="s">
        <v>171</v>
      </c>
      <c r="B16" s="105">
        <f>C16-0.8</f>
        <v>20.7</v>
      </c>
      <c r="C16" s="105">
        <v>21.5</v>
      </c>
      <c r="D16" s="105">
        <f>C16+0.75</f>
        <v>22.25</v>
      </c>
      <c r="E16" s="105">
        <f>D16+0.75</f>
        <v>23</v>
      </c>
      <c r="F16" s="105">
        <f>E16+0.75</f>
        <v>23.75</v>
      </c>
      <c r="G16" s="106">
        <f t="shared" si="11"/>
        <v>24.25</v>
      </c>
      <c r="H16" s="115"/>
      <c r="I16" s="145"/>
      <c r="J16" s="146"/>
      <c r="K16" s="146"/>
      <c r="L16" s="146"/>
      <c r="M16" s="146"/>
      <c r="N16" s="146"/>
      <c r="O16" s="150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1" customHeight="1" spans="1:256">
      <c r="A17" s="116" t="s">
        <v>173</v>
      </c>
      <c r="B17" s="112">
        <f>C17-4.15</f>
        <v>56.85</v>
      </c>
      <c r="C17" s="112">
        <v>61</v>
      </c>
      <c r="D17" s="112">
        <f>C17+4.15+0.1</f>
        <v>65.25</v>
      </c>
      <c r="E17" s="112">
        <f>D17+4.3+0.1</f>
        <v>69.65</v>
      </c>
      <c r="F17" s="112">
        <f>E17+4.3+0.1</f>
        <v>74.05</v>
      </c>
      <c r="G17" s="113">
        <f>F17+2.55+0.05</f>
        <v>76.65</v>
      </c>
      <c r="H17" s="117"/>
      <c r="I17" s="145"/>
      <c r="J17" s="146"/>
      <c r="K17" s="146"/>
      <c r="L17" s="146"/>
      <c r="M17" s="146"/>
      <c r="N17" s="146"/>
      <c r="O17" s="150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1" customHeight="1" spans="1:256">
      <c r="A18" s="116" t="s">
        <v>174</v>
      </c>
      <c r="B18" s="118">
        <f t="shared" si="7"/>
        <v>4</v>
      </c>
      <c r="C18" s="118">
        <v>4.2</v>
      </c>
      <c r="D18" s="119">
        <f t="shared" si="8"/>
        <v>4.4</v>
      </c>
      <c r="E18" s="119">
        <f t="shared" ref="E18:G18" si="12">D18+0.4</f>
        <v>4.8</v>
      </c>
      <c r="F18" s="119">
        <f t="shared" si="12"/>
        <v>5.2</v>
      </c>
      <c r="G18" s="120">
        <f t="shared" si="12"/>
        <v>5.6</v>
      </c>
      <c r="H18" s="117"/>
      <c r="I18" s="145"/>
      <c r="J18" s="146"/>
      <c r="K18" s="146"/>
      <c r="L18" s="146"/>
      <c r="M18" s="146"/>
      <c r="N18" s="146"/>
      <c r="O18" s="150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9" customFormat="1" ht="21" customHeight="1" spans="1:256">
      <c r="A19" s="116" t="s">
        <v>176</v>
      </c>
      <c r="B19" s="121">
        <f>C19-0.5</f>
        <v>13.5</v>
      </c>
      <c r="C19" s="118">
        <v>14</v>
      </c>
      <c r="D19" s="121">
        <f>C19+0.5</f>
        <v>14.5</v>
      </c>
      <c r="E19" s="121">
        <f>D19+0.5</f>
        <v>15</v>
      </c>
      <c r="F19" s="121">
        <f>E19+0.5</f>
        <v>15.5</v>
      </c>
      <c r="G19" s="122">
        <f t="shared" si="11"/>
        <v>16</v>
      </c>
      <c r="H19" s="117"/>
      <c r="I19" s="145"/>
      <c r="J19" s="146"/>
      <c r="K19" s="146"/>
      <c r="L19" s="146"/>
      <c r="M19" s="146"/>
      <c r="N19" s="146"/>
      <c r="O19" s="150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9" customFormat="1" ht="21" customHeight="1" spans="1:256">
      <c r="A20" s="123"/>
      <c r="B20" s="124"/>
      <c r="C20" s="124"/>
      <c r="D20" s="124"/>
      <c r="E20" s="124"/>
      <c r="F20" s="124"/>
      <c r="G20" s="124"/>
      <c r="H20" s="125"/>
      <c r="I20" s="145"/>
      <c r="J20" s="146"/>
      <c r="K20" s="146"/>
      <c r="L20" s="146"/>
      <c r="M20" s="146"/>
      <c r="N20" s="146"/>
      <c r="O20" s="150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s="89" customFormat="1" ht="21" customHeight="1" spans="1:256">
      <c r="A21" s="126"/>
      <c r="B21" s="127"/>
      <c r="C21" s="127"/>
      <c r="D21" s="127"/>
      <c r="E21" s="128"/>
      <c r="F21" s="127"/>
      <c r="G21" s="127"/>
      <c r="H21" s="127"/>
      <c r="I21" s="151"/>
      <c r="J21" s="152"/>
      <c r="K21" s="152"/>
      <c r="L21" s="153"/>
      <c r="M21" s="152"/>
      <c r="N21" s="152"/>
      <c r="O21" s="154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  <row r="22" ht="16.5" spans="1:16">
      <c r="A22" s="129"/>
      <c r="B22" s="129"/>
      <c r="C22" s="130"/>
      <c r="D22" s="130"/>
      <c r="E22" s="131"/>
      <c r="F22" s="130"/>
      <c r="G22" s="130"/>
      <c r="H22" s="130"/>
      <c r="M22" s="89"/>
      <c r="N22" s="89"/>
      <c r="O22" s="89"/>
      <c r="P22" s="92"/>
    </row>
    <row r="23" spans="1:16">
      <c r="A23" s="132" t="s">
        <v>177</v>
      </c>
      <c r="B23" s="132"/>
      <c r="C23" s="133"/>
      <c r="D23" s="133"/>
      <c r="M23" s="89"/>
      <c r="N23" s="89"/>
      <c r="O23" s="89"/>
      <c r="P23" s="92"/>
    </row>
    <row r="24" spans="3:16">
      <c r="C24" s="90"/>
      <c r="J24" s="155" t="s">
        <v>178</v>
      </c>
      <c r="K24" s="156">
        <v>45595</v>
      </c>
      <c r="L24" s="157" t="s">
        <v>179</v>
      </c>
      <c r="M24" s="155" t="s">
        <v>131</v>
      </c>
      <c r="N24" s="155" t="s">
        <v>180</v>
      </c>
      <c r="O24" s="89" t="s">
        <v>134</v>
      </c>
      <c r="P24" s="9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6"/>
    </sheetView>
  </sheetViews>
  <sheetFormatPr defaultColWidth="9" defaultRowHeight="14.25"/>
  <cols>
    <col min="1" max="1" width="7" customWidth="1"/>
    <col min="2" max="2" width="14.5" customWidth="1"/>
    <col min="3" max="3" width="16.8" style="77" customWidth="1"/>
    <col min="4" max="4" width="9.2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249</v>
      </c>
      <c r="B2" s="5" t="s">
        <v>250</v>
      </c>
      <c r="C2" s="5" t="s">
        <v>251</v>
      </c>
      <c r="D2" s="5" t="s">
        <v>252</v>
      </c>
      <c r="E2" s="5" t="s">
        <v>253</v>
      </c>
      <c r="F2" s="5" t="s">
        <v>254</v>
      </c>
      <c r="G2" s="5" t="s">
        <v>255</v>
      </c>
      <c r="H2" s="78" t="s">
        <v>256</v>
      </c>
      <c r="I2" s="4" t="s">
        <v>257</v>
      </c>
      <c r="J2" s="4" t="s">
        <v>258</v>
      </c>
      <c r="K2" s="4" t="s">
        <v>259</v>
      </c>
      <c r="L2" s="4" t="s">
        <v>260</v>
      </c>
      <c r="M2" s="4" t="s">
        <v>261</v>
      </c>
      <c r="N2" s="5" t="s">
        <v>262</v>
      </c>
      <c r="O2" s="5" t="s">
        <v>263</v>
      </c>
    </row>
    <row r="3" s="1" customFormat="1" ht="16.5" spans="1:15">
      <c r="A3" s="4"/>
      <c r="B3" s="7"/>
      <c r="C3" s="7"/>
      <c r="D3" s="7"/>
      <c r="E3" s="7"/>
      <c r="F3" s="7"/>
      <c r="G3" s="7"/>
      <c r="H3" s="79"/>
      <c r="I3" s="4" t="s">
        <v>237</v>
      </c>
      <c r="J3" s="4" t="s">
        <v>237</v>
      </c>
      <c r="K3" s="4" t="s">
        <v>237</v>
      </c>
      <c r="L3" s="4" t="s">
        <v>237</v>
      </c>
      <c r="M3" s="4" t="s">
        <v>237</v>
      </c>
      <c r="N3" s="7"/>
      <c r="O3" s="7"/>
    </row>
    <row r="4" ht="20" customHeight="1" spans="1:15">
      <c r="A4" s="12">
        <v>1</v>
      </c>
      <c r="B4" s="25">
        <v>24091421</v>
      </c>
      <c r="C4" s="26" t="s">
        <v>264</v>
      </c>
      <c r="D4" s="25" t="s">
        <v>265</v>
      </c>
      <c r="E4" s="27" t="s">
        <v>182</v>
      </c>
      <c r="F4" s="26" t="s">
        <v>266</v>
      </c>
      <c r="G4" s="80" t="s">
        <v>65</v>
      </c>
      <c r="H4" s="12" t="s">
        <v>65</v>
      </c>
      <c r="I4" s="85">
        <v>2</v>
      </c>
      <c r="J4" s="86">
        <v>0</v>
      </c>
      <c r="K4" s="86">
        <v>1</v>
      </c>
      <c r="L4" s="86">
        <v>0</v>
      </c>
      <c r="M4" s="12">
        <v>0</v>
      </c>
      <c r="N4" s="12">
        <f t="shared" ref="N4:N7" si="0">SUM(I4:M4)</f>
        <v>3</v>
      </c>
      <c r="O4" s="12"/>
    </row>
    <row r="5" ht="20" customHeight="1" spans="1:15">
      <c r="A5" s="12">
        <v>2</v>
      </c>
      <c r="B5" s="25">
        <v>24091423</v>
      </c>
      <c r="C5" s="26" t="s">
        <v>264</v>
      </c>
      <c r="D5" s="25" t="s">
        <v>267</v>
      </c>
      <c r="E5" s="27" t="s">
        <v>182</v>
      </c>
      <c r="F5" s="26" t="s">
        <v>266</v>
      </c>
      <c r="G5" s="81" t="s">
        <v>65</v>
      </c>
      <c r="H5" s="59" t="s">
        <v>65</v>
      </c>
      <c r="I5" s="87">
        <v>1</v>
      </c>
      <c r="J5" s="86">
        <v>0</v>
      </c>
      <c r="K5" s="86">
        <v>3</v>
      </c>
      <c r="L5" s="86">
        <v>1</v>
      </c>
      <c r="M5" s="12">
        <v>0</v>
      </c>
      <c r="N5" s="12">
        <f t="shared" si="0"/>
        <v>5</v>
      </c>
      <c r="O5" s="12"/>
    </row>
    <row r="6" ht="20" customHeight="1" spans="1:15">
      <c r="A6" s="12">
        <v>3</v>
      </c>
      <c r="B6" s="25">
        <v>24091422</v>
      </c>
      <c r="C6" s="26" t="s">
        <v>264</v>
      </c>
      <c r="D6" s="25" t="s">
        <v>268</v>
      </c>
      <c r="E6" s="27" t="s">
        <v>182</v>
      </c>
      <c r="F6" s="26" t="s">
        <v>266</v>
      </c>
      <c r="G6" s="81" t="s">
        <v>65</v>
      </c>
      <c r="H6" s="59" t="s">
        <v>65</v>
      </c>
      <c r="I6" s="87">
        <v>1</v>
      </c>
      <c r="J6" s="86">
        <v>1</v>
      </c>
      <c r="K6" s="86">
        <v>0</v>
      </c>
      <c r="L6" s="86">
        <v>0</v>
      </c>
      <c r="M6" s="12">
        <v>0</v>
      </c>
      <c r="N6" s="12">
        <f t="shared" si="0"/>
        <v>2</v>
      </c>
      <c r="O6" s="12"/>
    </row>
    <row r="7" ht="20" customHeight="1" spans="1:15">
      <c r="A7" s="12"/>
      <c r="B7" s="52"/>
      <c r="C7" s="52"/>
      <c r="D7" s="82"/>
      <c r="E7" s="67"/>
      <c r="F7" s="24"/>
      <c r="G7" s="81"/>
      <c r="H7" s="59"/>
      <c r="I7" s="87"/>
      <c r="J7" s="86"/>
      <c r="K7" s="86"/>
      <c r="L7" s="86"/>
      <c r="M7" s="12"/>
      <c r="N7" s="12"/>
      <c r="O7" s="12"/>
    </row>
    <row r="8" ht="20" customHeight="1" spans="1:15">
      <c r="A8" s="12"/>
      <c r="B8" s="30"/>
      <c r="C8" s="30"/>
      <c r="D8" s="30"/>
      <c r="E8" s="31"/>
      <c r="F8" s="30"/>
      <c r="G8" s="12"/>
      <c r="H8" s="9"/>
      <c r="I8" s="85"/>
      <c r="J8" s="86"/>
      <c r="K8" s="86"/>
      <c r="L8" s="86"/>
      <c r="M8" s="12"/>
      <c r="N8" s="12"/>
      <c r="O8" s="9"/>
    </row>
    <row r="9" ht="20" customHeight="1" spans="1:15">
      <c r="A9" s="12"/>
      <c r="B9" s="30"/>
      <c r="C9" s="30"/>
      <c r="D9" s="30"/>
      <c r="E9" s="31"/>
      <c r="F9" s="30"/>
      <c r="G9" s="12"/>
      <c r="H9" s="9"/>
      <c r="I9" s="85"/>
      <c r="J9" s="86"/>
      <c r="K9" s="86"/>
      <c r="L9" s="86"/>
      <c r="M9" s="12"/>
      <c r="N9" s="12"/>
      <c r="O9" s="9"/>
    </row>
    <row r="10" ht="20" customHeight="1" spans="1:15">
      <c r="A10" s="12"/>
      <c r="B10" s="30"/>
      <c r="C10" s="30"/>
      <c r="D10" s="30"/>
      <c r="E10" s="31"/>
      <c r="F10" s="30"/>
      <c r="G10" s="12"/>
      <c r="H10" s="9"/>
      <c r="I10" s="85"/>
      <c r="J10" s="86"/>
      <c r="K10" s="86"/>
      <c r="L10" s="86"/>
      <c r="M10" s="12"/>
      <c r="N10" s="12"/>
      <c r="O10" s="9"/>
    </row>
    <row r="11" ht="20" customHeight="1" spans="1:15">
      <c r="A11" s="12"/>
      <c r="B11" s="30"/>
      <c r="C11" s="30"/>
      <c r="D11" s="30"/>
      <c r="E11" s="31"/>
      <c r="F11" s="30"/>
      <c r="G11" s="12"/>
      <c r="H11" s="9"/>
      <c r="I11" s="85"/>
      <c r="J11" s="86"/>
      <c r="K11" s="86"/>
      <c r="L11" s="86"/>
      <c r="M11" s="12"/>
      <c r="N11" s="12"/>
      <c r="O11" s="9"/>
    </row>
    <row r="12" s="2" customFormat="1" ht="18.75" spans="1:15">
      <c r="A12" s="14" t="s">
        <v>269</v>
      </c>
      <c r="B12" s="15"/>
      <c r="C12" s="30"/>
      <c r="D12" s="16"/>
      <c r="E12" s="17"/>
      <c r="F12" s="30"/>
      <c r="G12" s="12"/>
      <c r="H12" s="38"/>
      <c r="I12" s="32"/>
      <c r="J12" s="14" t="s">
        <v>270</v>
      </c>
      <c r="K12" s="15"/>
      <c r="L12" s="15"/>
      <c r="M12" s="16"/>
      <c r="N12" s="15"/>
      <c r="O12" s="22"/>
    </row>
    <row r="13" ht="61" customHeight="1" spans="1:15">
      <c r="A13" s="83" t="s">
        <v>271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8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2024-11-12T08:49:59Z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