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<sst xmlns="http://schemas.openxmlformats.org/spreadsheetml/2006/main" count="894" uniqueCount="371">
  <si>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</si>
  <si>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</si>
  <si>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</si>
  <si>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</si>
  <si>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</si>
  <si>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</si>
  <si>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</si>
  <si>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</si>
  <si>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</si>
  <si>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</si>
  <si>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</si>
  <si>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</si>
  <si>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</si>
  <si>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</si>
  <si>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</si>
  <si>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</si>
  <si>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</si>
  <si>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</si>
  <si>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</si>
  <si>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</si>
  <si>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</si>
  <si>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</si>
  <si>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</si>
  <si>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</si>
  <si>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</si>
  <si>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</si>
  <si>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</si>
  <si>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TAMMAM92236</t>
  </si>
  <si>
    <t>合同交期</t>
  </si>
  <si>
    <t>2024.8.5</t>
  </si>
  <si>
    <t>产前确认样</t>
  </si>
  <si>
    <t>有</t>
  </si>
  <si>
    <t>无</t>
  </si>
  <si>
    <t>品名</t>
  </si>
  <si>
    <t>女士软壳长裤</t>
  </si>
  <si>
    <t>上线日</t>
  </si>
  <si>
    <t>2024.5.10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</si>
  <si>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</si>
  <si>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</si>
  <si>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</si>
  <si>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</si>
  <si>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</si>
  <si>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</si>
  <si>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</si>
  <si>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2024.7.3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</si>
  <si>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</si>
  <si>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</si>
  <si>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</si>
  <si>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</si>
  <si>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</si>
  <si>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</si>
  <si>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</si>
  <si>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</si>
  <si>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</si>
  <si>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</si>
  <si>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</si>
  <si>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</si>
  <si>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</si>
  <si>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</si>
  <si>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</si>
  <si>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</si>
  <si>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</si>
  <si>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</si>
  <si>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</si>
  <si>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</si>
  <si>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</si>
  <si>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</si>
  <si>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</si>
  <si>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</si>
  <si>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</si>
  <si>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</si>
  <si>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</si>
  <si>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</si>
  <si>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</si>
  <si>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</si>
  <si>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</si>
  <si>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</si>
  <si>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</si>
  <si>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</si>
  <si>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</si>
  <si>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</si>
  <si>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</si>
  <si>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</si>
  <si>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</si>
  <si>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</si>
  <si>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</si>
  <si>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</si>
  <si>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</si>
  <si>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米色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</si>
  <si>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</si>
  <si>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</si>
  <si>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</si>
  <si>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</si>
  <si>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</si>
  <si>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</si>
  <si>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</si>
  <si>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</si>
  <si>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1.脚口明线不圆顺，有宽窄。</t>
  </si>
  <si>
    <t>2.侧缝熨整不顺直，缝里含肉。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</si>
  <si>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</si>
  <si>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</si>
  <si>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</si>
  <si>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</si>
  <si>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</si>
  <si>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</si>
  <si>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</si>
  <si>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</si>
  <si>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</si>
  <si>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</si>
  <si>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</si>
  <si>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2024.5.15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</si>
  <si>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</si>
  <si>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</si>
  <si>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</si>
  <si>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</si>
  <si>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</si>
  <si>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</si>
  <si>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</si>
  <si>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</si>
  <si>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黑色M# 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</si>
  <si>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</si>
  <si>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</si>
  <si>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</si>
  <si>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</si>
  <si>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</si>
  <si>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</si>
  <si>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</si>
  <si>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</si>
  <si>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+0.6/0</t>
  </si>
  <si>
    <t>+0.5/0</t>
  </si>
  <si>
    <t>腰围 平量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</si>
  <si>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</si>
  <si>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</si>
  <si>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</si>
  <si>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</si>
  <si>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</si>
  <si>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</si>
  <si>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</si>
  <si>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</si>
  <si>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</si>
  <si>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</si>
  <si>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 含腰</t>
  </si>
  <si>
    <t>0/0</t>
  </si>
  <si>
    <t>后裆长 含腰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</si>
  <si>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</si>
  <si>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</si>
  <si>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</si>
  <si>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</si>
  <si>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</si>
  <si>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</si>
  <si>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</si>
  <si>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</si>
  <si>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</si>
  <si>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</si>
  <si>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</si>
  <si>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</si>
  <si>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</si>
  <si>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</si>
  <si>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</si>
  <si>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黑色：XS#/L#     各5条</t>
  </si>
  <si>
    <t>米色：S#/XL#     各5条</t>
  </si>
  <si>
    <t>铅灰色: M#/XXL#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</si>
  <si>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</si>
  <si>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</si>
  <si>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</si>
  <si>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1.脏污，花粉印处理的不干净。</t>
  </si>
  <si>
    <t>2.侧斗口拐角处有窝斗，不平服。</t>
  </si>
  <si>
    <t>【整改的严重缺陷及整改复核时间】</t>
  </si>
  <si>
    <t>2024.5.30</t>
  </si>
  <si>
    <t>碳灰</t>
  </si>
  <si>
    <t>+0.4/0</t>
  </si>
  <si>
    <t>-0.4/+0.6</t>
  </si>
  <si>
    <t>-1/-0.7</t>
  </si>
  <si>
    <t>-0.5/+1</t>
  </si>
  <si>
    <t>-1/-0.6</t>
  </si>
  <si>
    <t>0/+1</t>
  </si>
  <si>
    <t>+0.5/+0.4</t>
  </si>
  <si>
    <t>+0.5/+0.5</t>
  </si>
  <si>
    <t>+0.5/+1</t>
  </si>
  <si>
    <t>-0.6/+1</t>
  </si>
  <si>
    <t>-0.5/-1</t>
  </si>
  <si>
    <t>-1/0</t>
  </si>
  <si>
    <t>-0.5/-0.5</t>
  </si>
  <si>
    <t>-0.3/-0.2</t>
  </si>
  <si>
    <t>0/+0.3</t>
  </si>
  <si>
    <t>-0.3/-0.3</t>
  </si>
  <si>
    <t>-0.2/-0.3</t>
  </si>
  <si>
    <t>-0.2/0</t>
  </si>
  <si>
    <t>-0.2/-0.2</t>
  </si>
  <si>
    <t>+0.5+0.5</t>
  </si>
  <si>
    <t>0/+0.5</t>
  </si>
  <si>
    <t>0/+0.2</t>
  </si>
  <si>
    <t>+0.4/+0.5</t>
  </si>
  <si>
    <t>+0.2/+0.3</t>
  </si>
  <si>
    <t>+0.3/0</t>
  </si>
  <si>
    <t>+0.5/+0.3</t>
  </si>
  <si>
    <t>QC出货报告书</t>
  </si>
  <si>
    <t>产品名称</t>
  </si>
  <si>
    <t>丹东柏林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</si>
  <si>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</si>
  <si>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</si>
  <si>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</si>
  <si>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</si>
  <si>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</si>
  <si>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</si>
  <si>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</si>
  <si>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</si>
  <si>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</si>
  <si>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</si>
  <si>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</si>
  <si>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</si>
  <si>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</si>
  <si>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</si>
  <si>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CGDD24041800024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</si>
  <si>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</si>
  <si>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</si>
  <si>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</si>
  <si>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</si>
  <si>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</si>
  <si>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</si>
  <si>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</si>
  <si>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</si>
  <si>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</si>
  <si>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</si>
  <si>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</si>
  <si>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</si>
  <si>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</si>
  <si>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</si>
  <si>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</si>
  <si>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</si>
  <si>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</si>
  <si>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</si>
  <si>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</si>
  <si>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</si>
  <si>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</si>
  <si>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黑色：685,610,230,524,268,719,373,605,643,545</t>
  </si>
  <si>
    <t>米色：924,976,864,894,964</t>
  </si>
  <si>
    <t>铅灰色：941,949,983,933,948</t>
  </si>
  <si>
    <t>情况说明：</t>
  </si>
  <si>
    <t xml:space="preserve">【问题点描述】  </t>
  </si>
  <si>
    <t>1.侧斗口斗角拐角处不平服。    1条</t>
  </si>
  <si>
    <t>2.脚口起扭。没有熨平整。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</si>
  <si>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</si>
  <si>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</si>
  <si>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</si>
  <si>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</si>
  <si>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</si>
  <si>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</si>
  <si>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</si>
  <si>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此订单19895件，此次出货19927件，按照AQL2.5的抽验要求，抽验315件，不良数量2条，在允许范围之内，可以正常出货</t>
  </si>
  <si>
    <t>服装QC部门</t>
  </si>
  <si>
    <t>检验人</t>
  </si>
  <si>
    <t>2024.7.9</t>
  </si>
  <si>
    <t>QC规格测量表</t>
  </si>
  <si>
    <t>+1/0</t>
  </si>
  <si>
    <t>+1/+0.5</t>
  </si>
  <si>
    <t>+1/+0.6</t>
  </si>
  <si>
    <t>+1/+1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</si>
  <si>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</si>
  <si>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</si>
  <si>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</si>
  <si>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</si>
  <si>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</si>
  <si>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</si>
  <si>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</si>
  <si>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</si>
  <si>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</si>
  <si>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</si>
  <si>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</si>
  <si>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</si>
  <si>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</si>
  <si>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</si>
  <si>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</si>
  <si>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</si>
  <si>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</si>
  <si>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</si>
  <si>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2906-B26-8-97</t>
  </si>
  <si>
    <t>FW04370</t>
  </si>
  <si>
    <t>91237-92236</t>
  </si>
  <si>
    <t>汇良</t>
  </si>
  <si>
    <t>2906-B26-4-97</t>
  </si>
  <si>
    <t>1828-B1-17-50</t>
  </si>
  <si>
    <t>1828-B1-11-88</t>
  </si>
  <si>
    <t>1901-A-1-1-44</t>
  </si>
  <si>
    <t>1901-E-1-4-82.5</t>
  </si>
  <si>
    <t>1901-A1-4-103</t>
  </si>
  <si>
    <t>2906-B26-6-93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</si>
  <si>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</si>
  <si>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</si>
  <si>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</si>
  <si>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</si>
  <si>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</si>
  <si>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</si>
  <si>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</si>
  <si>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</si>
  <si>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</si>
  <si>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</si>
  <si>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</si>
  <si>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</si>
  <si>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</si>
  <si>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</si>
  <si>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</si>
  <si>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</si>
  <si>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</si>
  <si>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</si>
  <si>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</si>
  <si>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</si>
  <si>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</si>
  <si>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</si>
  <si>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</si>
  <si>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FK04370</t>
  </si>
  <si>
    <t>92236/91237</t>
  </si>
  <si>
    <t>YK00028</t>
  </si>
  <si>
    <t>拉链</t>
  </si>
  <si>
    <t>YKK</t>
  </si>
  <si>
    <t>YK00104</t>
  </si>
  <si>
    <t>3#尼龙闭尾反装，DABLH拉头，不含上下止（拉头在中间）</t>
  </si>
  <si>
    <t>SD00028</t>
  </si>
  <si>
    <t>腰带</t>
  </si>
  <si>
    <t>泰丰</t>
  </si>
  <si>
    <t>SK00054</t>
  </si>
  <si>
    <t xml:space="preserve">喷弹性漆TOREAD裤钩扣 </t>
  </si>
  <si>
    <t>天路达</t>
  </si>
  <si>
    <t>LP00157</t>
  </si>
  <si>
    <t>拉袢</t>
  </si>
  <si>
    <t>东龙</t>
  </si>
  <si>
    <t>物料6</t>
  </si>
  <si>
    <t>物料7</t>
  </si>
  <si>
    <t>物料8</t>
  </si>
  <si>
    <t>物料9</t>
  </si>
  <si>
    <t>物料10</t>
  </si>
  <si>
    <t>ZY00280</t>
  </si>
  <si>
    <t xml:space="preserve">TOREAD THE WORLD光速纤维纹路烫标（0.4*11CM） </t>
  </si>
  <si>
    <t>冠荣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</si>
  <si>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</si>
  <si>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</si>
  <si>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</si>
  <si>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</si>
  <si>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</si>
  <si>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</si>
  <si>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</si>
  <si>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</si>
  <si>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</si>
  <si>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</si>
  <si>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</si>
  <si>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</si>
  <si>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</si>
  <si>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</si>
  <si>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</si>
  <si>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</si>
  <si>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</si>
  <si>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</si>
  <si>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</si>
  <si>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</si>
  <si>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</si>
  <si>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</si>
  <si>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</si>
  <si>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</si>
  <si>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</si>
  <si>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</si>
  <si>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后翘</t>
  </si>
  <si>
    <t>YES</t>
  </si>
  <si>
    <t>制表时间：2024.4.27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</si>
  <si>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</si>
  <si>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</si>
  <si>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</si>
  <si>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</si>
  <si>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</t>
  </si>
  <si>
    <t>白色</t>
  </si>
  <si>
    <t>制表时间：2024.4.20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</si>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</sst>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;[Red]\-0;0;@"/>
    <numFmt numFmtId="177" formatCode="0.00_ ;[Red]\-0.00\ "/>
    <numFmt numFmtId="178" formatCode="#,##0.00_ "/>
    <numFmt numFmtId="179" formatCode="#,##0_ ;[Red]\-#,##0\ "/>
    <numFmt numFmtId="180" formatCode="0.00_ "/>
    <numFmt numFmtId="181" formatCode="0_ "/>
    <numFmt numFmtId="182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6" borderId="8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85" applyNumberFormat="0" applyAlignment="0" applyProtection="0">
      <alignment vertical="center"/>
    </xf>
    <xf numFmtId="0" fontId="42" fillId="8" borderId="86" applyNumberFormat="0" applyAlignment="0" applyProtection="0">
      <alignment vertical="center"/>
    </xf>
    <xf numFmtId="0" fontId="43" fillId="8" borderId="85" applyNumberFormat="0" applyAlignment="0" applyProtection="0">
      <alignment vertical="center"/>
    </xf>
    <xf numFmtId="0" fontId="44" fillId="9" borderId="87" applyNumberFormat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/>
    <xf numFmtId="0" fontId="32" fillId="0" borderId="0">
      <alignment vertical="center"/>
    </xf>
    <xf numFmtId="0" fontId="52" fillId="0" borderId="0">
      <alignment vertical="center"/>
    </xf>
    <xf numFmtId="0" fontId="21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/>
    </xf>
    <xf numFmtId="176" fontId="11" fillId="0" borderId="2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178" fontId="11" fillId="0" borderId="2" xfId="0" applyNumberFormat="1" applyFont="1" applyBorder="1" applyAlignment="1">
      <alignment horizontal="center"/>
    </xf>
    <xf numFmtId="179" fontId="11" fillId="0" borderId="2" xfId="0" applyNumberFormat="1" applyFont="1" applyBorder="1" applyAlignment="1">
      <alignment horizontal="center"/>
    </xf>
    <xf numFmtId="180" fontId="11" fillId="0" borderId="2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81" fontId="1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4" xfId="0" applyBorder="1" applyAlignment="1"/>
    <xf numFmtId="0" fontId="0" fillId="0" borderId="4" xfId="0" applyBorder="1" applyAlignment="1">
      <alignment wrapText="1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82" fontId="14" fillId="0" borderId="2" xfId="53" applyNumberFormat="1" applyFont="1" applyBorder="1" applyAlignment="1">
      <alignment horizontal="center"/>
    </xf>
    <xf numFmtId="182" fontId="15" fillId="0" borderId="2" xfId="53" applyNumberFormat="1" applyFont="1" applyBorder="1" applyAlignment="1">
      <alignment horizontal="center"/>
    </xf>
    <xf numFmtId="182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82" fontId="17" fillId="0" borderId="2" xfId="53" applyNumberFormat="1" applyFont="1" applyBorder="1" applyAlignment="1">
      <alignment horizontal="center"/>
    </xf>
    <xf numFmtId="182" fontId="18" fillId="0" borderId="2" xfId="53" applyNumberFormat="1" applyFont="1" applyBorder="1" applyAlignment="1">
      <alignment horizontal="center"/>
    </xf>
    <xf numFmtId="182" fontId="19" fillId="0" borderId="2" xfId="53" applyNumberFormat="1" applyFont="1" applyBorder="1" applyAlignment="1">
      <alignment horizontal="center"/>
    </xf>
    <xf numFmtId="182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23" fillId="0" borderId="30" xfId="50" applyFont="1" applyFill="1" applyBorder="1" applyAlignment="1">
      <alignment vertical="center"/>
    </xf>
    <xf numFmtId="0" fontId="14" fillId="0" borderId="31" xfId="50" applyFont="1" applyFill="1" applyBorder="1" applyAlignment="1">
      <alignment horizontal="right" vertical="center"/>
    </xf>
    <xf numFmtId="0" fontId="23" fillId="0" borderId="31" xfId="50" applyFont="1" applyFill="1" applyBorder="1" applyAlignment="1">
      <alignment vertical="center"/>
    </xf>
    <xf numFmtId="0" fontId="24" fillId="0" borderId="32" xfId="50" applyFont="1" applyFill="1" applyBorder="1" applyAlignment="1">
      <alignment vertical="center"/>
    </xf>
    <xf numFmtId="0" fontId="21" fillId="0" borderId="2" xfId="50" applyFill="1" applyBorder="1" applyAlignment="1">
      <alignment horizontal="left" vertical="center"/>
    </xf>
    <xf numFmtId="0" fontId="23" fillId="0" borderId="33" xfId="50" applyFont="1" applyFill="1" applyBorder="1" applyAlignment="1">
      <alignment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0" xfId="50" applyFont="1" applyFill="1" applyAlignment="1">
      <alignment horizontal="left" vertical="center"/>
    </xf>
    <xf numFmtId="0" fontId="23" fillId="0" borderId="26" xfId="50" applyFont="1" applyFill="1" applyBorder="1" applyAlignment="1">
      <alignment vertical="center"/>
    </xf>
    <xf numFmtId="0" fontId="24" fillId="0" borderId="35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7" xfId="50" applyFont="1" applyFill="1" applyBorder="1" applyAlignment="1">
      <alignment horizontal="center" vertical="center"/>
    </xf>
    <xf numFmtId="0" fontId="24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vertical="center"/>
    </xf>
    <xf numFmtId="0" fontId="24" fillId="0" borderId="0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30" xfId="50" applyFont="1" applyFill="1" applyBorder="1" applyAlignment="1">
      <alignment horizontal="left" vertical="center"/>
    </xf>
    <xf numFmtId="0" fontId="21" fillId="0" borderId="31" xfId="50" applyFill="1" applyBorder="1" applyAlignment="1">
      <alignment horizontal="center" vertical="center"/>
    </xf>
    <xf numFmtId="0" fontId="23" fillId="0" borderId="40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31" xfId="50" applyFont="1" applyFill="1" applyBorder="1" applyAlignment="1">
      <alignment horizontal="center" vertical="center"/>
    </xf>
    <xf numFmtId="58" fontId="24" fillId="0" borderId="31" xfId="50" applyNumberFormat="1" applyFont="1" applyFill="1" applyBorder="1" applyAlignment="1">
      <alignment vertical="center"/>
    </xf>
    <xf numFmtId="0" fontId="23" fillId="0" borderId="31" xfId="50" applyFont="1" applyFill="1" applyBorder="1" applyAlignment="1">
      <alignment horizontal="center" vertical="center"/>
    </xf>
    <xf numFmtId="0" fontId="24" fillId="0" borderId="45" xfId="50" applyFont="1" applyFill="1" applyBorder="1" applyAlignment="1">
      <alignment horizontal="center" vertical="center"/>
    </xf>
    <xf numFmtId="0" fontId="23" fillId="0" borderId="46" xfId="50" applyFont="1" applyFill="1" applyBorder="1" applyAlignment="1">
      <alignment horizontal="center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 wrapText="1"/>
    </xf>
    <xf numFmtId="0" fontId="21" fillId="0" borderId="47" xfId="50" applyFill="1" applyBorder="1" applyAlignment="1">
      <alignment horizontal="center" vertical="center"/>
    </xf>
    <xf numFmtId="0" fontId="23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 wrapText="1"/>
    </xf>
    <xf numFmtId="0" fontId="24" fillId="0" borderId="47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6" fillId="0" borderId="52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6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24" fillId="0" borderId="13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6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14" fontId="14" fillId="0" borderId="31" xfId="50" applyNumberFormat="1" applyFont="1" applyBorder="1" applyAlignment="1">
      <alignment horizontal="center" vertical="center"/>
    </xf>
    <xf numFmtId="14" fontId="14" fillId="0" borderId="47" xfId="50" applyNumberFormat="1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9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/>
    </xf>
    <xf numFmtId="0" fontId="24" fillId="0" borderId="37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5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vertical="center"/>
    </xf>
    <xf numFmtId="0" fontId="14" fillId="0" borderId="54" xfId="50" applyFont="1" applyBorder="1" applyAlignment="1">
      <alignment vertical="center"/>
    </xf>
    <xf numFmtId="58" fontId="21" fillId="0" borderId="54" xfId="50" applyNumberFormat="1" applyFont="1" applyBorder="1" applyAlignment="1">
      <alignment vertical="center"/>
    </xf>
    <xf numFmtId="0" fontId="15" fillId="0" borderId="54" xfId="50" applyFont="1" applyBorder="1" applyAlignment="1">
      <alignment horizontal="center" vertical="center"/>
    </xf>
    <xf numFmtId="0" fontId="15" fillId="0" borderId="55" xfId="50" applyFont="1" applyFill="1" applyBorder="1" applyAlignment="1">
      <alignment horizontal="left" vertical="center"/>
    </xf>
    <xf numFmtId="0" fontId="15" fillId="0" borderId="54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center" vertical="center"/>
    </xf>
    <xf numFmtId="0" fontId="15" fillId="0" borderId="57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0" fontId="21" fillId="0" borderId="58" xfId="50" applyFont="1" applyBorder="1" applyAlignment="1">
      <alignment horizontal="center" vertical="center"/>
    </xf>
    <xf numFmtId="0" fontId="14" fillId="0" borderId="46" xfId="50" applyFont="1" applyBorder="1" applyAlignment="1">
      <alignment horizontal="left" vertical="center"/>
    </xf>
    <xf numFmtId="0" fontId="16" fillId="0" borderId="46" xfId="50" applyFont="1" applyBorder="1" applyAlignment="1">
      <alignment horizontal="center" vertical="center"/>
    </xf>
    <xf numFmtId="0" fontId="14" fillId="0" borderId="47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3" fillId="0" borderId="49" xfId="50" applyFont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6" fillId="0" borderId="47" xfId="50" applyFont="1" applyBorder="1" applyAlignment="1">
      <alignment horizontal="center" vertical="center"/>
    </xf>
    <xf numFmtId="0" fontId="23" fillId="0" borderId="46" xfId="50" applyFont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4" fillId="0" borderId="59" xfId="50" applyFont="1" applyBorder="1" applyAlignment="1">
      <alignment horizontal="center" vertical="center"/>
    </xf>
    <xf numFmtId="0" fontId="15" fillId="0" borderId="60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62" xfId="52" applyFont="1" applyFill="1" applyBorder="1" applyAlignment="1">
      <alignment horizontal="center" vertical="center"/>
    </xf>
    <xf numFmtId="49" fontId="13" fillId="3" borderId="63" xfId="52" applyNumberFormat="1" applyFont="1" applyFill="1" applyBorder="1" applyAlignment="1">
      <alignment horizontal="center" vertical="center"/>
    </xf>
    <xf numFmtId="49" fontId="12" fillId="3" borderId="64" xfId="52" applyNumberFormat="1" applyFont="1" applyFill="1" applyBorder="1" applyAlignment="1">
      <alignment horizontal="center" vertical="center"/>
    </xf>
    <xf numFmtId="49" fontId="13" fillId="3" borderId="21" xfId="52" applyNumberFormat="1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4" fillId="0" borderId="37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6" fillId="0" borderId="65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15" fillId="0" borderId="54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21" fillId="0" borderId="57" xfId="50" applyFont="1" applyBorder="1" applyAlignment="1">
      <alignment vertical="center"/>
    </xf>
    <xf numFmtId="0" fontId="16" fillId="0" borderId="57" xfId="50" applyFont="1" applyBorder="1" applyAlignment="1">
      <alignment vertical="center"/>
    </xf>
    <xf numFmtId="0" fontId="21" fillId="0" borderId="57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 wrapText="1"/>
    </xf>
    <xf numFmtId="0" fontId="16" fillId="0" borderId="43" xfId="50" applyFont="1" applyBorder="1" applyAlignment="1">
      <alignment horizontal="left" vertical="center" wrapText="1"/>
    </xf>
    <xf numFmtId="0" fontId="16" fillId="0" borderId="56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27" fillId="0" borderId="66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9" fontId="14" fillId="0" borderId="36" xfId="50" applyNumberFormat="1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0" fontId="23" fillId="0" borderId="56" xfId="50" applyFont="1" applyFill="1" applyBorder="1" applyAlignment="1">
      <alignment horizontal="left" vertical="center"/>
    </xf>
    <xf numFmtId="0" fontId="23" fillId="0" borderId="57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4" fillId="0" borderId="67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15" fillId="0" borderId="51" xfId="50" applyFont="1" applyBorder="1" applyAlignment="1">
      <alignment vertical="center"/>
    </xf>
    <xf numFmtId="0" fontId="28" fillId="0" borderId="54" xfId="50" applyFont="1" applyBorder="1" applyAlignment="1">
      <alignment horizontal="center" vertical="center"/>
    </xf>
    <xf numFmtId="0" fontId="15" fillId="0" borderId="52" xfId="50" applyFont="1" applyBorder="1" applyAlignment="1">
      <alignment vertical="center"/>
    </xf>
    <xf numFmtId="0" fontId="14" fillId="0" borderId="69" xfId="50" applyFont="1" applyBorder="1" applyAlignment="1">
      <alignment vertical="center"/>
    </xf>
    <xf numFmtId="0" fontId="15" fillId="0" borderId="69" xfId="50" applyFont="1" applyBorder="1" applyAlignment="1">
      <alignment vertical="center"/>
    </xf>
    <xf numFmtId="58" fontId="21" fillId="0" borderId="52" xfId="50" applyNumberFormat="1" applyFont="1" applyBorder="1" applyAlignment="1">
      <alignment vertical="center"/>
    </xf>
    <xf numFmtId="0" fontId="15" fillId="0" borderId="40" xfId="50" applyFont="1" applyBorder="1" applyAlignment="1">
      <alignment horizontal="center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21" fillId="0" borderId="69" xfId="50" applyFont="1" applyBorder="1" applyAlignment="1">
      <alignment vertical="center"/>
    </xf>
    <xf numFmtId="0" fontId="16" fillId="0" borderId="70" xfId="50" applyFont="1" applyBorder="1" applyAlignment="1">
      <alignment horizontal="left" vertical="center"/>
    </xf>
    <xf numFmtId="0" fontId="15" fillId="0" borderId="60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0" xfId="50" applyFont="1" applyBorder="1" applyAlignment="1">
      <alignment horizontal="left" vertical="center" wrapText="1"/>
    </xf>
    <xf numFmtId="0" fontId="16" fillId="0" borderId="61" xfId="50" applyFont="1" applyBorder="1" applyAlignment="1">
      <alignment horizontal="left" vertical="center"/>
    </xf>
    <xf numFmtId="0" fontId="29" fillId="0" borderId="46" xfId="50" applyFont="1" applyBorder="1" applyAlignment="1">
      <alignment horizontal="center" vertical="center" wrapText="1"/>
    </xf>
    <xf numFmtId="0" fontId="24" fillId="0" borderId="46" xfId="5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9" fontId="14" fillId="0" borderId="50" xfId="50" applyNumberFormat="1" applyFont="1" applyBorder="1" applyAlignment="1">
      <alignment horizontal="left" vertical="center"/>
    </xf>
    <xf numFmtId="0" fontId="23" fillId="0" borderId="61" xfId="50" applyFont="1" applyFill="1" applyBorder="1" applyAlignment="1">
      <alignment horizontal="left" vertical="center"/>
    </xf>
    <xf numFmtId="0" fontId="23" fillId="0" borderId="50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5" fillId="0" borderId="72" xfId="50" applyFont="1" applyBorder="1" applyAlignment="1">
      <alignment horizontal="center" vertical="center"/>
    </xf>
    <xf numFmtId="0" fontId="14" fillId="0" borderId="69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0" xfId="50" applyFont="1" applyFill="1" applyBorder="1" applyAlignment="1">
      <alignment horizontal="left" vertical="center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30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/>
    </xf>
    <xf numFmtId="0" fontId="31" fillId="0" borderId="80" xfId="0" applyFont="1" applyBorder="1"/>
    <xf numFmtId="0" fontId="0" fillId="0" borderId="80" xfId="0" applyBorder="1"/>
    <xf numFmtId="0" fontId="0" fillId="0" borderId="8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009650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0885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7570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6635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1833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7558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7558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1833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7558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1403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1403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4725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1403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7580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7590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7590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315595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6120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4725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4725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7590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7580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7580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8975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1</v>
      </c>
      <c r="E3" s="374"/>
      <c r="F3" s="375" t="s">
        <v>2</v>
      </c>
      <c r="G3" s="376"/>
      <c r="H3" s="373" t="s">
        <v>3</v>
      </c>
      <c r="I3" s="385"/>
    </row>
    <row r="4" ht="27.95" customHeight="1" spans="2:9">
      <c r="B4" s="371" t="s">
        <v>4</v>
      </c>
      <c r="C4" s="372" t="s">
        <v>5</v>
      </c>
      <c r="D4" s="372" t="s">
        <v>6</v>
      </c>
      <c r="E4" s="372" t="s">
        <v>7</v>
      </c>
      <c r="F4" s="377" t="s">
        <v>6</v>
      </c>
      <c r="G4" s="377" t="s">
        <v>7</v>
      </c>
      <c r="H4" s="372" t="s">
        <v>6</v>
      </c>
      <c r="I4" s="386" t="s">
        <v>7</v>
      </c>
    </row>
    <row r="5" ht="27.95" customHeight="1" spans="2:9">
      <c r="B5" s="378" t="s">
        <v>8</v>
      </c>
      <c r="C5" s="9">
        <v>13</v>
      </c>
      <c r="D5" s="9">
        <v>0</v>
      </c>
      <c r="E5" s="9">
        <v>1</v>
      </c>
      <c r="F5" s="379">
        <v>0</v>
      </c>
      <c r="G5" s="379">
        <v>1</v>
      </c>
      <c r="H5" s="9">
        <v>1</v>
      </c>
      <c r="I5" s="387">
        <v>2</v>
      </c>
    </row>
    <row r="6" ht="27.95" customHeight="1" spans="2:9">
      <c r="B6" s="378" t="s">
        <v>9</v>
      </c>
      <c r="C6" s="9">
        <v>20</v>
      </c>
      <c r="D6" s="9">
        <v>0</v>
      </c>
      <c r="E6" s="9">
        <v>1</v>
      </c>
      <c r="F6" s="379">
        <v>1</v>
      </c>
      <c r="G6" s="379">
        <v>2</v>
      </c>
      <c r="H6" s="9">
        <v>2</v>
      </c>
      <c r="I6" s="387">
        <v>3</v>
      </c>
    </row>
    <row r="7" ht="27.95" customHeight="1" spans="2:9">
      <c r="B7" s="378" t="s">
        <v>10</v>
      </c>
      <c r="C7" s="9">
        <v>32</v>
      </c>
      <c r="D7" s="9">
        <v>0</v>
      </c>
      <c r="E7" s="9">
        <v>1</v>
      </c>
      <c r="F7" s="379">
        <v>2</v>
      </c>
      <c r="G7" s="379">
        <v>3</v>
      </c>
      <c r="H7" s="9">
        <v>3</v>
      </c>
      <c r="I7" s="387">
        <v>4</v>
      </c>
    </row>
    <row r="8" ht="27.95" customHeight="1" spans="2:9">
      <c r="B8" s="378" t="s">
        <v>11</v>
      </c>
      <c r="C8" s="9">
        <v>50</v>
      </c>
      <c r="D8" s="9">
        <v>1</v>
      </c>
      <c r="E8" s="9">
        <v>2</v>
      </c>
      <c r="F8" s="379">
        <v>3</v>
      </c>
      <c r="G8" s="379">
        <v>4</v>
      </c>
      <c r="H8" s="9">
        <v>5</v>
      </c>
      <c r="I8" s="387">
        <v>6</v>
      </c>
    </row>
    <row r="9" ht="27.95" customHeight="1" spans="2:9">
      <c r="B9" s="378" t="s">
        <v>12</v>
      </c>
      <c r="C9" s="9">
        <v>80</v>
      </c>
      <c r="D9" s="9">
        <v>2</v>
      </c>
      <c r="E9" s="9">
        <v>3</v>
      </c>
      <c r="F9" s="379">
        <v>5</v>
      </c>
      <c r="G9" s="379">
        <v>6</v>
      </c>
      <c r="H9" s="9">
        <v>7</v>
      </c>
      <c r="I9" s="387">
        <v>8</v>
      </c>
    </row>
    <row r="10" ht="27.95" customHeight="1" spans="2:9">
      <c r="B10" s="378" t="s">
        <v>13</v>
      </c>
      <c r="C10" s="9">
        <v>125</v>
      </c>
      <c r="D10" s="9">
        <v>3</v>
      </c>
      <c r="E10" s="9">
        <v>4</v>
      </c>
      <c r="F10" s="379">
        <v>7</v>
      </c>
      <c r="G10" s="379">
        <v>8</v>
      </c>
      <c r="H10" s="9">
        <v>10</v>
      </c>
      <c r="I10" s="387">
        <v>11</v>
      </c>
    </row>
    <row r="11" ht="27.95" customHeight="1" spans="2:9">
      <c r="B11" s="378" t="s">
        <v>14</v>
      </c>
      <c r="C11" s="9">
        <v>200</v>
      </c>
      <c r="D11" s="9">
        <v>5</v>
      </c>
      <c r="E11" s="9">
        <v>6</v>
      </c>
      <c r="F11" s="379">
        <v>10</v>
      </c>
      <c r="G11" s="379">
        <v>11</v>
      </c>
      <c r="H11" s="9">
        <v>14</v>
      </c>
      <c r="I11" s="387">
        <v>15</v>
      </c>
    </row>
    <row r="12" ht="27.95" customHeight="1" spans="2:9">
      <c r="B12" s="380" t="s">
        <v>15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customFormat="1" spans="2:4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C1" workbookViewId="0">
      <selection activeCell="F10" sqref="F10:F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7" t="s">
        <v>302</v>
      </c>
      <c r="H2" s="28"/>
      <c r="I2" s="37"/>
      <c r="J2" s="27" t="s">
        <v>303</v>
      </c>
      <c r="K2" s="28"/>
      <c r="L2" s="37"/>
      <c r="M2" s="27" t="s">
        <v>304</v>
      </c>
      <c r="N2" s="28"/>
      <c r="O2" s="37"/>
      <c r="P2" s="27" t="s">
        <v>305</v>
      </c>
      <c r="Q2" s="28"/>
      <c r="R2" s="37"/>
      <c r="S2" s="28" t="s">
        <v>306</v>
      </c>
      <c r="T2" s="28"/>
      <c r="U2" s="37"/>
      <c r="V2" s="23" t="s">
        <v>307</v>
      </c>
      <c r="W2" s="23" t="s">
        <v>274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308</v>
      </c>
      <c r="H3" s="4" t="s">
        <v>33</v>
      </c>
      <c r="I3" s="4" t="s">
        <v>265</v>
      </c>
      <c r="J3" s="4" t="s">
        <v>308</v>
      </c>
      <c r="K3" s="4" t="s">
        <v>33</v>
      </c>
      <c r="L3" s="4" t="s">
        <v>265</v>
      </c>
      <c r="M3" s="4" t="s">
        <v>308</v>
      </c>
      <c r="N3" s="4" t="s">
        <v>33</v>
      </c>
      <c r="O3" s="4" t="s">
        <v>265</v>
      </c>
      <c r="P3" s="4" t="s">
        <v>308</v>
      </c>
      <c r="Q3" s="4" t="s">
        <v>33</v>
      </c>
      <c r="R3" s="4" t="s">
        <v>265</v>
      </c>
      <c r="S3" s="4" t="s">
        <v>308</v>
      </c>
      <c r="T3" s="4" t="s">
        <v>33</v>
      </c>
      <c r="U3" s="4" t="s">
        <v>265</v>
      </c>
      <c r="V3" s="40"/>
      <c r="W3" s="40"/>
    </row>
    <row r="4" ht="91" spans="1:23">
      <c r="A4" s="30" t="s">
        <v>309</v>
      </c>
      <c r="B4" s="31" t="s">
        <v>279</v>
      </c>
      <c r="C4" s="31"/>
      <c r="D4" s="31" t="s">
        <v>310</v>
      </c>
      <c r="E4" s="31" t="s">
        <v>86</v>
      </c>
      <c r="F4" s="31" t="s">
        <v>311</v>
      </c>
      <c r="G4" s="10" t="s">
        <v>312</v>
      </c>
      <c r="H4" s="10" t="s">
        <v>313</v>
      </c>
      <c r="I4" s="10" t="s">
        <v>314</v>
      </c>
      <c r="J4" s="10" t="s">
        <v>315</v>
      </c>
      <c r="K4" s="38" t="s">
        <v>316</v>
      </c>
      <c r="L4" s="10" t="s">
        <v>314</v>
      </c>
      <c r="M4" s="10" t="s">
        <v>317</v>
      </c>
      <c r="N4" s="10" t="s">
        <v>318</v>
      </c>
      <c r="O4" s="10" t="s">
        <v>319</v>
      </c>
      <c r="P4" s="10" t="s">
        <v>320</v>
      </c>
      <c r="Q4" s="39" t="s">
        <v>321</v>
      </c>
      <c r="R4" s="10" t="s">
        <v>322</v>
      </c>
      <c r="S4" s="10" t="s">
        <v>323</v>
      </c>
      <c r="T4" s="10" t="s">
        <v>324</v>
      </c>
      <c r="U4" s="10" t="s">
        <v>325</v>
      </c>
      <c r="V4" s="10"/>
      <c r="W4" s="10"/>
    </row>
    <row r="5" spans="1:23">
      <c r="A5" s="32"/>
      <c r="B5" s="33"/>
      <c r="C5" s="33"/>
      <c r="D5" s="33"/>
      <c r="E5" s="33"/>
      <c r="F5" s="33"/>
      <c r="G5" s="27" t="s">
        <v>326</v>
      </c>
      <c r="H5" s="28"/>
      <c r="I5" s="37"/>
      <c r="J5" s="27" t="s">
        <v>327</v>
      </c>
      <c r="K5" s="28"/>
      <c r="L5" s="37"/>
      <c r="M5" s="27" t="s">
        <v>328</v>
      </c>
      <c r="N5" s="28"/>
      <c r="O5" s="37"/>
      <c r="P5" s="27" t="s">
        <v>329</v>
      </c>
      <c r="Q5" s="28"/>
      <c r="R5" s="37"/>
      <c r="S5" s="28" t="s">
        <v>330</v>
      </c>
      <c r="T5" s="28"/>
      <c r="U5" s="37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308</v>
      </c>
      <c r="H6" s="4" t="s">
        <v>33</v>
      </c>
      <c r="I6" s="4" t="s">
        <v>265</v>
      </c>
      <c r="J6" s="4" t="s">
        <v>308</v>
      </c>
      <c r="K6" s="4" t="s">
        <v>33</v>
      </c>
      <c r="L6" s="4" t="s">
        <v>265</v>
      </c>
      <c r="M6" s="4" t="s">
        <v>308</v>
      </c>
      <c r="N6" s="4" t="s">
        <v>33</v>
      </c>
      <c r="O6" s="4" t="s">
        <v>265</v>
      </c>
      <c r="P6" s="4" t="s">
        <v>308</v>
      </c>
      <c r="Q6" s="4" t="s">
        <v>33</v>
      </c>
      <c r="R6" s="4" t="s">
        <v>265</v>
      </c>
      <c r="S6" s="4" t="s">
        <v>308</v>
      </c>
      <c r="T6" s="4" t="s">
        <v>33</v>
      </c>
      <c r="U6" s="4" t="s">
        <v>265</v>
      </c>
      <c r="V6" s="10"/>
      <c r="W6" s="10"/>
    </row>
    <row r="7" ht="108" spans="1:23">
      <c r="A7" s="34"/>
      <c r="B7" s="35"/>
      <c r="C7" s="35"/>
      <c r="D7" s="35"/>
      <c r="E7" s="35"/>
      <c r="F7" s="35"/>
      <c r="G7" s="10" t="s">
        <v>331</v>
      </c>
      <c r="H7" s="36" t="s">
        <v>332</v>
      </c>
      <c r="I7" s="10" t="s">
        <v>333</v>
      </c>
      <c r="J7" s="10" t="s">
        <v>334</v>
      </c>
      <c r="K7" s="10" t="s">
        <v>335</v>
      </c>
      <c r="L7" s="10" t="s">
        <v>336</v>
      </c>
      <c r="M7" s="10" t="s">
        <v>337</v>
      </c>
      <c r="N7" s="10" t="s">
        <v>338</v>
      </c>
      <c r="O7" s="10" t="s">
        <v>336</v>
      </c>
      <c r="P7" s="39" t="s">
        <v>339</v>
      </c>
      <c r="Q7" s="10" t="s">
        <v>55</v>
      </c>
      <c r="R7" s="10" t="s">
        <v>340</v>
      </c>
      <c r="S7" s="10"/>
      <c r="T7" s="10"/>
      <c r="U7" s="10"/>
      <c r="V7" s="10"/>
      <c r="W7" s="10"/>
    </row>
    <row r="8" spans="1:23">
      <c r="A8" s="31" t="s">
        <v>341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342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343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344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287</v>
      </c>
      <c r="B17" s="13"/>
      <c r="C17" s="13"/>
      <c r="D17" s="13"/>
      <c r="E17" s="14"/>
      <c r="F17" s="15"/>
      <c r="G17" s="21"/>
      <c r="H17" s="26"/>
      <c r="I17" s="26"/>
      <c r="J17" s="12" t="s">
        <v>288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347</v>
      </c>
      <c r="B2" s="23" t="s">
        <v>261</v>
      </c>
      <c r="C2" s="23" t="s">
        <v>262</v>
      </c>
      <c r="D2" s="23" t="s">
        <v>263</v>
      </c>
      <c r="E2" s="23" t="s">
        <v>264</v>
      </c>
      <c r="F2" s="23" t="s">
        <v>265</v>
      </c>
      <c r="G2" s="22" t="s">
        <v>348</v>
      </c>
      <c r="H2" s="22" t="s">
        <v>349</v>
      </c>
      <c r="I2" s="22" t="s">
        <v>350</v>
      </c>
      <c r="J2" s="22" t="s">
        <v>349</v>
      </c>
      <c r="K2" s="22" t="s">
        <v>351</v>
      </c>
      <c r="L2" s="22" t="s">
        <v>349</v>
      </c>
      <c r="M2" s="23" t="s">
        <v>307</v>
      </c>
      <c r="N2" s="23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347</v>
      </c>
      <c r="B4" s="25" t="s">
        <v>352</v>
      </c>
      <c r="C4" s="25" t="s">
        <v>308</v>
      </c>
      <c r="D4" s="25" t="s">
        <v>263</v>
      </c>
      <c r="E4" s="23" t="s">
        <v>264</v>
      </c>
      <c r="F4" s="23" t="s">
        <v>265</v>
      </c>
      <c r="G4" s="22" t="s">
        <v>348</v>
      </c>
      <c r="H4" s="22" t="s">
        <v>349</v>
      </c>
      <c r="I4" s="22" t="s">
        <v>350</v>
      </c>
      <c r="J4" s="22" t="s">
        <v>349</v>
      </c>
      <c r="K4" s="22" t="s">
        <v>351</v>
      </c>
      <c r="L4" s="22" t="s">
        <v>349</v>
      </c>
      <c r="M4" s="23" t="s">
        <v>307</v>
      </c>
      <c r="N4" s="23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287</v>
      </c>
      <c r="B11" s="13"/>
      <c r="C11" s="13"/>
      <c r="D11" s="14"/>
      <c r="E11" s="15"/>
      <c r="F11" s="26"/>
      <c r="G11" s="21"/>
      <c r="H11" s="26"/>
      <c r="I11" s="12" t="s">
        <v>288</v>
      </c>
      <c r="J11" s="13"/>
      <c r="K11" s="13"/>
      <c r="L11" s="13"/>
      <c r="M11" s="13"/>
      <c r="N11" s="20"/>
    </row>
    <row r="12" ht="71.25" customHeight="1" spans="1:14">
      <c r="A12" s="16" t="s">
        <v>353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2" sqref="A12:L12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307</v>
      </c>
      <c r="L2" s="5" t="s">
        <v>274</v>
      </c>
    </row>
    <row r="3" spans="1:12">
      <c r="A3" s="9" t="s">
        <v>359</v>
      </c>
      <c r="B3" s="9"/>
      <c r="C3" s="9"/>
      <c r="D3" s="9" t="s">
        <v>310</v>
      </c>
      <c r="E3" s="9" t="s">
        <v>86</v>
      </c>
      <c r="F3" s="10">
        <v>91237</v>
      </c>
      <c r="G3" s="10" t="s">
        <v>360</v>
      </c>
      <c r="H3" s="10" t="s">
        <v>359</v>
      </c>
      <c r="I3" s="10"/>
      <c r="J3" s="10"/>
      <c r="K3" s="10" t="s">
        <v>361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362</v>
      </c>
      <c r="B11" s="13"/>
      <c r="C11" s="13"/>
      <c r="D11" s="13"/>
      <c r="E11" s="14"/>
      <c r="F11" s="15"/>
      <c r="G11" s="21"/>
      <c r="H11" s="12" t="s">
        <v>288</v>
      </c>
      <c r="I11" s="13"/>
      <c r="J11" s="13"/>
      <c r="K11" s="13"/>
      <c r="L11" s="20"/>
    </row>
    <row r="12" ht="79.5" customHeight="1" spans="1:12">
      <c r="A12" s="16" t="s">
        <v>363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H18" sqref="H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308</v>
      </c>
      <c r="D2" s="5" t="s">
        <v>263</v>
      </c>
      <c r="E2" s="5" t="s">
        <v>264</v>
      </c>
      <c r="F2" s="4" t="s">
        <v>365</v>
      </c>
      <c r="G2" s="4" t="s">
        <v>292</v>
      </c>
      <c r="H2" s="6" t="s">
        <v>293</v>
      </c>
      <c r="I2" s="18" t="s">
        <v>295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296</v>
      </c>
      <c r="H3" s="8"/>
      <c r="I3" s="19"/>
    </row>
    <row r="4" spans="1:9">
      <c r="A4" s="9">
        <v>1</v>
      </c>
      <c r="B4" s="9" t="s">
        <v>319</v>
      </c>
      <c r="C4" s="10" t="s">
        <v>367</v>
      </c>
      <c r="D4" s="10" t="s">
        <v>368</v>
      </c>
      <c r="E4" s="10">
        <v>91237</v>
      </c>
      <c r="F4" s="11">
        <v>0.05</v>
      </c>
      <c r="G4" s="11">
        <v>0.05</v>
      </c>
      <c r="H4" s="10"/>
      <c r="I4" s="10" t="s">
        <v>361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369</v>
      </c>
      <c r="B12" s="13"/>
      <c r="C12" s="13"/>
      <c r="D12" s="14"/>
      <c r="E12" s="15"/>
      <c r="F12" s="12" t="s">
        <v>288</v>
      </c>
      <c r="G12" s="13"/>
      <c r="H12" s="14"/>
      <c r="I12" s="20"/>
    </row>
    <row r="13" ht="52.5" customHeight="1" spans="1:9">
      <c r="A13" s="16" t="s">
        <v>370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9" workbookViewId="0">
      <selection activeCell="A40" sqref="A40:K40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s="194" customFormat="1" ht="21.75" spans="1:1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194" customFormat="1" ht="15.75" spans="1:11">
      <c r="A2" s="196" t="s">
        <v>17</v>
      </c>
      <c r="B2" s="197" t="s">
        <v>18</v>
      </c>
      <c r="C2" s="197"/>
      <c r="D2" s="198" t="s">
        <v>19</v>
      </c>
      <c r="E2" s="198"/>
      <c r="F2" s="197" t="s">
        <v>20</v>
      </c>
      <c r="G2" s="197"/>
      <c r="H2" s="199" t="s">
        <v>21</v>
      </c>
      <c r="I2" s="272" t="s">
        <v>22</v>
      </c>
      <c r="J2" s="272"/>
      <c r="K2" s="273"/>
    </row>
    <row r="3" s="194" customFormat="1" ht="15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ht="15" spans="1:11">
      <c r="A4" s="206" t="s">
        <v>26</v>
      </c>
      <c r="B4" s="233" t="s">
        <v>27</v>
      </c>
      <c r="C4" s="274"/>
      <c r="D4" s="206" t="s">
        <v>28</v>
      </c>
      <c r="E4" s="209"/>
      <c r="F4" s="210" t="s">
        <v>29</v>
      </c>
      <c r="G4" s="211"/>
      <c r="H4" s="206" t="s">
        <v>30</v>
      </c>
      <c r="I4" s="209"/>
      <c r="J4" s="233" t="s">
        <v>31</v>
      </c>
      <c r="K4" s="274" t="s">
        <v>32</v>
      </c>
    </row>
    <row r="5" s="194" customFormat="1" ht="15" spans="1:11">
      <c r="A5" s="212" t="s">
        <v>33</v>
      </c>
      <c r="B5" s="233" t="s">
        <v>34</v>
      </c>
      <c r="C5" s="274"/>
      <c r="D5" s="206" t="s">
        <v>35</v>
      </c>
      <c r="E5" s="209"/>
      <c r="F5" s="210" t="s">
        <v>36</v>
      </c>
      <c r="G5" s="211"/>
      <c r="H5" s="206" t="s">
        <v>37</v>
      </c>
      <c r="I5" s="209"/>
      <c r="J5" s="233" t="s">
        <v>31</v>
      </c>
      <c r="K5" s="274" t="s">
        <v>32</v>
      </c>
    </row>
    <row r="6" s="194" customFormat="1" ht="15" spans="1:11">
      <c r="A6" s="206" t="s">
        <v>38</v>
      </c>
      <c r="B6" s="215">
        <v>3</v>
      </c>
      <c r="C6" s="216">
        <v>6</v>
      </c>
      <c r="D6" s="212" t="s">
        <v>39</v>
      </c>
      <c r="E6" s="235"/>
      <c r="F6" s="210" t="s">
        <v>40</v>
      </c>
      <c r="G6" s="211"/>
      <c r="H6" s="206" t="s">
        <v>41</v>
      </c>
      <c r="I6" s="209"/>
      <c r="J6" s="233" t="s">
        <v>31</v>
      </c>
      <c r="K6" s="274" t="s">
        <v>32</v>
      </c>
    </row>
    <row r="7" s="194" customFormat="1" ht="15" spans="1:11">
      <c r="A7" s="206" t="s">
        <v>42</v>
      </c>
      <c r="B7" s="305">
        <v>19895</v>
      </c>
      <c r="C7" s="306"/>
      <c r="D7" s="212" t="s">
        <v>43</v>
      </c>
      <c r="E7" s="234"/>
      <c r="F7" s="210" t="s">
        <v>44</v>
      </c>
      <c r="G7" s="211"/>
      <c r="H7" s="206" t="s">
        <v>45</v>
      </c>
      <c r="I7" s="209"/>
      <c r="J7" s="233" t="s">
        <v>31</v>
      </c>
      <c r="K7" s="274" t="s">
        <v>32</v>
      </c>
    </row>
    <row r="8" s="194" customFormat="1" ht="15.75" spans="1:11">
      <c r="A8" s="307"/>
      <c r="B8" s="220"/>
      <c r="C8" s="221"/>
      <c r="D8" s="219" t="s">
        <v>46</v>
      </c>
      <c r="E8" s="222"/>
      <c r="F8" s="223" t="s">
        <v>29</v>
      </c>
      <c r="G8" s="224"/>
      <c r="H8" s="219" t="s">
        <v>47</v>
      </c>
      <c r="I8" s="222"/>
      <c r="J8" s="243" t="s">
        <v>31</v>
      </c>
      <c r="K8" s="276" t="s">
        <v>32</v>
      </c>
    </row>
    <row r="9" s="194" customFormat="1" ht="15.75" spans="1:11">
      <c r="A9" s="308" t="s">
        <v>48</v>
      </c>
      <c r="B9" s="309"/>
      <c r="C9" s="309"/>
      <c r="D9" s="309"/>
      <c r="E9" s="309"/>
      <c r="F9" s="309"/>
      <c r="G9" s="309"/>
      <c r="H9" s="309"/>
      <c r="I9" s="309"/>
      <c r="J9" s="309"/>
      <c r="K9" s="351"/>
    </row>
    <row r="10" s="194" customFormat="1" ht="15.75" spans="1:11">
      <c r="A10" s="310" t="s">
        <v>49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2"/>
    </row>
    <row r="11" s="194" customFormat="1" ht="15" spans="1:11">
      <c r="A11" s="312" t="s">
        <v>50</v>
      </c>
      <c r="B11" s="232" t="s">
        <v>51</v>
      </c>
      <c r="C11" s="313" t="s">
        <v>52</v>
      </c>
      <c r="D11" s="314"/>
      <c r="E11" s="315" t="s">
        <v>53</v>
      </c>
      <c r="F11" s="316" t="s">
        <v>51</v>
      </c>
      <c r="G11" s="313" t="s">
        <v>52</v>
      </c>
      <c r="H11" s="313" t="s">
        <v>54</v>
      </c>
      <c r="I11" s="315" t="s">
        <v>55</v>
      </c>
      <c r="J11" s="316" t="s">
        <v>51</v>
      </c>
      <c r="K11" s="353" t="s">
        <v>52</v>
      </c>
    </row>
    <row r="12" s="194" customFormat="1" ht="15" spans="1:11">
      <c r="A12" s="212" t="s">
        <v>56</v>
      </c>
      <c r="B12" s="232" t="s">
        <v>51</v>
      </c>
      <c r="C12" s="233" t="s">
        <v>52</v>
      </c>
      <c r="D12" s="234"/>
      <c r="E12" s="235" t="s">
        <v>57</v>
      </c>
      <c r="F12" s="232" t="s">
        <v>51</v>
      </c>
      <c r="G12" s="233" t="s">
        <v>52</v>
      </c>
      <c r="H12" s="233" t="s">
        <v>54</v>
      </c>
      <c r="I12" s="235" t="s">
        <v>58</v>
      </c>
      <c r="J12" s="232" t="s">
        <v>51</v>
      </c>
      <c r="K12" s="274" t="s">
        <v>52</v>
      </c>
    </row>
    <row r="13" s="194" customFormat="1" ht="15" spans="1:11">
      <c r="A13" s="212" t="s">
        <v>59</v>
      </c>
      <c r="B13" s="232" t="s">
        <v>51</v>
      </c>
      <c r="C13" s="233" t="s">
        <v>52</v>
      </c>
      <c r="D13" s="234"/>
      <c r="E13" s="235" t="s">
        <v>60</v>
      </c>
      <c r="F13" s="233" t="s">
        <v>61</v>
      </c>
      <c r="G13" s="233" t="s">
        <v>62</v>
      </c>
      <c r="H13" s="233" t="s">
        <v>54</v>
      </c>
      <c r="I13" s="235" t="s">
        <v>63</v>
      </c>
      <c r="J13" s="232" t="s">
        <v>51</v>
      </c>
      <c r="K13" s="274" t="s">
        <v>52</v>
      </c>
    </row>
    <row r="14" s="194" customFormat="1" ht="15.75" spans="1:11">
      <c r="A14" s="219" t="s">
        <v>64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s="194" customFormat="1" ht="15.75" spans="1:11">
      <c r="A15" s="310" t="s">
        <v>65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2"/>
    </row>
    <row r="16" s="194" customFormat="1" ht="15" spans="1:11">
      <c r="A16" s="317" t="s">
        <v>66</v>
      </c>
      <c r="B16" s="313" t="s">
        <v>61</v>
      </c>
      <c r="C16" s="313" t="s">
        <v>62</v>
      </c>
      <c r="D16" s="318"/>
      <c r="E16" s="319" t="s">
        <v>67</v>
      </c>
      <c r="F16" s="313" t="s">
        <v>61</v>
      </c>
      <c r="G16" s="313" t="s">
        <v>62</v>
      </c>
      <c r="H16" s="320"/>
      <c r="I16" s="319" t="s">
        <v>68</v>
      </c>
      <c r="J16" s="313" t="s">
        <v>61</v>
      </c>
      <c r="K16" s="353" t="s">
        <v>62</v>
      </c>
    </row>
    <row r="17" s="194" customFormat="1" customHeight="1" spans="1:22">
      <c r="A17" s="217" t="s">
        <v>69</v>
      </c>
      <c r="B17" s="233" t="s">
        <v>61</v>
      </c>
      <c r="C17" s="233" t="s">
        <v>62</v>
      </c>
      <c r="D17" s="207"/>
      <c r="E17" s="249" t="s">
        <v>70</v>
      </c>
      <c r="F17" s="233" t="s">
        <v>61</v>
      </c>
      <c r="G17" s="233" t="s">
        <v>62</v>
      </c>
      <c r="H17" s="321"/>
      <c r="I17" s="249" t="s">
        <v>71</v>
      </c>
      <c r="J17" s="233" t="s">
        <v>61</v>
      </c>
      <c r="K17" s="274" t="s">
        <v>62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s="194" customFormat="1" ht="18" customHeight="1" spans="1:11">
      <c r="A18" s="322" t="s">
        <v>72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5"/>
    </row>
    <row r="19" s="303" customFormat="1" ht="18" customHeight="1" spans="1:11">
      <c r="A19" s="310" t="s">
        <v>73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2"/>
    </row>
    <row r="20" s="194" customFormat="1" customHeight="1" spans="1:11">
      <c r="A20" s="324" t="s">
        <v>74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6"/>
    </row>
    <row r="21" s="194" customFormat="1" ht="21.75" customHeight="1" spans="1:11">
      <c r="A21" s="326" t="s">
        <v>75</v>
      </c>
      <c r="B21" s="249" t="s">
        <v>76</v>
      </c>
      <c r="C21" s="249" t="s">
        <v>77</v>
      </c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 t="s">
        <v>84</v>
      </c>
      <c r="K21" s="286" t="s">
        <v>85</v>
      </c>
    </row>
    <row r="22" s="194" customFormat="1" customHeight="1" spans="1:11">
      <c r="A22" s="218" t="s">
        <v>86</v>
      </c>
      <c r="B22" s="327"/>
      <c r="C22" s="327">
        <v>0.5</v>
      </c>
      <c r="D22" s="327">
        <v>0.5</v>
      </c>
      <c r="E22" s="327">
        <v>0.5</v>
      </c>
      <c r="F22" s="327">
        <v>0.5</v>
      </c>
      <c r="G22" s="327">
        <v>0.5</v>
      </c>
      <c r="H22" s="327">
        <v>0.5</v>
      </c>
      <c r="I22" s="327"/>
      <c r="J22" s="327"/>
      <c r="K22" s="357" t="s">
        <v>87</v>
      </c>
    </row>
    <row r="23" s="194" customFormat="1" customHeight="1" spans="1:11">
      <c r="A23" s="218" t="s">
        <v>88</v>
      </c>
      <c r="B23" s="327"/>
      <c r="C23" s="327">
        <v>0.5</v>
      </c>
      <c r="D23" s="327">
        <v>0.5</v>
      </c>
      <c r="E23" s="327">
        <v>0.5</v>
      </c>
      <c r="F23" s="327">
        <v>0.5</v>
      </c>
      <c r="G23" s="327">
        <v>0.5</v>
      </c>
      <c r="H23" s="327">
        <v>0.5</v>
      </c>
      <c r="I23" s="327"/>
      <c r="J23" s="327"/>
      <c r="K23" s="357" t="s">
        <v>87</v>
      </c>
    </row>
    <row r="24" s="194" customFormat="1" customHeight="1" spans="1:11">
      <c r="A24" s="218" t="s">
        <v>89</v>
      </c>
      <c r="B24" s="327"/>
      <c r="C24" s="327">
        <v>0.5</v>
      </c>
      <c r="D24" s="327">
        <v>0.5</v>
      </c>
      <c r="E24" s="327">
        <v>0.5</v>
      </c>
      <c r="F24" s="327">
        <v>0.5</v>
      </c>
      <c r="G24" s="327">
        <v>0.5</v>
      </c>
      <c r="H24" s="327">
        <v>0.5</v>
      </c>
      <c r="I24" s="327"/>
      <c r="J24" s="327"/>
      <c r="K24" s="357" t="s">
        <v>87</v>
      </c>
    </row>
    <row r="25" s="194" customFormat="1" customHeight="1" spans="1:11">
      <c r="A25" s="218"/>
      <c r="B25" s="327"/>
      <c r="C25" s="327"/>
      <c r="D25" s="327"/>
      <c r="E25" s="327"/>
      <c r="F25" s="327"/>
      <c r="G25" s="327"/>
      <c r="H25" s="327"/>
      <c r="I25" s="327"/>
      <c r="J25" s="327"/>
      <c r="K25" s="358"/>
    </row>
    <row r="26" s="194" customFormat="1" customHeight="1" spans="1:11">
      <c r="A26" s="218"/>
      <c r="B26" s="327"/>
      <c r="C26" s="327"/>
      <c r="D26" s="327"/>
      <c r="E26" s="327"/>
      <c r="F26" s="327"/>
      <c r="G26" s="327"/>
      <c r="H26" s="327"/>
      <c r="I26" s="327"/>
      <c r="J26" s="327"/>
      <c r="K26" s="358"/>
    </row>
    <row r="27" s="194" customFormat="1" customHeight="1" spans="1:11">
      <c r="A27" s="218"/>
      <c r="B27" s="327"/>
      <c r="C27" s="327"/>
      <c r="D27" s="327"/>
      <c r="E27" s="327"/>
      <c r="F27" s="327"/>
      <c r="G27" s="327"/>
      <c r="H27" s="327"/>
      <c r="I27" s="327"/>
      <c r="J27" s="327"/>
      <c r="K27" s="358"/>
    </row>
    <row r="28" s="194" customFormat="1" customHeight="1" spans="1:11">
      <c r="A28" s="218"/>
      <c r="B28" s="327"/>
      <c r="C28" s="327"/>
      <c r="D28" s="327"/>
      <c r="E28" s="327"/>
      <c r="F28" s="327"/>
      <c r="G28" s="327"/>
      <c r="H28" s="327"/>
      <c r="I28" s="327"/>
      <c r="J28" s="327"/>
      <c r="K28" s="358"/>
    </row>
    <row r="29" s="194" customFormat="1" ht="18" customHeight="1" spans="1:11">
      <c r="A29" s="328" t="s">
        <v>90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59"/>
    </row>
    <row r="30" s="194" customFormat="1" ht="18.75" customHeight="1" spans="1:11">
      <c r="A30" s="330" t="s">
        <v>91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0"/>
    </row>
    <row r="31" s="194" customFormat="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1"/>
    </row>
    <row r="32" s="194" customFormat="1" ht="18" customHeight="1" spans="1:11">
      <c r="A32" s="328" t="s">
        <v>92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59"/>
    </row>
    <row r="33" s="194" customFormat="1" ht="15" spans="1:11">
      <c r="A33" s="334" t="s">
        <v>93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2"/>
    </row>
    <row r="34" s="194" customFormat="1" ht="15.75" spans="1:11">
      <c r="A34" s="124" t="s">
        <v>94</v>
      </c>
      <c r="B34" s="126"/>
      <c r="C34" s="233" t="s">
        <v>31</v>
      </c>
      <c r="D34" s="233" t="s">
        <v>32</v>
      </c>
      <c r="E34" s="336" t="s">
        <v>95</v>
      </c>
      <c r="F34" s="337"/>
      <c r="G34" s="337"/>
      <c r="H34" s="337"/>
      <c r="I34" s="337"/>
      <c r="J34" s="337"/>
      <c r="K34" s="363"/>
    </row>
    <row r="35" s="194" customFormat="1" ht="15.75" spans="1:11">
      <c r="A35" s="338" t="s">
        <v>96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94" customFormat="1" ht="15" spans="1:11">
      <c r="A36" s="256" t="s">
        <v>97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5" spans="1:11">
      <c r="A37" s="256" t="s">
        <v>98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5.75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ht="15.75" spans="1:11">
      <c r="A44" s="310" t="s">
        <v>100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2"/>
    </row>
    <row r="45" s="194" customFormat="1" ht="15" spans="1:11">
      <c r="A45" s="317" t="s">
        <v>101</v>
      </c>
      <c r="B45" s="313" t="s">
        <v>61</v>
      </c>
      <c r="C45" s="313" t="s">
        <v>62</v>
      </c>
      <c r="D45" s="313" t="s">
        <v>54</v>
      </c>
      <c r="E45" s="319" t="s">
        <v>102</v>
      </c>
      <c r="F45" s="313" t="s">
        <v>61</v>
      </c>
      <c r="G45" s="313" t="s">
        <v>62</v>
      </c>
      <c r="H45" s="313" t="s">
        <v>54</v>
      </c>
      <c r="I45" s="319" t="s">
        <v>103</v>
      </c>
      <c r="J45" s="313" t="s">
        <v>61</v>
      </c>
      <c r="K45" s="353" t="s">
        <v>62</v>
      </c>
    </row>
    <row r="46" s="194" customFormat="1" ht="15" spans="1:11">
      <c r="A46" s="217" t="s">
        <v>53</v>
      </c>
      <c r="B46" s="233" t="s">
        <v>61</v>
      </c>
      <c r="C46" s="233" t="s">
        <v>62</v>
      </c>
      <c r="D46" s="233" t="s">
        <v>54</v>
      </c>
      <c r="E46" s="249" t="s">
        <v>60</v>
      </c>
      <c r="F46" s="233" t="s">
        <v>61</v>
      </c>
      <c r="G46" s="233" t="s">
        <v>62</v>
      </c>
      <c r="H46" s="233" t="s">
        <v>54</v>
      </c>
      <c r="I46" s="249" t="s">
        <v>71</v>
      </c>
      <c r="J46" s="233" t="s">
        <v>61</v>
      </c>
      <c r="K46" s="274" t="s">
        <v>62</v>
      </c>
    </row>
    <row r="47" s="194" customFormat="1" ht="15.75" spans="1:11">
      <c r="A47" s="219" t="s">
        <v>64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s="194" customFormat="1" ht="15.75" spans="1:11">
      <c r="A48" s="338" t="s">
        <v>104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94" customFormat="1" ht="15.7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64"/>
    </row>
    <row r="50" s="194" customFormat="1" ht="15.75" spans="1:11">
      <c r="A50" s="341" t="s">
        <v>105</v>
      </c>
      <c r="B50" s="342" t="s">
        <v>106</v>
      </c>
      <c r="C50" s="342"/>
      <c r="D50" s="343" t="s">
        <v>107</v>
      </c>
      <c r="E50" s="344" t="s">
        <v>108</v>
      </c>
      <c r="F50" s="345" t="s">
        <v>109</v>
      </c>
      <c r="G50" s="346" t="s">
        <v>110</v>
      </c>
      <c r="H50" s="347" t="s">
        <v>111</v>
      </c>
      <c r="I50" s="365"/>
      <c r="J50" s="366" t="s">
        <v>112</v>
      </c>
      <c r="K50" s="367"/>
    </row>
    <row r="51" s="194" customFormat="1" ht="15.75" spans="1:11">
      <c r="A51" s="338" t="s">
        <v>113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94" customFormat="1" ht="15.7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8"/>
    </row>
    <row r="53" s="194" customFormat="1" ht="15.75" spans="1:11">
      <c r="A53" s="341" t="s">
        <v>105</v>
      </c>
      <c r="B53" s="342" t="s">
        <v>106</v>
      </c>
      <c r="C53" s="342"/>
      <c r="D53" s="343" t="s">
        <v>107</v>
      </c>
      <c r="E53" s="350"/>
      <c r="F53" s="345" t="s">
        <v>114</v>
      </c>
      <c r="G53" s="346"/>
      <c r="H53" s="347" t="s">
        <v>111</v>
      </c>
      <c r="I53" s="365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G13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297" t="s">
        <v>118</v>
      </c>
      <c r="J4" s="297" t="s">
        <v>119</v>
      </c>
      <c r="K4" s="297"/>
      <c r="L4" s="297"/>
      <c r="M4" s="297"/>
      <c r="N4" s="298"/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126</v>
      </c>
      <c r="J5" s="96" t="s">
        <v>126</v>
      </c>
      <c r="K5" s="96"/>
      <c r="L5" s="96"/>
      <c r="M5" s="96"/>
      <c r="N5" s="299"/>
    </row>
    <row r="6" s="62" customFormat="1" ht="29.1" customHeight="1" spans="1:14">
      <c r="A6" s="75" t="s">
        <v>127</v>
      </c>
      <c r="B6" s="76">
        <f>C6-2.1</f>
        <v>95.8</v>
      </c>
      <c r="C6" s="76">
        <f>D6-2.1</f>
        <v>97.9</v>
      </c>
      <c r="D6" s="77">
        <v>100</v>
      </c>
      <c r="E6" s="76">
        <f t="shared" ref="E6:G6" si="0">D6+2.1</f>
        <v>102.1</v>
      </c>
      <c r="F6" s="76">
        <f t="shared" si="0"/>
        <v>104.2</v>
      </c>
      <c r="G6" s="76">
        <f t="shared" si="0"/>
        <v>106.3</v>
      </c>
      <c r="H6" s="71"/>
      <c r="I6" s="100" t="s">
        <v>128</v>
      </c>
      <c r="J6" s="100" t="s">
        <v>129</v>
      </c>
      <c r="K6" s="98"/>
      <c r="L6" s="98"/>
      <c r="M6" s="98"/>
      <c r="N6" s="300"/>
    </row>
    <row r="7" s="62" customFormat="1" ht="29.1" customHeight="1" spans="1:14">
      <c r="A7" s="75" t="s">
        <v>130</v>
      </c>
      <c r="B7" s="76">
        <f>C7-4</f>
        <v>66</v>
      </c>
      <c r="C7" s="76">
        <f>D7-4</f>
        <v>70</v>
      </c>
      <c r="D7" s="77">
        <v>74</v>
      </c>
      <c r="E7" s="76">
        <f>D7+4</f>
        <v>78</v>
      </c>
      <c r="F7" s="76">
        <f>E7+5</f>
        <v>83</v>
      </c>
      <c r="G7" s="76">
        <f>F7+6</f>
        <v>89</v>
      </c>
      <c r="H7" s="71"/>
      <c r="I7" s="100" t="s">
        <v>131</v>
      </c>
      <c r="J7" s="100" t="s">
        <v>132</v>
      </c>
      <c r="K7" s="100"/>
      <c r="L7" s="100"/>
      <c r="M7" s="100"/>
      <c r="N7" s="301"/>
    </row>
    <row r="8" s="62" customFormat="1" ht="29.1" customHeight="1" spans="1:14">
      <c r="A8" s="75" t="s">
        <v>133</v>
      </c>
      <c r="B8" s="78">
        <f>C8-3.6</f>
        <v>90.8</v>
      </c>
      <c r="C8" s="78">
        <f>D8-3.6</f>
        <v>94.4</v>
      </c>
      <c r="D8" s="79">
        <v>98</v>
      </c>
      <c r="E8" s="78">
        <f t="shared" ref="E8:G8" si="1">D8+4</f>
        <v>102</v>
      </c>
      <c r="F8" s="78">
        <f t="shared" si="1"/>
        <v>106</v>
      </c>
      <c r="G8" s="78">
        <f t="shared" si="1"/>
        <v>110</v>
      </c>
      <c r="H8" s="71"/>
      <c r="I8" s="100" t="s">
        <v>134</v>
      </c>
      <c r="J8" s="100" t="s">
        <v>135</v>
      </c>
      <c r="K8" s="100"/>
      <c r="L8" s="100"/>
      <c r="M8" s="100"/>
      <c r="N8" s="102"/>
    </row>
    <row r="9" s="62" customFormat="1" ht="29.1" customHeight="1" spans="1:14">
      <c r="A9" s="75" t="s">
        <v>136</v>
      </c>
      <c r="B9" s="76">
        <f>C9-2.3/2</f>
        <v>28.2</v>
      </c>
      <c r="C9" s="76">
        <f>D9-2.3/2</f>
        <v>29.35</v>
      </c>
      <c r="D9" s="77">
        <v>30.5</v>
      </c>
      <c r="E9" s="76">
        <f t="shared" ref="E9:G9" si="2">D9+2.6/2</f>
        <v>31.8</v>
      </c>
      <c r="F9" s="76">
        <f t="shared" si="2"/>
        <v>33.1</v>
      </c>
      <c r="G9" s="76">
        <f t="shared" si="2"/>
        <v>34.4</v>
      </c>
      <c r="H9" s="71"/>
      <c r="I9" s="100" t="s">
        <v>129</v>
      </c>
      <c r="J9" s="100" t="s">
        <v>137</v>
      </c>
      <c r="K9" s="98"/>
      <c r="L9" s="98"/>
      <c r="M9" s="98"/>
      <c r="N9" s="302"/>
    </row>
    <row r="10" s="62" customFormat="1" ht="29.1" customHeight="1" spans="1:14">
      <c r="A10" s="75" t="s">
        <v>138</v>
      </c>
      <c r="B10" s="76">
        <f>C10-0.7</f>
        <v>20.6</v>
      </c>
      <c r="C10" s="76">
        <f>D10-0.7</f>
        <v>21.3</v>
      </c>
      <c r="D10" s="77">
        <v>22</v>
      </c>
      <c r="E10" s="76">
        <f>D10+0.7</f>
        <v>22.7</v>
      </c>
      <c r="F10" s="76">
        <f>E10+0.7</f>
        <v>23.4</v>
      </c>
      <c r="G10" s="76">
        <f>F10+0.9</f>
        <v>24.3</v>
      </c>
      <c r="H10" s="71"/>
      <c r="I10" s="100" t="s">
        <v>137</v>
      </c>
      <c r="J10" s="100" t="s">
        <v>139</v>
      </c>
      <c r="K10" s="100"/>
      <c r="L10" s="100"/>
      <c r="M10" s="100"/>
      <c r="N10" s="102"/>
    </row>
    <row r="11" s="62" customFormat="1" ht="29.1" customHeight="1" spans="1:14">
      <c r="A11" s="75" t="s">
        <v>140</v>
      </c>
      <c r="B11" s="76">
        <f>C11-0.5</f>
        <v>17.5</v>
      </c>
      <c r="C11" s="76">
        <f>D11-0.5</f>
        <v>18</v>
      </c>
      <c r="D11" s="77">
        <v>18.5</v>
      </c>
      <c r="E11" s="76">
        <f>D11+0.5</f>
        <v>19</v>
      </c>
      <c r="F11" s="76">
        <f>E11+0.5</f>
        <v>19.5</v>
      </c>
      <c r="G11" s="76">
        <f>F11+0.7</f>
        <v>20.2</v>
      </c>
      <c r="H11" s="71"/>
      <c r="I11" s="100" t="s">
        <v>129</v>
      </c>
      <c r="J11" s="100" t="s">
        <v>137</v>
      </c>
      <c r="K11" s="100"/>
      <c r="L11" s="100"/>
      <c r="M11" s="100"/>
      <c r="N11" s="102"/>
    </row>
    <row r="12" s="62" customFormat="1" ht="29.1" customHeight="1" spans="1:14">
      <c r="A12" s="75" t="s">
        <v>141</v>
      </c>
      <c r="B12" s="76">
        <f>C12-0.7</f>
        <v>26.2</v>
      </c>
      <c r="C12" s="76">
        <f>D12-0.6</f>
        <v>26.9</v>
      </c>
      <c r="D12" s="77">
        <v>27.5</v>
      </c>
      <c r="E12" s="76">
        <f>D12+0.6</f>
        <v>28.1</v>
      </c>
      <c r="F12" s="76">
        <f>E12+0.7</f>
        <v>28.8</v>
      </c>
      <c r="G12" s="76">
        <f>F12+0.6</f>
        <v>29.4</v>
      </c>
      <c r="H12" s="71"/>
      <c r="I12" s="100" t="s">
        <v>142</v>
      </c>
      <c r="J12" s="100" t="s">
        <v>137</v>
      </c>
      <c r="K12" s="100"/>
      <c r="L12" s="100"/>
      <c r="M12" s="100"/>
      <c r="N12" s="102"/>
    </row>
    <row r="13" s="62" customFormat="1" ht="29.1" customHeight="1" spans="1:14">
      <c r="A13" s="75" t="s">
        <v>143</v>
      </c>
      <c r="B13" s="76">
        <f>C13-0.9</f>
        <v>39.7</v>
      </c>
      <c r="C13" s="76">
        <f>D13-0.9</f>
        <v>40.6</v>
      </c>
      <c r="D13" s="77">
        <v>41.5</v>
      </c>
      <c r="E13" s="76">
        <f t="shared" ref="E13:G13" si="3">D13+1.1</f>
        <v>42.6</v>
      </c>
      <c r="F13" s="76">
        <f t="shared" si="3"/>
        <v>43.7</v>
      </c>
      <c r="G13" s="76">
        <f t="shared" si="3"/>
        <v>44.8</v>
      </c>
      <c r="H13" s="71"/>
      <c r="I13" s="100" t="s">
        <v>144</v>
      </c>
      <c r="J13" s="100" t="s">
        <v>145</v>
      </c>
      <c r="K13" s="100"/>
      <c r="L13" s="100"/>
      <c r="M13" s="100"/>
      <c r="N13" s="102"/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.75" spans="1:14">
      <c r="A16" s="90" t="s">
        <v>95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16384" width="10" style="194"/>
  </cols>
  <sheetData>
    <row r="1" s="194" customFormat="1" ht="22.5" customHeight="1" spans="1:11">
      <c r="A1" s="195" t="s">
        <v>150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194" customFormat="1" ht="17.25" customHeight="1" spans="1:11">
      <c r="A2" s="196" t="s">
        <v>17</v>
      </c>
      <c r="B2" s="197" t="s">
        <v>18</v>
      </c>
      <c r="C2" s="197"/>
      <c r="D2" s="198" t="s">
        <v>19</v>
      </c>
      <c r="E2" s="198"/>
      <c r="F2" s="197" t="s">
        <v>20</v>
      </c>
      <c r="G2" s="197"/>
      <c r="H2" s="199" t="s">
        <v>21</v>
      </c>
      <c r="I2" s="272" t="s">
        <v>22</v>
      </c>
      <c r="J2" s="272"/>
      <c r="K2" s="273"/>
    </row>
    <row r="3" s="194" customFormat="1" customHeight="1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customHeight="1" spans="1:11">
      <c r="A4" s="206" t="s">
        <v>26</v>
      </c>
      <c r="B4" s="207" t="s">
        <v>27</v>
      </c>
      <c r="C4" s="208"/>
      <c r="D4" s="206" t="s">
        <v>28</v>
      </c>
      <c r="E4" s="209"/>
      <c r="F4" s="210" t="s">
        <v>29</v>
      </c>
      <c r="G4" s="211"/>
      <c r="H4" s="206" t="s">
        <v>151</v>
      </c>
      <c r="I4" s="209"/>
      <c r="J4" s="233" t="s">
        <v>31</v>
      </c>
      <c r="K4" s="274" t="s">
        <v>32</v>
      </c>
    </row>
    <row r="5" s="194" customFormat="1" customHeight="1" spans="1:11">
      <c r="A5" s="212" t="s">
        <v>33</v>
      </c>
      <c r="B5" s="213" t="s">
        <v>34</v>
      </c>
      <c r="C5" s="214"/>
      <c r="D5" s="206" t="s">
        <v>152</v>
      </c>
      <c r="E5" s="209"/>
      <c r="F5" s="207">
        <v>15000</v>
      </c>
      <c r="G5" s="208"/>
      <c r="H5" s="206" t="s">
        <v>153</v>
      </c>
      <c r="I5" s="209"/>
      <c r="J5" s="233" t="s">
        <v>31</v>
      </c>
      <c r="K5" s="274" t="s">
        <v>32</v>
      </c>
    </row>
    <row r="6" s="194" customFormat="1" customHeight="1" spans="1:11">
      <c r="A6" s="206" t="s">
        <v>38</v>
      </c>
      <c r="B6" s="215">
        <v>3</v>
      </c>
      <c r="C6" s="216">
        <v>6</v>
      </c>
      <c r="D6" s="206" t="s">
        <v>154</v>
      </c>
      <c r="E6" s="209"/>
      <c r="F6" s="207">
        <v>7000</v>
      </c>
      <c r="G6" s="208"/>
      <c r="H6" s="217" t="s">
        <v>155</v>
      </c>
      <c r="I6" s="249"/>
      <c r="J6" s="249"/>
      <c r="K6" s="275"/>
    </row>
    <row r="7" s="194" customFormat="1" customHeight="1" spans="1:11">
      <c r="A7" s="206" t="s">
        <v>42</v>
      </c>
      <c r="B7" s="207">
        <v>19895</v>
      </c>
      <c r="C7" s="208"/>
      <c r="D7" s="206" t="s">
        <v>156</v>
      </c>
      <c r="E7" s="209"/>
      <c r="F7" s="207">
        <v>500</v>
      </c>
      <c r="G7" s="208"/>
      <c r="H7" s="218"/>
      <c r="I7" s="233"/>
      <c r="J7" s="233"/>
      <c r="K7" s="274"/>
    </row>
    <row r="8" s="194" customFormat="1" customHeight="1" spans="1:11">
      <c r="A8" s="219"/>
      <c r="B8" s="220"/>
      <c r="C8" s="221"/>
      <c r="D8" s="219" t="s">
        <v>46</v>
      </c>
      <c r="E8" s="222"/>
      <c r="F8" s="223" t="s">
        <v>29</v>
      </c>
      <c r="G8" s="224"/>
      <c r="H8" s="225"/>
      <c r="I8" s="243"/>
      <c r="J8" s="243"/>
      <c r="K8" s="276"/>
    </row>
    <row r="9" s="194" customFormat="1" customHeight="1" spans="1:11">
      <c r="A9" s="226" t="s">
        <v>157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4" customFormat="1" customHeight="1" spans="1:11">
      <c r="A10" s="227" t="s">
        <v>50</v>
      </c>
      <c r="B10" s="228" t="s">
        <v>51</v>
      </c>
      <c r="C10" s="229" t="s">
        <v>52</v>
      </c>
      <c r="D10" s="230"/>
      <c r="E10" s="231" t="s">
        <v>55</v>
      </c>
      <c r="F10" s="228" t="s">
        <v>51</v>
      </c>
      <c r="G10" s="229" t="s">
        <v>52</v>
      </c>
      <c r="H10" s="228"/>
      <c r="I10" s="231" t="s">
        <v>53</v>
      </c>
      <c r="J10" s="228" t="s">
        <v>51</v>
      </c>
      <c r="K10" s="277" t="s">
        <v>52</v>
      </c>
    </row>
    <row r="11" s="194" customFormat="1" customHeight="1" spans="1:11">
      <c r="A11" s="212" t="s">
        <v>56</v>
      </c>
      <c r="B11" s="232" t="s">
        <v>51</v>
      </c>
      <c r="C11" s="233" t="s">
        <v>52</v>
      </c>
      <c r="D11" s="234"/>
      <c r="E11" s="235" t="s">
        <v>58</v>
      </c>
      <c r="F11" s="232" t="s">
        <v>51</v>
      </c>
      <c r="G11" s="233" t="s">
        <v>52</v>
      </c>
      <c r="H11" s="232"/>
      <c r="I11" s="235" t="s">
        <v>63</v>
      </c>
      <c r="J11" s="232" t="s">
        <v>51</v>
      </c>
      <c r="K11" s="274" t="s">
        <v>52</v>
      </c>
    </row>
    <row r="12" s="194" customFormat="1" customHeight="1" spans="1:11">
      <c r="A12" s="219" t="s">
        <v>95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s="194" customFormat="1" customHeight="1" spans="1:11">
      <c r="A13" s="236" t="s">
        <v>158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4" customFormat="1" customHeight="1" spans="1:11">
      <c r="A14" s="237" t="s">
        <v>159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4" customFormat="1" customHeight="1" spans="1:11">
      <c r="A15" s="239" t="s">
        <v>160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4" customFormat="1" customHeight="1" spans="1:11">
      <c r="A16" s="225" t="s">
        <v>161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s="194" customFormat="1" customHeight="1" spans="1:11">
      <c r="A17" s="236" t="s">
        <v>162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4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4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4" customFormat="1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s="194" customFormat="1" customHeight="1" spans="1:11">
      <c r="A21" s="244" t="s">
        <v>92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4" customFormat="1" customHeight="1" spans="1:11">
      <c r="A22" s="112" t="s">
        <v>93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3"/>
    </row>
    <row r="23" s="194" customFormat="1" customHeight="1" spans="1:11">
      <c r="A23" s="124" t="s">
        <v>94</v>
      </c>
      <c r="B23" s="126"/>
      <c r="C23" s="233" t="s">
        <v>31</v>
      </c>
      <c r="D23" s="233" t="s">
        <v>32</v>
      </c>
      <c r="E23" s="123"/>
      <c r="F23" s="123"/>
      <c r="G23" s="123"/>
      <c r="H23" s="123"/>
      <c r="I23" s="123"/>
      <c r="J23" s="123"/>
      <c r="K23" s="177"/>
    </row>
    <row r="24" s="194" customFormat="1" customHeight="1" spans="1:11">
      <c r="A24" s="245" t="s">
        <v>163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4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4" customFormat="1" customHeight="1" spans="1:11">
      <c r="A26" s="226" t="s">
        <v>100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4" customFormat="1" customHeight="1" spans="1:11">
      <c r="A27" s="200" t="s">
        <v>101</v>
      </c>
      <c r="B27" s="229" t="s">
        <v>61</v>
      </c>
      <c r="C27" s="229" t="s">
        <v>62</v>
      </c>
      <c r="D27" s="229" t="s">
        <v>54</v>
      </c>
      <c r="E27" s="201" t="s">
        <v>102</v>
      </c>
      <c r="F27" s="229" t="s">
        <v>61</v>
      </c>
      <c r="G27" s="229" t="s">
        <v>62</v>
      </c>
      <c r="H27" s="229" t="s">
        <v>54</v>
      </c>
      <c r="I27" s="201" t="s">
        <v>103</v>
      </c>
      <c r="J27" s="229" t="s">
        <v>61</v>
      </c>
      <c r="K27" s="277" t="s">
        <v>62</v>
      </c>
    </row>
    <row r="28" s="194" customFormat="1" customHeight="1" spans="1:11">
      <c r="A28" s="217" t="s">
        <v>53</v>
      </c>
      <c r="B28" s="233" t="s">
        <v>61</v>
      </c>
      <c r="C28" s="233" t="s">
        <v>62</v>
      </c>
      <c r="D28" s="233" t="s">
        <v>54</v>
      </c>
      <c r="E28" s="249" t="s">
        <v>60</v>
      </c>
      <c r="F28" s="233" t="s">
        <v>61</v>
      </c>
      <c r="G28" s="233" t="s">
        <v>62</v>
      </c>
      <c r="H28" s="233" t="s">
        <v>54</v>
      </c>
      <c r="I28" s="249" t="s">
        <v>71</v>
      </c>
      <c r="J28" s="233" t="s">
        <v>61</v>
      </c>
      <c r="K28" s="274" t="s">
        <v>62</v>
      </c>
    </row>
    <row r="29" s="194" customFormat="1" customHeight="1" spans="1:11">
      <c r="A29" s="206" t="s">
        <v>64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4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4" customFormat="1" customHeight="1" spans="1:11">
      <c r="A31" s="253" t="s">
        <v>164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4" customFormat="1" ht="17.25" customHeight="1" spans="1:11">
      <c r="A32" s="254" t="s">
        <v>165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4" customFormat="1" ht="17.25" customHeight="1" spans="1:11">
      <c r="A33" s="256" t="s">
        <v>166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4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4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4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7.25" customHeigh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customHeight="1" spans="1:11">
      <c r="A44" s="253" t="s">
        <v>167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4" customFormat="1" ht="18" customHeight="1" spans="1:11">
      <c r="A45" s="258" t="s">
        <v>95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4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4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4" customFormat="1" ht="21" customHeight="1" spans="1:11">
      <c r="A48" s="260" t="s">
        <v>105</v>
      </c>
      <c r="B48" s="261" t="s">
        <v>106</v>
      </c>
      <c r="C48" s="261"/>
      <c r="D48" s="262" t="s">
        <v>107</v>
      </c>
      <c r="E48" s="263" t="s">
        <v>108</v>
      </c>
      <c r="F48" s="262" t="s">
        <v>109</v>
      </c>
      <c r="G48" s="264" t="s">
        <v>168</v>
      </c>
      <c r="H48" s="265" t="s">
        <v>111</v>
      </c>
      <c r="I48" s="265"/>
      <c r="J48" s="261" t="s">
        <v>112</v>
      </c>
      <c r="K48" s="291"/>
    </row>
    <row r="49" s="194" customFormat="1" customHeight="1" spans="1:11">
      <c r="A49" s="266" t="s">
        <v>113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4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4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4" customFormat="1" ht="21" customHeight="1" spans="1:11">
      <c r="A52" s="260" t="s">
        <v>105</v>
      </c>
      <c r="B52" s="261" t="s">
        <v>106</v>
      </c>
      <c r="C52" s="261"/>
      <c r="D52" s="262" t="s">
        <v>107</v>
      </c>
      <c r="E52" s="262"/>
      <c r="F52" s="262" t="s">
        <v>109</v>
      </c>
      <c r="G52" s="262"/>
      <c r="H52" s="265" t="s">
        <v>111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N15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86</v>
      </c>
      <c r="J5" s="96" t="s">
        <v>88</v>
      </c>
      <c r="K5" s="97" t="s">
        <v>169</v>
      </c>
      <c r="L5" s="96" t="s">
        <v>86</v>
      </c>
      <c r="M5" s="96" t="s">
        <v>88</v>
      </c>
      <c r="N5" s="96" t="s">
        <v>169</v>
      </c>
    </row>
    <row r="6" s="62" customFormat="1" ht="29.1" customHeight="1" spans="1:14">
      <c r="A6" s="75" t="s">
        <v>127</v>
      </c>
      <c r="B6" s="76">
        <f>C6-2.1</f>
        <v>95.8</v>
      </c>
      <c r="C6" s="76">
        <f>D6-2.1</f>
        <v>97.9</v>
      </c>
      <c r="D6" s="77">
        <v>100</v>
      </c>
      <c r="E6" s="76">
        <f t="shared" ref="E6:G6" si="0">D6+2.1</f>
        <v>102.1</v>
      </c>
      <c r="F6" s="76">
        <f t="shared" si="0"/>
        <v>104.2</v>
      </c>
      <c r="G6" s="76">
        <f t="shared" si="0"/>
        <v>106.3</v>
      </c>
      <c r="H6" s="71"/>
      <c r="I6" s="98" t="s">
        <v>170</v>
      </c>
      <c r="J6" s="98" t="s">
        <v>171</v>
      </c>
      <c r="K6" s="99" t="s">
        <v>172</v>
      </c>
      <c r="L6" s="98" t="s">
        <v>173</v>
      </c>
      <c r="M6" s="98" t="s">
        <v>135</v>
      </c>
      <c r="N6" s="98" t="s">
        <v>174</v>
      </c>
    </row>
    <row r="7" s="62" customFormat="1" ht="29.1" customHeight="1" spans="1:14">
      <c r="A7" s="75" t="s">
        <v>130</v>
      </c>
      <c r="B7" s="76">
        <f>C7-4</f>
        <v>66</v>
      </c>
      <c r="C7" s="76">
        <f>D7-4</f>
        <v>70</v>
      </c>
      <c r="D7" s="77">
        <v>74</v>
      </c>
      <c r="E7" s="76">
        <f>D7+4</f>
        <v>78</v>
      </c>
      <c r="F7" s="76">
        <f>E7+5</f>
        <v>83</v>
      </c>
      <c r="G7" s="76">
        <f>F7+6</f>
        <v>89</v>
      </c>
      <c r="H7" s="71"/>
      <c r="I7" s="100" t="s">
        <v>175</v>
      </c>
      <c r="J7" s="100" t="s">
        <v>176</v>
      </c>
      <c r="K7" s="101" t="s">
        <v>142</v>
      </c>
      <c r="L7" s="100" t="s">
        <v>177</v>
      </c>
      <c r="M7" s="100" t="s">
        <v>178</v>
      </c>
      <c r="N7" s="100" t="s">
        <v>142</v>
      </c>
    </row>
    <row r="8" s="62" customFormat="1" ht="29.1" customHeight="1" spans="1:14">
      <c r="A8" s="75" t="s">
        <v>133</v>
      </c>
      <c r="B8" s="78">
        <f>C8-3.6</f>
        <v>90.8</v>
      </c>
      <c r="C8" s="78">
        <f>D8-3.6</f>
        <v>94.4</v>
      </c>
      <c r="D8" s="79">
        <v>98</v>
      </c>
      <c r="E8" s="78">
        <f t="shared" ref="E8:G8" si="1">D8+4</f>
        <v>102</v>
      </c>
      <c r="F8" s="78">
        <f t="shared" si="1"/>
        <v>106</v>
      </c>
      <c r="G8" s="78">
        <f t="shared" si="1"/>
        <v>110</v>
      </c>
      <c r="H8" s="71"/>
      <c r="I8" s="100" t="s">
        <v>132</v>
      </c>
      <c r="J8" s="100" t="s">
        <v>179</v>
      </c>
      <c r="K8" s="101" t="s">
        <v>142</v>
      </c>
      <c r="L8" s="100" t="s">
        <v>180</v>
      </c>
      <c r="M8" s="100" t="s">
        <v>181</v>
      </c>
      <c r="N8" s="100" t="s">
        <v>182</v>
      </c>
    </row>
    <row r="9" s="62" customFormat="1" ht="29.1" customHeight="1" spans="1:14">
      <c r="A9" s="75" t="s">
        <v>136</v>
      </c>
      <c r="B9" s="76">
        <f>C9-2.3/2</f>
        <v>28.2</v>
      </c>
      <c r="C9" s="76">
        <f>D9-2.3/2</f>
        <v>29.35</v>
      </c>
      <c r="D9" s="77">
        <v>30.5</v>
      </c>
      <c r="E9" s="76">
        <f t="shared" ref="E9:G9" si="2">D9+2.6/2</f>
        <v>31.8</v>
      </c>
      <c r="F9" s="76">
        <f t="shared" si="2"/>
        <v>33.1</v>
      </c>
      <c r="G9" s="76">
        <f t="shared" si="2"/>
        <v>34.4</v>
      </c>
      <c r="H9" s="71"/>
      <c r="I9" s="98" t="s">
        <v>183</v>
      </c>
      <c r="J9" s="98" t="s">
        <v>184</v>
      </c>
      <c r="K9" s="99" t="s">
        <v>145</v>
      </c>
      <c r="L9" s="98" t="s">
        <v>183</v>
      </c>
      <c r="M9" s="98" t="s">
        <v>185</v>
      </c>
      <c r="N9" s="98" t="s">
        <v>186</v>
      </c>
    </row>
    <row r="10" s="62" customFormat="1" ht="29.1" customHeight="1" spans="1:14">
      <c r="A10" s="75" t="s">
        <v>138</v>
      </c>
      <c r="B10" s="76">
        <f>C10-0.7</f>
        <v>20.6</v>
      </c>
      <c r="C10" s="76">
        <f>D10-0.7</f>
        <v>21.3</v>
      </c>
      <c r="D10" s="77">
        <v>22</v>
      </c>
      <c r="E10" s="76">
        <f>D10+0.7</f>
        <v>22.7</v>
      </c>
      <c r="F10" s="76">
        <f>E10+0.7</f>
        <v>23.4</v>
      </c>
      <c r="G10" s="76">
        <f>F10+0.9</f>
        <v>24.3</v>
      </c>
      <c r="H10" s="71"/>
      <c r="I10" s="100" t="s">
        <v>142</v>
      </c>
      <c r="J10" s="100" t="s">
        <v>187</v>
      </c>
      <c r="K10" s="101" t="s">
        <v>188</v>
      </c>
      <c r="L10" s="100" t="s">
        <v>145</v>
      </c>
      <c r="M10" s="100" t="s">
        <v>186</v>
      </c>
      <c r="N10" s="100" t="s">
        <v>145</v>
      </c>
    </row>
    <row r="11" s="62" customFormat="1" ht="29.1" customHeight="1" spans="1:14">
      <c r="A11" s="75" t="s">
        <v>140</v>
      </c>
      <c r="B11" s="76">
        <f>C11-0.5</f>
        <v>17.5</v>
      </c>
      <c r="C11" s="76">
        <f>D11-0.5</f>
        <v>18</v>
      </c>
      <c r="D11" s="77">
        <v>18.5</v>
      </c>
      <c r="E11" s="76">
        <f>D11+0.5</f>
        <v>19</v>
      </c>
      <c r="F11" s="76">
        <f>E11+0.5</f>
        <v>19.5</v>
      </c>
      <c r="G11" s="76">
        <f>F11+0.7</f>
        <v>20.2</v>
      </c>
      <c r="H11" s="71"/>
      <c r="I11" s="100" t="s">
        <v>139</v>
      </c>
      <c r="J11" s="100" t="s">
        <v>137</v>
      </c>
      <c r="K11" s="101" t="s">
        <v>144</v>
      </c>
      <c r="L11" s="100" t="s">
        <v>142</v>
      </c>
      <c r="M11" s="100" t="s">
        <v>187</v>
      </c>
      <c r="N11" s="100" t="s">
        <v>144</v>
      </c>
    </row>
    <row r="12" s="62" customFormat="1" ht="29.1" customHeight="1" spans="1:14">
      <c r="A12" s="75" t="s">
        <v>141</v>
      </c>
      <c r="B12" s="76">
        <f>C12-0.7</f>
        <v>26.2</v>
      </c>
      <c r="C12" s="76">
        <f>D12-0.6</f>
        <v>26.9</v>
      </c>
      <c r="D12" s="77">
        <v>27.5</v>
      </c>
      <c r="E12" s="76">
        <f>D12+0.6</f>
        <v>28.1</v>
      </c>
      <c r="F12" s="76">
        <f>E12+0.7</f>
        <v>28.8</v>
      </c>
      <c r="G12" s="76">
        <f>F12+0.6</f>
        <v>29.4</v>
      </c>
      <c r="H12" s="71"/>
      <c r="I12" s="100" t="s">
        <v>189</v>
      </c>
      <c r="J12" s="100" t="s">
        <v>190</v>
      </c>
      <c r="K12" s="101" t="s">
        <v>191</v>
      </c>
      <c r="L12" s="100" t="s">
        <v>192</v>
      </c>
      <c r="M12" s="100" t="s">
        <v>129</v>
      </c>
      <c r="N12" s="100" t="s">
        <v>192</v>
      </c>
    </row>
    <row r="13" s="62" customFormat="1" ht="29.1" customHeight="1" spans="1:14">
      <c r="A13" s="75" t="s">
        <v>143</v>
      </c>
      <c r="B13" s="76">
        <f>C13-0.9</f>
        <v>39.7</v>
      </c>
      <c r="C13" s="76">
        <f>D13-0.9</f>
        <v>40.6</v>
      </c>
      <c r="D13" s="77">
        <v>41.5</v>
      </c>
      <c r="E13" s="76">
        <f t="shared" ref="E13:G13" si="3">D13+1.1</f>
        <v>42.6</v>
      </c>
      <c r="F13" s="76">
        <f t="shared" si="3"/>
        <v>43.7</v>
      </c>
      <c r="G13" s="76">
        <f t="shared" si="3"/>
        <v>44.8</v>
      </c>
      <c r="H13" s="71"/>
      <c r="I13" s="100" t="s">
        <v>193</v>
      </c>
      <c r="J13" s="100" t="s">
        <v>194</v>
      </c>
      <c r="K13" s="101" t="s">
        <v>190</v>
      </c>
      <c r="L13" s="100" t="s">
        <v>195</v>
      </c>
      <c r="M13" s="100" t="s">
        <v>139</v>
      </c>
      <c r="N13" s="100" t="s">
        <v>170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.75" spans="1:14">
      <c r="A16" s="90" t="s">
        <v>95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29" sqref="A29:K29"/>
    </sheetView>
  </sheetViews>
  <sheetFormatPr defaultColWidth="10.125" defaultRowHeight="1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2.6083333333333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196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17</v>
      </c>
      <c r="B2" s="113" t="s">
        <v>18</v>
      </c>
      <c r="C2" s="113"/>
      <c r="D2" s="114" t="s">
        <v>26</v>
      </c>
      <c r="E2" s="115" t="s">
        <v>27</v>
      </c>
      <c r="F2" s="116" t="s">
        <v>197</v>
      </c>
      <c r="G2" s="117" t="s">
        <v>34</v>
      </c>
      <c r="H2" s="117"/>
      <c r="I2" s="151" t="s">
        <v>21</v>
      </c>
      <c r="J2" s="117" t="s">
        <v>198</v>
      </c>
      <c r="K2" s="176"/>
    </row>
    <row r="3" s="108" customFormat="1" spans="1:11">
      <c r="A3" s="118" t="s">
        <v>42</v>
      </c>
      <c r="B3" s="119">
        <v>19895</v>
      </c>
      <c r="C3" s="119"/>
      <c r="D3" s="120" t="s">
        <v>199</v>
      </c>
      <c r="E3" s="121" t="s">
        <v>29</v>
      </c>
      <c r="F3" s="122"/>
      <c r="G3" s="122"/>
      <c r="H3" s="123" t="s">
        <v>200</v>
      </c>
      <c r="I3" s="123"/>
      <c r="J3" s="123"/>
      <c r="K3" s="177"/>
    </row>
    <row r="4" s="108" customFormat="1" spans="1:11">
      <c r="A4" s="124" t="s">
        <v>38</v>
      </c>
      <c r="B4" s="125">
        <v>3</v>
      </c>
      <c r="C4" s="125">
        <v>6</v>
      </c>
      <c r="D4" s="126" t="s">
        <v>201</v>
      </c>
      <c r="E4" s="122"/>
      <c r="F4" s="122"/>
      <c r="G4" s="122"/>
      <c r="H4" s="126" t="s">
        <v>202</v>
      </c>
      <c r="I4" s="126"/>
      <c r="J4" s="142" t="s">
        <v>31</v>
      </c>
      <c r="K4" s="178" t="s">
        <v>32</v>
      </c>
    </row>
    <row r="5" s="108" customFormat="1" spans="1:11">
      <c r="A5" s="124" t="s">
        <v>203</v>
      </c>
      <c r="B5" s="119">
        <v>1</v>
      </c>
      <c r="C5" s="119"/>
      <c r="D5" s="120" t="s">
        <v>204</v>
      </c>
      <c r="E5" s="120" t="s">
        <v>205</v>
      </c>
      <c r="F5" s="127" t="s">
        <v>206</v>
      </c>
      <c r="G5" s="120" t="s">
        <v>207</v>
      </c>
      <c r="H5" s="126" t="s">
        <v>208</v>
      </c>
      <c r="I5" s="126"/>
      <c r="J5" s="142" t="s">
        <v>31</v>
      </c>
      <c r="K5" s="178" t="s">
        <v>32</v>
      </c>
    </row>
    <row r="6" s="108" customFormat="1" ht="15.75" spans="1:11">
      <c r="A6" s="128" t="s">
        <v>209</v>
      </c>
      <c r="B6" s="129">
        <v>315</v>
      </c>
      <c r="C6" s="129"/>
      <c r="D6" s="130" t="s">
        <v>210</v>
      </c>
      <c r="E6" s="131"/>
      <c r="F6" s="132"/>
      <c r="G6" s="133"/>
      <c r="H6" s="134" t="s">
        <v>211</v>
      </c>
      <c r="I6" s="134"/>
      <c r="J6" s="148" t="s">
        <v>31</v>
      </c>
      <c r="K6" s="179" t="s">
        <v>32</v>
      </c>
    </row>
    <row r="7" s="108" customFormat="1" ht="15.75" spans="1:11">
      <c r="A7" s="135" t="s">
        <v>212</v>
      </c>
      <c r="B7" s="136" t="s">
        <v>213</v>
      </c>
      <c r="C7" s="136"/>
      <c r="D7" s="135"/>
      <c r="E7" s="136"/>
      <c r="F7" s="137">
        <v>19927</v>
      </c>
      <c r="G7" s="135"/>
      <c r="H7" s="138"/>
      <c r="I7" s="136"/>
      <c r="J7" s="136"/>
      <c r="K7" s="136"/>
    </row>
    <row r="8" s="108" customFormat="1" spans="1:11">
      <c r="A8" s="139" t="s">
        <v>214</v>
      </c>
      <c r="B8" s="116" t="s">
        <v>215</v>
      </c>
      <c r="C8" s="116" t="s">
        <v>216</v>
      </c>
      <c r="D8" s="116" t="s">
        <v>217</v>
      </c>
      <c r="E8" s="116" t="s">
        <v>218</v>
      </c>
      <c r="F8" s="116" t="s">
        <v>219</v>
      </c>
      <c r="G8" s="140"/>
      <c r="H8" s="141"/>
      <c r="I8" s="141"/>
      <c r="J8" s="141"/>
      <c r="K8" s="180"/>
    </row>
    <row r="9" s="108" customFormat="1" spans="1:11">
      <c r="A9" s="124" t="s">
        <v>220</v>
      </c>
      <c r="B9" s="126"/>
      <c r="C9" s="142" t="s">
        <v>31</v>
      </c>
      <c r="D9" s="142" t="s">
        <v>32</v>
      </c>
      <c r="E9" s="120" t="s">
        <v>221</v>
      </c>
      <c r="F9" s="143" t="s">
        <v>222</v>
      </c>
      <c r="G9" s="144"/>
      <c r="H9" s="145"/>
      <c r="I9" s="145"/>
      <c r="J9" s="145"/>
      <c r="K9" s="181"/>
    </row>
    <row r="10" s="108" customFormat="1" spans="1:11">
      <c r="A10" s="124" t="s">
        <v>223</v>
      </c>
      <c r="B10" s="126"/>
      <c r="C10" s="142" t="s">
        <v>31</v>
      </c>
      <c r="D10" s="142" t="s">
        <v>32</v>
      </c>
      <c r="E10" s="120" t="s">
        <v>224</v>
      </c>
      <c r="F10" s="143" t="s">
        <v>225</v>
      </c>
      <c r="G10" s="144" t="s">
        <v>226</v>
      </c>
      <c r="H10" s="145"/>
      <c r="I10" s="145"/>
      <c r="J10" s="145"/>
      <c r="K10" s="181"/>
    </row>
    <row r="11" s="108" customFormat="1" spans="1:11">
      <c r="A11" s="146" t="s">
        <v>157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82"/>
    </row>
    <row r="12" s="108" customFormat="1" spans="1:11">
      <c r="A12" s="118" t="s">
        <v>55</v>
      </c>
      <c r="B12" s="142" t="s">
        <v>51</v>
      </c>
      <c r="C12" s="142" t="s">
        <v>52</v>
      </c>
      <c r="D12" s="143"/>
      <c r="E12" s="120" t="s">
        <v>53</v>
      </c>
      <c r="F12" s="142" t="s">
        <v>51</v>
      </c>
      <c r="G12" s="142" t="s">
        <v>52</v>
      </c>
      <c r="H12" s="142"/>
      <c r="I12" s="120" t="s">
        <v>227</v>
      </c>
      <c r="J12" s="142" t="s">
        <v>51</v>
      </c>
      <c r="K12" s="178" t="s">
        <v>52</v>
      </c>
    </row>
    <row r="13" s="108" customFormat="1" spans="1:11">
      <c r="A13" s="118" t="s">
        <v>58</v>
      </c>
      <c r="B13" s="142" t="s">
        <v>51</v>
      </c>
      <c r="C13" s="142" t="s">
        <v>52</v>
      </c>
      <c r="D13" s="143"/>
      <c r="E13" s="120" t="s">
        <v>63</v>
      </c>
      <c r="F13" s="142" t="s">
        <v>51</v>
      </c>
      <c r="G13" s="142" t="s">
        <v>52</v>
      </c>
      <c r="H13" s="142"/>
      <c r="I13" s="120" t="s">
        <v>228</v>
      </c>
      <c r="J13" s="142" t="s">
        <v>51</v>
      </c>
      <c r="K13" s="178" t="s">
        <v>52</v>
      </c>
    </row>
    <row r="14" s="108" customFormat="1" ht="15.75" spans="1:11">
      <c r="A14" s="128" t="s">
        <v>229</v>
      </c>
      <c r="B14" s="148" t="s">
        <v>51</v>
      </c>
      <c r="C14" s="148" t="s">
        <v>52</v>
      </c>
      <c r="D14" s="149"/>
      <c r="E14" s="130" t="s">
        <v>230</v>
      </c>
      <c r="F14" s="148" t="s">
        <v>51</v>
      </c>
      <c r="G14" s="148" t="s">
        <v>52</v>
      </c>
      <c r="H14" s="148"/>
      <c r="I14" s="130" t="s">
        <v>231</v>
      </c>
      <c r="J14" s="148" t="s">
        <v>51</v>
      </c>
      <c r="K14" s="179" t="s">
        <v>52</v>
      </c>
    </row>
    <row r="15" s="108" customFormat="1" ht="15.75" spans="1:11">
      <c r="A15" s="135"/>
      <c r="B15" s="150"/>
      <c r="C15" s="150"/>
      <c r="D15" s="136"/>
      <c r="E15" s="135"/>
      <c r="F15" s="150"/>
      <c r="G15" s="150"/>
      <c r="H15" s="150"/>
      <c r="I15" s="135"/>
      <c r="J15" s="150"/>
      <c r="K15" s="150"/>
    </row>
    <row r="16" s="109" customFormat="1" spans="1:11">
      <c r="A16" s="112" t="s">
        <v>232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3"/>
    </row>
    <row r="17" s="108" customFormat="1" spans="1:11">
      <c r="A17" s="124" t="s">
        <v>233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4"/>
    </row>
    <row r="18" s="108" customFormat="1" spans="1:11">
      <c r="A18" s="124" t="s">
        <v>234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4"/>
    </row>
    <row r="19" s="108" customFormat="1" spans="1:11">
      <c r="A19" s="152" t="s">
        <v>235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8"/>
    </row>
    <row r="20" s="108" customFormat="1" spans="1:11">
      <c r="A20" s="153" t="s">
        <v>236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5"/>
    </row>
    <row r="21" s="108" customFormat="1" spans="1:11">
      <c r="A21" s="153" t="s">
        <v>237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5"/>
    </row>
    <row r="22" s="108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5"/>
    </row>
    <row r="23" s="108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6"/>
    </row>
    <row r="24" s="108" customFormat="1" spans="1:11">
      <c r="A24" s="124" t="s">
        <v>94</v>
      </c>
      <c r="B24" s="126"/>
      <c r="C24" s="142" t="s">
        <v>31</v>
      </c>
      <c r="D24" s="142" t="s">
        <v>32</v>
      </c>
      <c r="E24" s="123"/>
      <c r="F24" s="123"/>
      <c r="G24" s="123"/>
      <c r="H24" s="123"/>
      <c r="I24" s="123"/>
      <c r="J24" s="123"/>
      <c r="K24" s="177"/>
    </row>
    <row r="25" s="108" customFormat="1" ht="15.75" spans="1:11">
      <c r="A25" s="157" t="s">
        <v>238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7"/>
    </row>
    <row r="26" s="108" customFormat="1" ht="15.7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="108" customFormat="1" spans="1:11">
      <c r="A27" s="160" t="s">
        <v>239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8"/>
    </row>
    <row r="28" s="108" customFormat="1" spans="1:11">
      <c r="A28" s="162" t="s">
        <v>240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9"/>
    </row>
    <row r="29" s="108" customFormat="1" spans="1:11">
      <c r="A29" s="162" t="s">
        <v>241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9"/>
    </row>
    <row r="30" s="108" customForma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9"/>
    </row>
    <row r="31" s="108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9"/>
    </row>
    <row r="32" s="108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9"/>
    </row>
    <row r="33" s="108" customFormat="1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9"/>
    </row>
    <row r="34" s="108" customFormat="1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5"/>
    </row>
    <row r="35" s="108" customFormat="1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5"/>
    </row>
    <row r="36" s="108" customFormat="1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0"/>
    </row>
    <row r="37" s="108" customFormat="1" ht="18.75" customHeight="1" spans="1:11">
      <c r="A37" s="167" t="s">
        <v>242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1"/>
    </row>
    <row r="38" s="110" customFormat="1" ht="18.75" customHeight="1" spans="1:11">
      <c r="A38" s="124" t="s">
        <v>243</v>
      </c>
      <c r="B38" s="126"/>
      <c r="C38" s="126"/>
      <c r="D38" s="123" t="s">
        <v>244</v>
      </c>
      <c r="E38" s="123"/>
      <c r="F38" s="169" t="s">
        <v>245</v>
      </c>
      <c r="G38" s="170"/>
      <c r="H38" s="126" t="s">
        <v>246</v>
      </c>
      <c r="I38" s="126"/>
      <c r="J38" s="126" t="s">
        <v>247</v>
      </c>
      <c r="K38" s="184"/>
    </row>
    <row r="39" s="108" customFormat="1" ht="18.75" customHeight="1" spans="1:13">
      <c r="A39" s="124" t="s">
        <v>95</v>
      </c>
      <c r="B39" s="126" t="s">
        <v>248</v>
      </c>
      <c r="C39" s="126"/>
      <c r="D39" s="126"/>
      <c r="E39" s="126"/>
      <c r="F39" s="126"/>
      <c r="G39" s="126"/>
      <c r="H39" s="126"/>
      <c r="I39" s="126"/>
      <c r="J39" s="126"/>
      <c r="K39" s="184"/>
      <c r="M39" s="110"/>
    </row>
    <row r="40" s="108" customFormat="1" ht="30.95" customHeight="1" spans="1:11">
      <c r="A40" s="171" t="s">
        <v>249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92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4"/>
    </row>
    <row r="42" s="108" customFormat="1" ht="32.1" customHeight="1" spans="1:11">
      <c r="A42" s="128" t="s">
        <v>105</v>
      </c>
      <c r="B42" s="173" t="s">
        <v>250</v>
      </c>
      <c r="C42" s="173"/>
      <c r="D42" s="130" t="s">
        <v>251</v>
      </c>
      <c r="E42" s="149" t="s">
        <v>108</v>
      </c>
      <c r="F42" s="130" t="s">
        <v>109</v>
      </c>
      <c r="G42" s="174" t="s">
        <v>252</v>
      </c>
      <c r="H42" s="175" t="s">
        <v>111</v>
      </c>
      <c r="I42" s="175"/>
      <c r="J42" s="173" t="s">
        <v>112</v>
      </c>
      <c r="K42" s="193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315595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R19" sqref="R19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 t="s">
        <v>253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2" t="s">
        <v>78</v>
      </c>
      <c r="D4" s="73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2" t="s">
        <v>78</v>
      </c>
      <c r="K4" s="73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86</v>
      </c>
      <c r="J5" s="96" t="s">
        <v>88</v>
      </c>
      <c r="K5" s="97" t="s">
        <v>169</v>
      </c>
      <c r="L5" s="96" t="s">
        <v>86</v>
      </c>
      <c r="M5" s="96" t="s">
        <v>88</v>
      </c>
      <c r="N5" s="96" t="s">
        <v>169</v>
      </c>
    </row>
    <row r="6" s="62" customFormat="1" ht="29.1" customHeight="1" spans="1:14">
      <c r="A6" s="75" t="s">
        <v>127</v>
      </c>
      <c r="B6" s="76">
        <f>C6-2.1</f>
        <v>95.8</v>
      </c>
      <c r="C6" s="76">
        <f>D6-2.1</f>
        <v>97.9</v>
      </c>
      <c r="D6" s="77">
        <v>100</v>
      </c>
      <c r="E6" s="76">
        <f t="shared" ref="E6:G6" si="0">D6+2.1</f>
        <v>102.1</v>
      </c>
      <c r="F6" s="76">
        <f t="shared" si="0"/>
        <v>104.2</v>
      </c>
      <c r="G6" s="76">
        <f t="shared" si="0"/>
        <v>106.3</v>
      </c>
      <c r="H6" s="71"/>
      <c r="I6" s="98" t="s">
        <v>254</v>
      </c>
      <c r="J6" s="98" t="s">
        <v>171</v>
      </c>
      <c r="K6" s="99" t="s">
        <v>255</v>
      </c>
      <c r="L6" s="98" t="s">
        <v>173</v>
      </c>
      <c r="M6" s="98" t="s">
        <v>135</v>
      </c>
      <c r="N6" s="98" t="s">
        <v>256</v>
      </c>
    </row>
    <row r="7" s="62" customFormat="1" ht="29.1" customHeight="1" spans="1:14">
      <c r="A7" s="75" t="s">
        <v>130</v>
      </c>
      <c r="B7" s="76">
        <f>C7-4</f>
        <v>66</v>
      </c>
      <c r="C7" s="76">
        <f>D7-4</f>
        <v>70</v>
      </c>
      <c r="D7" s="77">
        <v>74</v>
      </c>
      <c r="E7" s="76">
        <f>D7+4</f>
        <v>78</v>
      </c>
      <c r="F7" s="76">
        <f>E7+5</f>
        <v>83</v>
      </c>
      <c r="G7" s="76">
        <f>F7+6</f>
        <v>89</v>
      </c>
      <c r="H7" s="71"/>
      <c r="I7" s="100" t="s">
        <v>175</v>
      </c>
      <c r="J7" s="100" t="s">
        <v>176</v>
      </c>
      <c r="K7" s="101" t="s">
        <v>257</v>
      </c>
      <c r="L7" s="100" t="s">
        <v>177</v>
      </c>
      <c r="M7" s="100" t="s">
        <v>178</v>
      </c>
      <c r="N7" s="100" t="s">
        <v>175</v>
      </c>
    </row>
    <row r="8" s="62" customFormat="1" ht="29.1" customHeight="1" spans="1:14">
      <c r="A8" s="75" t="s">
        <v>133</v>
      </c>
      <c r="B8" s="78">
        <f>C8-3.6</f>
        <v>90.8</v>
      </c>
      <c r="C8" s="78">
        <f>D8-3.6</f>
        <v>94.4</v>
      </c>
      <c r="D8" s="79">
        <v>98</v>
      </c>
      <c r="E8" s="78">
        <f t="shared" ref="E8:G8" si="1">D8+4</f>
        <v>102</v>
      </c>
      <c r="F8" s="78">
        <f t="shared" si="1"/>
        <v>106</v>
      </c>
      <c r="G8" s="78">
        <f t="shared" si="1"/>
        <v>110</v>
      </c>
      <c r="H8" s="71"/>
      <c r="I8" s="100" t="s">
        <v>132</v>
      </c>
      <c r="J8" s="100" t="s">
        <v>179</v>
      </c>
      <c r="K8" s="101" t="s">
        <v>142</v>
      </c>
      <c r="L8" s="100" t="s">
        <v>180</v>
      </c>
      <c r="M8" s="100" t="s">
        <v>181</v>
      </c>
      <c r="N8" s="100" t="s">
        <v>182</v>
      </c>
    </row>
    <row r="9" s="62" customFormat="1" ht="29.1" customHeight="1" spans="1:14">
      <c r="A9" s="75" t="s">
        <v>136</v>
      </c>
      <c r="B9" s="76">
        <f>C9-2.3/2</f>
        <v>28.2</v>
      </c>
      <c r="C9" s="76">
        <f>D9-2.3/2</f>
        <v>29.35</v>
      </c>
      <c r="D9" s="77">
        <v>30.5</v>
      </c>
      <c r="E9" s="76">
        <f t="shared" ref="E9:G9" si="2">D9+2.6/2</f>
        <v>31.8</v>
      </c>
      <c r="F9" s="76">
        <f t="shared" si="2"/>
        <v>33.1</v>
      </c>
      <c r="G9" s="76">
        <f t="shared" si="2"/>
        <v>34.4</v>
      </c>
      <c r="H9" s="71"/>
      <c r="I9" s="98" t="s">
        <v>183</v>
      </c>
      <c r="J9" s="98" t="s">
        <v>184</v>
      </c>
      <c r="K9" s="99" t="s">
        <v>145</v>
      </c>
      <c r="L9" s="98" t="s">
        <v>183</v>
      </c>
      <c r="M9" s="98" t="s">
        <v>185</v>
      </c>
      <c r="N9" s="98" t="s">
        <v>186</v>
      </c>
    </row>
    <row r="10" s="62" customFormat="1" ht="29.1" customHeight="1" spans="1:14">
      <c r="A10" s="75" t="s">
        <v>138</v>
      </c>
      <c r="B10" s="76">
        <f>C10-0.7</f>
        <v>20.6</v>
      </c>
      <c r="C10" s="76">
        <f>D10-0.7</f>
        <v>21.3</v>
      </c>
      <c r="D10" s="77">
        <v>22</v>
      </c>
      <c r="E10" s="76">
        <f>D10+0.7</f>
        <v>22.7</v>
      </c>
      <c r="F10" s="76">
        <f>E10+0.7</f>
        <v>23.4</v>
      </c>
      <c r="G10" s="76">
        <f>F10+0.9</f>
        <v>24.3</v>
      </c>
      <c r="H10" s="71"/>
      <c r="I10" s="100" t="s">
        <v>142</v>
      </c>
      <c r="J10" s="100" t="s">
        <v>187</v>
      </c>
      <c r="K10" s="101" t="s">
        <v>188</v>
      </c>
      <c r="L10" s="100" t="s">
        <v>145</v>
      </c>
      <c r="M10" s="100" t="s">
        <v>186</v>
      </c>
      <c r="N10" s="100" t="s">
        <v>145</v>
      </c>
    </row>
    <row r="11" s="62" customFormat="1" ht="29.1" customHeight="1" spans="1:14">
      <c r="A11" s="75" t="s">
        <v>140</v>
      </c>
      <c r="B11" s="76">
        <f>C11-0.5</f>
        <v>17.5</v>
      </c>
      <c r="C11" s="76">
        <f>D11-0.5</f>
        <v>18</v>
      </c>
      <c r="D11" s="77">
        <v>18.5</v>
      </c>
      <c r="E11" s="76">
        <f>D11+0.5</f>
        <v>19</v>
      </c>
      <c r="F11" s="76">
        <f>E11+0.5</f>
        <v>19.5</v>
      </c>
      <c r="G11" s="76">
        <f>F11+0.7</f>
        <v>20.2</v>
      </c>
      <c r="H11" s="71"/>
      <c r="I11" s="100" t="s">
        <v>139</v>
      </c>
      <c r="J11" s="100" t="s">
        <v>137</v>
      </c>
      <c r="K11" s="101" t="s">
        <v>144</v>
      </c>
      <c r="L11" s="100" t="s">
        <v>142</v>
      </c>
      <c r="M11" s="100" t="s">
        <v>187</v>
      </c>
      <c r="N11" s="100" t="s">
        <v>144</v>
      </c>
    </row>
    <row r="12" s="62" customFormat="1" ht="29.1" customHeight="1" spans="1:14">
      <c r="A12" s="75" t="s">
        <v>141</v>
      </c>
      <c r="B12" s="76">
        <f>C12-0.7</f>
        <v>26.2</v>
      </c>
      <c r="C12" s="76">
        <f>D12-0.6</f>
        <v>26.9</v>
      </c>
      <c r="D12" s="77">
        <v>27.5</v>
      </c>
      <c r="E12" s="76">
        <f>D12+0.6</f>
        <v>28.1</v>
      </c>
      <c r="F12" s="76">
        <f>E12+0.7</f>
        <v>28.8</v>
      </c>
      <c r="G12" s="76">
        <f>F12+0.6</f>
        <v>29.4</v>
      </c>
      <c r="H12" s="71"/>
      <c r="I12" s="100" t="s">
        <v>189</v>
      </c>
      <c r="J12" s="100" t="s">
        <v>190</v>
      </c>
      <c r="K12" s="101" t="s">
        <v>191</v>
      </c>
      <c r="L12" s="100" t="s">
        <v>192</v>
      </c>
      <c r="M12" s="100" t="s">
        <v>129</v>
      </c>
      <c r="N12" s="100" t="s">
        <v>192</v>
      </c>
    </row>
    <row r="13" s="62" customFormat="1" ht="29.1" customHeight="1" spans="1:14">
      <c r="A13" s="75" t="s">
        <v>143</v>
      </c>
      <c r="B13" s="76">
        <f>C13-0.9</f>
        <v>39.7</v>
      </c>
      <c r="C13" s="76">
        <f>D13-0.9</f>
        <v>40.6</v>
      </c>
      <c r="D13" s="77">
        <v>41.5</v>
      </c>
      <c r="E13" s="76">
        <f t="shared" ref="E13:G13" si="3">D13+1.1</f>
        <v>42.6</v>
      </c>
      <c r="F13" s="76">
        <f t="shared" si="3"/>
        <v>43.7</v>
      </c>
      <c r="G13" s="76">
        <f t="shared" si="3"/>
        <v>44.8</v>
      </c>
      <c r="H13" s="71"/>
      <c r="I13" s="100" t="s">
        <v>193</v>
      </c>
      <c r="J13" s="100" t="s">
        <v>258</v>
      </c>
      <c r="K13" s="101" t="s">
        <v>190</v>
      </c>
      <c r="L13" s="100" t="s">
        <v>132</v>
      </c>
      <c r="M13" s="100" t="s">
        <v>139</v>
      </c>
      <c r="N13" s="100" t="s">
        <v>170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.75" spans="1:14">
      <c r="A16" s="90" t="s">
        <v>95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topLeftCell="A2" workbookViewId="0">
      <selection activeCell="K11" sqref="K11"/>
    </sheetView>
  </sheetViews>
  <sheetFormatPr defaultColWidth="9" defaultRowHeight="15"/>
  <cols>
    <col min="1" max="1" width="7" customWidth="1"/>
    <col min="2" max="2" width="15.6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55" t="s">
        <v>276</v>
      </c>
      <c r="C4" s="31" t="s">
        <v>277</v>
      </c>
      <c r="D4" s="56" t="s">
        <v>86</v>
      </c>
      <c r="E4" s="57" t="s">
        <v>278</v>
      </c>
      <c r="F4" s="31" t="s">
        <v>279</v>
      </c>
      <c r="G4" s="58"/>
      <c r="H4" s="10"/>
      <c r="I4" s="10">
        <v>2</v>
      </c>
      <c r="J4" s="10"/>
      <c r="K4" s="10"/>
      <c r="L4" s="10">
        <v>1</v>
      </c>
      <c r="M4" s="10">
        <v>2</v>
      </c>
      <c r="N4" s="10"/>
      <c r="O4" s="10"/>
    </row>
    <row r="5" spans="1:15">
      <c r="A5" s="9">
        <v>2</v>
      </c>
      <c r="B5" s="55" t="s">
        <v>280</v>
      </c>
      <c r="C5" s="33"/>
      <c r="D5" s="56" t="s">
        <v>86</v>
      </c>
      <c r="E5" s="59" t="s">
        <v>278</v>
      </c>
      <c r="F5" s="33"/>
      <c r="G5" s="58"/>
      <c r="H5" s="10"/>
      <c r="I5" s="10">
        <v>1</v>
      </c>
      <c r="J5" s="10"/>
      <c r="K5" s="10">
        <v>1</v>
      </c>
      <c r="L5" s="10"/>
      <c r="M5" s="10"/>
      <c r="N5" s="10"/>
      <c r="O5" s="10"/>
    </row>
    <row r="6" spans="1:15">
      <c r="A6" s="9">
        <v>3</v>
      </c>
      <c r="B6" s="60" t="s">
        <v>281</v>
      </c>
      <c r="C6" s="33"/>
      <c r="D6" s="56" t="s">
        <v>86</v>
      </c>
      <c r="E6" s="60" t="s">
        <v>278</v>
      </c>
      <c r="F6" s="33"/>
      <c r="G6" s="9"/>
      <c r="H6" s="9"/>
      <c r="I6" s="9">
        <v>3</v>
      </c>
      <c r="J6" s="9">
        <v>1</v>
      </c>
      <c r="K6" s="9"/>
      <c r="L6" s="9"/>
      <c r="M6" s="9"/>
      <c r="N6" s="9"/>
      <c r="O6" s="9"/>
    </row>
    <row r="7" spans="1:15">
      <c r="A7" s="9">
        <v>4</v>
      </c>
      <c r="B7" s="60" t="s">
        <v>282</v>
      </c>
      <c r="C7" s="33"/>
      <c r="D7" s="61" t="s">
        <v>86</v>
      </c>
      <c r="E7" s="60" t="s">
        <v>278</v>
      </c>
      <c r="F7" s="33"/>
      <c r="G7" s="9"/>
      <c r="H7" s="9"/>
      <c r="I7" s="9"/>
      <c r="J7" s="9"/>
      <c r="K7" s="9">
        <v>1</v>
      </c>
      <c r="L7" s="9">
        <v>1</v>
      </c>
      <c r="M7" s="9"/>
      <c r="N7" s="9"/>
      <c r="O7" s="9"/>
    </row>
    <row r="8" spans="1:15">
      <c r="A8" s="9">
        <v>5</v>
      </c>
      <c r="B8" s="60" t="s">
        <v>283</v>
      </c>
      <c r="C8" s="33"/>
      <c r="D8" s="61" t="s">
        <v>86</v>
      </c>
      <c r="E8" s="60" t="s">
        <v>278</v>
      </c>
      <c r="F8" s="33"/>
      <c r="G8" s="9"/>
      <c r="H8" s="9"/>
      <c r="I8" s="9">
        <v>1</v>
      </c>
      <c r="J8" s="9"/>
      <c r="K8" s="9"/>
      <c r="L8" s="9"/>
      <c r="M8" s="9">
        <v>2</v>
      </c>
      <c r="N8" s="9"/>
      <c r="O8" s="9"/>
    </row>
    <row r="9" spans="1:15">
      <c r="A9" s="9">
        <v>6</v>
      </c>
      <c r="B9" s="60" t="s">
        <v>284</v>
      </c>
      <c r="C9" s="33"/>
      <c r="D9" s="61" t="s">
        <v>86</v>
      </c>
      <c r="E9" s="60" t="s">
        <v>278</v>
      </c>
      <c r="F9" s="33"/>
      <c r="G9" s="9"/>
      <c r="H9" s="9"/>
      <c r="I9" s="9">
        <v>2</v>
      </c>
      <c r="J9" s="9"/>
      <c r="K9" s="9"/>
      <c r="L9" s="9"/>
      <c r="M9" s="9"/>
      <c r="N9" s="9"/>
      <c r="O9" s="9"/>
    </row>
    <row r="10" spans="1:15">
      <c r="A10" s="9">
        <v>7</v>
      </c>
      <c r="B10" s="60" t="s">
        <v>285</v>
      </c>
      <c r="C10" s="33"/>
      <c r="D10" s="61" t="s">
        <v>86</v>
      </c>
      <c r="E10" s="60" t="s">
        <v>278</v>
      </c>
      <c r="F10" s="33"/>
      <c r="G10" s="9"/>
      <c r="H10" s="9"/>
      <c r="I10" s="9">
        <v>1</v>
      </c>
      <c r="J10" s="9"/>
      <c r="K10" s="9">
        <v>1</v>
      </c>
      <c r="L10" s="9">
        <v>2</v>
      </c>
      <c r="M10" s="9"/>
      <c r="N10" s="9"/>
      <c r="O10" s="9"/>
    </row>
    <row r="11" spans="1:15">
      <c r="A11" s="9">
        <v>8</v>
      </c>
      <c r="B11" s="9" t="s">
        <v>286</v>
      </c>
      <c r="C11" s="35"/>
      <c r="D11" s="9" t="s">
        <v>86</v>
      </c>
      <c r="E11" s="9" t="s">
        <v>278</v>
      </c>
      <c r="F11" s="35"/>
      <c r="G11" s="9"/>
      <c r="H11" s="9"/>
      <c r="I11" s="9">
        <v>1</v>
      </c>
      <c r="J11" s="9"/>
      <c r="K11" s="9"/>
      <c r="L11" s="9"/>
      <c r="M11" s="9"/>
      <c r="N11" s="9"/>
      <c r="O11" s="9"/>
    </row>
    <row r="12" s="2" customFormat="1" ht="17.5" spans="1:15">
      <c r="A12" s="12" t="s">
        <v>287</v>
      </c>
      <c r="B12" s="13"/>
      <c r="C12" s="13"/>
      <c r="D12" s="14"/>
      <c r="E12" s="15"/>
      <c r="F12" s="26"/>
      <c r="G12" s="26"/>
      <c r="H12" s="26"/>
      <c r="I12" s="21"/>
      <c r="J12" s="12" t="s">
        <v>288</v>
      </c>
      <c r="K12" s="13"/>
      <c r="L12" s="13"/>
      <c r="M12" s="14"/>
      <c r="N12" s="13"/>
      <c r="O12" s="20"/>
    </row>
    <row r="13" ht="45" customHeight="1" spans="1:15">
      <c r="A13" s="16" t="s">
        <v>289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C4:C11"/>
    <mergeCell ref="D2:D3"/>
    <mergeCell ref="E2:E3"/>
    <mergeCell ref="F2:F3"/>
    <mergeCell ref="F4:F11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zoomScalePageLayoutView="125" workbookViewId="0">
      <selection activeCell="A13" sqref="A13:M13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291</v>
      </c>
      <c r="H2" s="4"/>
      <c r="I2" s="4" t="s">
        <v>292</v>
      </c>
      <c r="J2" s="4"/>
      <c r="K2" s="6" t="s">
        <v>293</v>
      </c>
      <c r="L2" s="50" t="s">
        <v>294</v>
      </c>
      <c r="M2" s="18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51"/>
      <c r="M3" s="19"/>
    </row>
    <row r="4" spans="1:13">
      <c r="A4" s="9">
        <v>1</v>
      </c>
      <c r="B4" s="9"/>
      <c r="C4" s="10" t="s">
        <v>276</v>
      </c>
      <c r="D4" s="10"/>
      <c r="E4" s="10" t="s">
        <v>86</v>
      </c>
      <c r="F4" s="10" t="s">
        <v>278</v>
      </c>
      <c r="G4" s="41">
        <v>-2</v>
      </c>
      <c r="H4" s="42">
        <v>0</v>
      </c>
      <c r="I4" s="52">
        <v>-2</v>
      </c>
      <c r="J4" s="52">
        <v>0</v>
      </c>
      <c r="K4" s="10"/>
      <c r="L4" s="10"/>
      <c r="M4" s="10"/>
    </row>
    <row r="5" spans="1:13">
      <c r="A5" s="9">
        <v>2</v>
      </c>
      <c r="B5" s="9"/>
      <c r="C5" s="10" t="s">
        <v>280</v>
      </c>
      <c r="D5" s="10"/>
      <c r="E5" s="10" t="s">
        <v>86</v>
      </c>
      <c r="F5" s="10" t="s">
        <v>278</v>
      </c>
      <c r="G5" s="42">
        <v>-1</v>
      </c>
      <c r="H5" s="43">
        <v>-0.4</v>
      </c>
      <c r="I5" s="52"/>
      <c r="J5" s="52"/>
      <c r="K5" s="10"/>
      <c r="L5" s="10"/>
      <c r="M5" s="10"/>
    </row>
    <row r="6" spans="1:13">
      <c r="A6" s="9">
        <v>3</v>
      </c>
      <c r="B6" s="9"/>
      <c r="C6" s="10" t="s">
        <v>281</v>
      </c>
      <c r="D6" s="10"/>
      <c r="E6" s="10" t="s">
        <v>86</v>
      </c>
      <c r="F6" s="10" t="s">
        <v>278</v>
      </c>
      <c r="G6" s="44">
        <v>-1.6</v>
      </c>
      <c r="H6" s="45">
        <v>0</v>
      </c>
      <c r="I6" s="52"/>
      <c r="J6" s="52"/>
      <c r="K6" s="10"/>
      <c r="L6" s="10"/>
      <c r="M6" s="10"/>
    </row>
    <row r="7" spans="1:13">
      <c r="A7" s="9">
        <v>4</v>
      </c>
      <c r="B7" s="9"/>
      <c r="C7" s="10" t="s">
        <v>282</v>
      </c>
      <c r="D7" s="10"/>
      <c r="E7" s="10" t="s">
        <v>86</v>
      </c>
      <c r="F7" s="10" t="s">
        <v>278</v>
      </c>
      <c r="G7" s="46">
        <v>-1</v>
      </c>
      <c r="H7" s="42">
        <v>-1</v>
      </c>
      <c r="I7" s="52">
        <v>-2</v>
      </c>
      <c r="J7" s="53">
        <v>-0.8</v>
      </c>
      <c r="K7" s="10"/>
      <c r="L7" s="10"/>
      <c r="M7" s="10"/>
    </row>
    <row r="8" spans="1:13">
      <c r="A8" s="9">
        <v>5</v>
      </c>
      <c r="B8" s="9"/>
      <c r="C8" s="10" t="s">
        <v>283</v>
      </c>
      <c r="D8" s="10"/>
      <c r="E8" s="10" t="s">
        <v>86</v>
      </c>
      <c r="F8" s="10" t="s">
        <v>278</v>
      </c>
      <c r="G8" s="47">
        <v>-0.4</v>
      </c>
      <c r="H8" s="46">
        <v>-0.4</v>
      </c>
      <c r="I8" s="53">
        <v>-0.6</v>
      </c>
      <c r="J8" s="52">
        <v>0</v>
      </c>
      <c r="K8" s="9"/>
      <c r="L8" s="9"/>
      <c r="M8" s="9"/>
    </row>
    <row r="9" spans="1:13">
      <c r="A9" s="9">
        <v>6</v>
      </c>
      <c r="B9" s="9"/>
      <c r="C9" s="10" t="s">
        <v>284</v>
      </c>
      <c r="D9" s="10"/>
      <c r="E9" s="10" t="s">
        <v>86</v>
      </c>
      <c r="F9" s="10" t="s">
        <v>278</v>
      </c>
      <c r="G9" s="42">
        <v>-0.6</v>
      </c>
      <c r="H9" s="42">
        <v>-0.6</v>
      </c>
      <c r="I9" s="52"/>
      <c r="J9" s="52"/>
      <c r="K9" s="9"/>
      <c r="L9" s="9"/>
      <c r="M9" s="9"/>
    </row>
    <row r="10" spans="1:13">
      <c r="A10" s="9">
        <v>7</v>
      </c>
      <c r="B10" s="9"/>
      <c r="C10" s="10" t="s">
        <v>285</v>
      </c>
      <c r="D10" s="10"/>
      <c r="E10" s="10" t="s">
        <v>86</v>
      </c>
      <c r="F10" s="10" t="s">
        <v>278</v>
      </c>
      <c r="G10" s="48">
        <v>0</v>
      </c>
      <c r="H10" s="46">
        <v>-0.4</v>
      </c>
      <c r="I10" s="53">
        <v>-0.4</v>
      </c>
      <c r="J10" s="53">
        <v>-0.4</v>
      </c>
      <c r="K10" s="9"/>
      <c r="L10" s="9"/>
      <c r="M10" s="9"/>
    </row>
    <row r="11" spans="1:13">
      <c r="A11" s="9">
        <v>8</v>
      </c>
      <c r="B11" s="9"/>
      <c r="C11" s="10" t="s">
        <v>286</v>
      </c>
      <c r="D11" s="10"/>
      <c r="E11" s="10" t="s">
        <v>86</v>
      </c>
      <c r="F11" s="10" t="s">
        <v>278</v>
      </c>
      <c r="G11" s="42">
        <v>-2</v>
      </c>
      <c r="H11" s="42">
        <v>0</v>
      </c>
      <c r="I11" s="52"/>
      <c r="J11" s="52"/>
      <c r="K11" s="9"/>
      <c r="L11" s="9"/>
      <c r="M11" s="9"/>
    </row>
    <row r="12" s="2" customFormat="1" ht="17.5" spans="1:13">
      <c r="A12" s="12" t="s">
        <v>298</v>
      </c>
      <c r="B12" s="13"/>
      <c r="C12" s="13"/>
      <c r="D12" s="13"/>
      <c r="E12" s="14"/>
      <c r="F12" s="15"/>
      <c r="G12" s="21"/>
      <c r="H12" s="12" t="s">
        <v>288</v>
      </c>
      <c r="I12" s="13"/>
      <c r="J12" s="13"/>
      <c r="K12" s="14"/>
      <c r="L12" s="54"/>
      <c r="M12" s="20"/>
    </row>
    <row r="13" ht="113.25" customHeight="1" spans="1:13">
      <c r="A13" s="16" t="s">
        <v>299</v>
      </c>
      <c r="B13" s="4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 M14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2024-07-16T07:18:51Z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