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680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externalReferences>
    <externalReference r:id="rId5"/>
  </externalReferences>
  <definedNames>
    <definedName name="CELL_RANGE" localSheetId="1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<sst xmlns="http://schemas.openxmlformats.org/spreadsheetml/2006/main" count="296" uniqueCount="109">
  <si>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</si>
  <si>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</si>
  <si>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</si>
  <si>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</si>
  <si>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</si>
  <si>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</si>
  <si>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</si>
  <si>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</si>
  <si>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</si>
  <si>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</si>
  <si>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</si>
  <si>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</si>
  <si>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</si>
  <si>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</si>
  <si>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</si>
  <si>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</si>
  <si>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</si>
  <si>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</si>
  <si>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</si>
  <si>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TAWWAM92516</t>
  </si>
  <si>
    <t>品名</t>
  </si>
  <si>
    <t>女式套绒冲锋衣</t>
  </si>
  <si>
    <t>生产工厂</t>
  </si>
  <si>
    <t>铜牛-丹东雅宁</t>
  </si>
  <si>
    <t>部位名称</t>
  </si>
  <si>
    <t>指示规格  FINAL SPEC（外件）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</si>
  <si>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</si>
  <si>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</si>
  <si>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</si>
  <si>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</si>
  <si>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</si>
  <si>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</si>
  <si>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</si>
  <si>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</si>
  <si>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4XL</t>
  </si>
  <si>
    <t>5XL</t>
  </si>
  <si>
    <t>150/80B</t>
  </si>
  <si>
    <t>155/84B</t>
  </si>
  <si>
    <t>160/88B</t>
  </si>
  <si>
    <t>165/92B</t>
  </si>
  <si>
    <t>170/96B</t>
  </si>
  <si>
    <t>175/100B</t>
  </si>
  <si>
    <t>180/104B</t>
  </si>
  <si>
    <t>185/108B</t>
  </si>
  <si>
    <t>190/112B</t>
  </si>
  <si>
    <t>洗前</t>
  </si>
  <si>
    <t>洗后</t>
  </si>
  <si>
    <t>后中长</t>
  </si>
  <si>
    <t>-0.5</t>
  </si>
  <si>
    <t>前中长</t>
  </si>
  <si>
    <t>-0.7</t>
  </si>
  <si>
    <t>胸围</t>
  </si>
  <si>
    <t>1</t>
  </si>
  <si>
    <t>0</t>
  </si>
  <si>
    <t>摆围</t>
  </si>
  <si>
    <t>-1</t>
  </si>
  <si>
    <t>后中袖长</t>
  </si>
  <si>
    <t>袖肥/2（参考值）</t>
  </si>
  <si>
    <t>0.5</t>
  </si>
  <si>
    <t>袖肘围/2</t>
  </si>
  <si>
    <t>袖口围/2</t>
  </si>
  <si>
    <t>下领围</t>
  </si>
  <si>
    <t>2</t>
  </si>
  <si>
    <t>指示规格  FINAL SPEC（内件）</t>
  </si>
  <si>
    <t>腰围</t>
  </si>
  <si>
    <t>肩宽</t>
  </si>
  <si>
    <t>肩点袖长</t>
  </si>
  <si>
    <t>袖口围/2，松量</t>
  </si>
  <si>
    <t>上领围</t>
  </si>
  <si>
    <t>外件问题点：</t>
  </si>
  <si>
    <t>内件问题点：</t>
  </si>
  <si>
    <t>1，注意下摆贴条不要紧，避免面上褶皱不平，线迹也不要太紧，请及时改进。</t>
  </si>
  <si>
    <t>1，门襟注意吃纵均匀，拉链不要起浪要保证平服，否则大货不能接受。</t>
  </si>
  <si>
    <t>2，袖口注意不要吃纵不匀斜绺褶皱，大货不能接受。</t>
  </si>
  <si>
    <t>2，下摆要宽窄均匀要顺直，不要斜绺，吃纵均匀褶皱，大货不能接受。</t>
  </si>
  <si>
    <t>3，帽口贴条不能太紧，不能吃纵不匀斜绺，大货不能接受。</t>
  </si>
  <si>
    <t>3，袖笼要平服，吃纵均匀，对称部位要一致。</t>
  </si>
  <si>
    <t>4，各压胶拼缝不要出现死折，褶皱，吃纵不匀的情况，大货不能接受。</t>
  </si>
  <si>
    <t>4，注意口袋装饰线距门襟左右宽窄要一致，距下摆左右宽窄要一致，否则大货不能接受。</t>
  </si>
  <si>
    <t>5，清理干净内外线毛，脏污，油渍，划粉印，烫痕，咯痕，大货不能接受。</t>
  </si>
  <si>
    <t>5，上领子要吃纵均匀，不接受褶皱不平。</t>
  </si>
  <si>
    <t>6，袖笼、袖拼缝要熨烫平整，不能起隆褶皱，否则大货不能接受。</t>
  </si>
  <si>
    <t>6，清理干净内外线毛，浮线毛杂质，否则大货不能接受。</t>
  </si>
  <si>
    <t>7，料残，粗纱，疵点，色点，不能接受。</t>
  </si>
  <si>
    <t>7，注意门襟和各拼缝不能接受破损，毛漏，爆口，明线要宽窄一致。</t>
  </si>
  <si>
    <t>8，门襟及两侧要平服，吃纵不匀，褶皱，大货不能接受。</t>
  </si>
  <si>
    <t>8，下摆砍边不能虚空，毛漏，大货不能接受。</t>
  </si>
  <si>
    <t>备注：</t>
  </si>
  <si>
    <t xml:space="preserve">     初期请洗测2-3件，有问题的另加测量数量。</t>
  </si>
  <si>
    <t>验货时间：5-29</t>
  </si>
  <si>
    <t>跟单QC:周苑</t>
  </si>
  <si>
    <t>工厂负责人：吴爽</t>
  </si>
  <si>
    <t>165/88B</t>
  </si>
  <si>
    <t>170/92B</t>
  </si>
  <si>
    <t>175/96B</t>
  </si>
  <si>
    <t>180/100B</t>
  </si>
  <si>
    <t>185/104B</t>
  </si>
  <si>
    <t>190/108B</t>
  </si>
  <si>
    <t>195/112B</t>
  </si>
  <si>
    <t>前中拉链长</t>
  </si>
  <si>
    <t>内主项拉链</t>
  </si>
  <si>
    <t>袖肥/2（参考值见注解）</t>
  </si>
  <si>
    <t>袖口围/2平量</t>
  </si>
  <si>
    <t>袖口围/3拉量</t>
  </si>
  <si>
    <t xml:space="preserve">     中期请洗测齐色各2件，有问题的另加测量数量。</t>
  </si>
  <si>
    <t>验货时间：</t>
  </si>
  <si>
    <t>跟单QC:</t>
  </si>
  <si>
    <t>工厂负责人：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</si>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</sst>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7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2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27" applyNumberFormat="0" applyAlignment="0" applyProtection="0">
      <alignment vertical="center"/>
    </xf>
    <xf numFmtId="0" fontId="24" fillId="8" borderId="28" applyNumberFormat="0" applyAlignment="0" applyProtection="0">
      <alignment vertical="center"/>
    </xf>
    <xf numFmtId="0" fontId="25" fillId="8" borderId="27" applyNumberFormat="0" applyAlignment="0" applyProtection="0">
      <alignment vertical="center"/>
    </xf>
    <xf numFmtId="0" fontId="26" fillId="9" borderId="29" applyNumberFormat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/>
    <xf numFmtId="0" fontId="14" fillId="0" borderId="0">
      <alignment vertical="center"/>
    </xf>
    <xf numFmtId="0" fontId="4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</cellStyleXfs>
  <cellXfs count="96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9" fillId="0" borderId="4" xfId="56" applyFont="1" applyBorder="1" applyAlignment="1">
      <alignment horizontal="center"/>
    </xf>
    <xf numFmtId="0" fontId="9" fillId="3" borderId="4" xfId="56" applyFont="1" applyFill="1" applyBorder="1" applyAlignment="1">
      <alignment horizontal="center"/>
    </xf>
    <xf numFmtId="0" fontId="10" fillId="0" borderId="4" xfId="56" applyFont="1" applyBorder="1" applyAlignment="1">
      <alignment horizontal="left"/>
    </xf>
    <xf numFmtId="0" fontId="10" fillId="0" borderId="4" xfId="56" applyFont="1" applyBorder="1" applyAlignment="1">
      <alignment horizontal="center"/>
    </xf>
    <xf numFmtId="0" fontId="10" fillId="0" borderId="4" xfId="56" applyFont="1" applyBorder="1" applyAlignment="1">
      <alignment horizontal="center" vertical="center"/>
    </xf>
    <xf numFmtId="176" fontId="10" fillId="0" borderId="4" xfId="56" applyNumberFormat="1" applyFont="1" applyBorder="1" applyAlignment="1">
      <alignment horizontal="center" vertical="center"/>
    </xf>
    <xf numFmtId="176" fontId="9" fillId="3" borderId="4" xfId="56" applyNumberFormat="1" applyFont="1" applyFill="1" applyBorder="1" applyAlignment="1">
      <alignment horizontal="center" vertical="center"/>
    </xf>
    <xf numFmtId="177" fontId="10" fillId="0" borderId="4" xfId="56" applyNumberFormat="1" applyFont="1" applyBorder="1" applyAlignment="1">
      <alignment horizontal="center" vertical="center"/>
    </xf>
    <xf numFmtId="0" fontId="11" fillId="0" borderId="4" xfId="53" applyFont="1" applyFill="1" applyBorder="1" applyAlignment="1">
      <alignment horizontal="left"/>
    </xf>
    <xf numFmtId="0" fontId="6" fillId="0" borderId="4" xfId="53" applyFont="1" applyFill="1" applyBorder="1" applyAlignment="1">
      <alignment horizontal="left"/>
    </xf>
    <xf numFmtId="0" fontId="10" fillId="0" borderId="9" xfId="56" applyFont="1" applyBorder="1" applyAlignment="1">
      <alignment horizontal="center" vertical="center"/>
    </xf>
    <xf numFmtId="0" fontId="10" fillId="0" borderId="10" xfId="56" applyFont="1" applyBorder="1" applyAlignment="1">
      <alignment horizontal="center" vertical="center"/>
    </xf>
    <xf numFmtId="0" fontId="6" fillId="0" borderId="11" xfId="53" applyFont="1" applyFill="1" applyBorder="1" applyAlignment="1">
      <alignment horizontal="center"/>
    </xf>
    <xf numFmtId="0" fontId="6" fillId="0" borderId="12" xfId="53" applyFont="1" applyFill="1" applyBorder="1" applyAlignment="1">
      <alignment horizontal="center"/>
    </xf>
    <xf numFmtId="0" fontId="6" fillId="0" borderId="13" xfId="53" applyFont="1" applyFill="1" applyBorder="1" applyAlignment="1">
      <alignment horizontal="center"/>
    </xf>
    <xf numFmtId="0" fontId="6" fillId="0" borderId="14" xfId="53" applyFont="1" applyFill="1" applyBorder="1" applyAlignment="1">
      <alignment horizontal="center"/>
    </xf>
    <xf numFmtId="49" fontId="2" fillId="2" borderId="11" xfId="53" applyNumberFormat="1" applyFont="1" applyFill="1" applyBorder="1" applyAlignment="1">
      <alignment horizontal="left" vertical="center"/>
    </xf>
    <xf numFmtId="49" fontId="2" fillId="2" borderId="12" xfId="53" applyNumberFormat="1" applyFont="1" applyFill="1" applyBorder="1" applyAlignment="1">
      <alignment horizontal="left" vertical="center"/>
    </xf>
    <xf numFmtId="49" fontId="2" fillId="2" borderId="15" xfId="53" applyNumberFormat="1" applyFont="1" applyFill="1" applyBorder="1" applyAlignment="1">
      <alignment horizontal="left" vertical="center"/>
    </xf>
    <xf numFmtId="49" fontId="2" fillId="2" borderId="16" xfId="53" applyNumberFormat="1" applyFont="1" applyFill="1" applyBorder="1" applyAlignment="1">
      <alignment horizontal="left" vertical="center"/>
    </xf>
    <xf numFmtId="0" fontId="10" fillId="0" borderId="17" xfId="56" applyFont="1" applyBorder="1" applyAlignment="1">
      <alignment horizontal="center" vertical="center"/>
    </xf>
    <xf numFmtId="49" fontId="1" fillId="2" borderId="11" xfId="53" applyNumberFormat="1" applyFont="1" applyFill="1" applyBorder="1" applyAlignment="1">
      <alignment horizontal="center" vertical="center"/>
    </xf>
    <xf numFmtId="49" fontId="1" fillId="2" borderId="12" xfId="53" applyNumberFormat="1" applyFont="1" applyFill="1" applyBorder="1" applyAlignment="1">
      <alignment horizontal="center" vertical="center"/>
    </xf>
    <xf numFmtId="0" fontId="6" fillId="0" borderId="18" xfId="53" applyFont="1" applyFill="1" applyBorder="1" applyAlignment="1">
      <alignment horizontal="center"/>
    </xf>
    <xf numFmtId="0" fontId="6" fillId="0" borderId="19" xfId="53" applyFont="1" applyFill="1" applyBorder="1" applyAlignment="1">
      <alignment horizontal="center"/>
    </xf>
    <xf numFmtId="49" fontId="1" fillId="2" borderId="13" xfId="52" applyNumberFormat="1" applyFont="1" applyFill="1" applyBorder="1" applyAlignment="1">
      <alignment horizontal="center"/>
    </xf>
    <xf numFmtId="49" fontId="1" fillId="2" borderId="14" xfId="52" applyNumberFormat="1" applyFont="1" applyFill="1" applyBorder="1" applyAlignment="1">
      <alignment horizontal="center"/>
    </xf>
    <xf numFmtId="49" fontId="2" fillId="2" borderId="20" xfId="53" applyNumberFormat="1" applyFont="1" applyFill="1" applyBorder="1" applyAlignment="1">
      <alignment horizontal="left" vertical="center"/>
    </xf>
    <xf numFmtId="49" fontId="2" fillId="2" borderId="21" xfId="53" applyNumberFormat="1" applyFont="1" applyFill="1" applyBorder="1" applyAlignment="1">
      <alignment horizontal="left" vertical="center"/>
    </xf>
    <xf numFmtId="49" fontId="1" fillId="2" borderId="20" xfId="53" applyNumberFormat="1" applyFont="1" applyFill="1" applyBorder="1" applyAlignment="1">
      <alignment horizontal="center" vertical="center"/>
    </xf>
    <xf numFmtId="49" fontId="1" fillId="2" borderId="22" xfId="52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4" xfId="0" applyFont="1" applyBorder="1"/>
    <xf numFmtId="0" fontId="13" fillId="0" borderId="1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23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2" fillId="0" borderId="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7" xfId="0" applyFont="1" applyBorder="1"/>
    <xf numFmtId="0" fontId="0" fillId="0" borderId="7" xfId="0" applyBorder="1"/>
    <xf numFmtId="0" fontId="0" fillId="0" borderId="8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2 2 3 4" xfId="55"/>
    <cellStyle name="常规 40 2" xfId="56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533400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533400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533400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533400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8</xdr:col>
      <xdr:colOff>533400</xdr:colOff>
      <xdr:row>39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8</xdr:col>
      <xdr:colOff>533400</xdr:colOff>
      <xdr:row>25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080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8</xdr:col>
      <xdr:colOff>533400</xdr:colOff>
      <xdr:row>25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080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533400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8</xdr:col>
      <xdr:colOff>533400</xdr:colOff>
      <xdr:row>39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4FW-&#22823;&#36135;&#29983;&#20135;&#36164;&#26009;--\&#24037;&#33402;&#36164;&#26009;--\&#30427;&#28304;-&#20025;&#19996;--\TAWWAM92516&#22899;&#24335;&#22871;&#32466;&#20914;&#38155;&#34915;&#35268;&#26684;-04.25&#122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-批办意见"/>
      <sheetName val="全码规格"/>
      <sheetName val="跳码样意见"/>
      <sheetName val="产前样意见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75" t="s">
        <v>0</v>
      </c>
      <c r="C2" s="76"/>
      <c r="D2" s="76"/>
      <c r="E2" s="76"/>
      <c r="F2" s="76"/>
      <c r="G2" s="76"/>
      <c r="H2" s="76"/>
      <c r="I2" s="91"/>
    </row>
    <row r="3" ht="28" customHeight="1" spans="2:9">
      <c r="B3" s="77"/>
      <c r="C3" s="78"/>
      <c r="D3" s="79" t="s">
        <v>1</v>
      </c>
      <c r="E3" s="80"/>
      <c r="F3" s="81" t="s">
        <v>2</v>
      </c>
      <c r="G3" s="82"/>
      <c r="H3" s="79" t="s">
        <v>3</v>
      </c>
      <c r="I3" s="92"/>
    </row>
    <row r="4" ht="28" customHeight="1" spans="2:9">
      <c r="B4" s="77" t="s">
        <v>4</v>
      </c>
      <c r="C4" s="78" t="s">
        <v>5</v>
      </c>
      <c r="D4" s="78" t="s">
        <v>6</v>
      </c>
      <c r="E4" s="78" t="s">
        <v>7</v>
      </c>
      <c r="F4" s="83" t="s">
        <v>6</v>
      </c>
      <c r="G4" s="83" t="s">
        <v>7</v>
      </c>
      <c r="H4" s="78" t="s">
        <v>6</v>
      </c>
      <c r="I4" s="93" t="s">
        <v>7</v>
      </c>
    </row>
    <row r="5" ht="28" customHeight="1" spans="2:9">
      <c r="B5" s="84" t="s">
        <v>8</v>
      </c>
      <c r="C5" s="85">
        <v>13</v>
      </c>
      <c r="D5" s="85">
        <v>0</v>
      </c>
      <c r="E5" s="85">
        <v>1</v>
      </c>
      <c r="F5" s="86">
        <v>0</v>
      </c>
      <c r="G5" s="86">
        <v>1</v>
      </c>
      <c r="H5" s="85">
        <v>1</v>
      </c>
      <c r="I5" s="94">
        <v>2</v>
      </c>
    </row>
    <row r="6" ht="28" customHeight="1" spans="2:9">
      <c r="B6" s="84" t="s">
        <v>9</v>
      </c>
      <c r="C6" s="85">
        <v>20</v>
      </c>
      <c r="D6" s="85">
        <v>0</v>
      </c>
      <c r="E6" s="85">
        <v>1</v>
      </c>
      <c r="F6" s="86">
        <v>1</v>
      </c>
      <c r="G6" s="86">
        <v>2</v>
      </c>
      <c r="H6" s="85">
        <v>2</v>
      </c>
      <c r="I6" s="94">
        <v>3</v>
      </c>
    </row>
    <row r="7" ht="28" customHeight="1" spans="2:9">
      <c r="B7" s="84" t="s">
        <v>10</v>
      </c>
      <c r="C7" s="85">
        <v>32</v>
      </c>
      <c r="D7" s="85">
        <v>0</v>
      </c>
      <c r="E7" s="85">
        <v>1</v>
      </c>
      <c r="F7" s="86">
        <v>2</v>
      </c>
      <c r="G7" s="86">
        <v>3</v>
      </c>
      <c r="H7" s="85">
        <v>3</v>
      </c>
      <c r="I7" s="94">
        <v>4</v>
      </c>
    </row>
    <row r="8" ht="28" customHeight="1" spans="2:9">
      <c r="B8" s="84" t="s">
        <v>11</v>
      </c>
      <c r="C8" s="85">
        <v>50</v>
      </c>
      <c r="D8" s="85">
        <v>1</v>
      </c>
      <c r="E8" s="85">
        <v>2</v>
      </c>
      <c r="F8" s="86">
        <v>3</v>
      </c>
      <c r="G8" s="86">
        <v>4</v>
      </c>
      <c r="H8" s="85">
        <v>5</v>
      </c>
      <c r="I8" s="94">
        <v>6</v>
      </c>
    </row>
    <row r="9" ht="28" customHeight="1" spans="2:9">
      <c r="B9" s="84" t="s">
        <v>12</v>
      </c>
      <c r="C9" s="85">
        <v>80</v>
      </c>
      <c r="D9" s="85">
        <v>2</v>
      </c>
      <c r="E9" s="85">
        <v>3</v>
      </c>
      <c r="F9" s="86">
        <v>5</v>
      </c>
      <c r="G9" s="86">
        <v>6</v>
      </c>
      <c r="H9" s="85">
        <v>7</v>
      </c>
      <c r="I9" s="94">
        <v>8</v>
      </c>
    </row>
    <row r="10" ht="28" customHeight="1" spans="2:9">
      <c r="B10" s="84" t="s">
        <v>13</v>
      </c>
      <c r="C10" s="85">
        <v>125</v>
      </c>
      <c r="D10" s="85">
        <v>3</v>
      </c>
      <c r="E10" s="85">
        <v>4</v>
      </c>
      <c r="F10" s="86">
        <v>7</v>
      </c>
      <c r="G10" s="86">
        <v>8</v>
      </c>
      <c r="H10" s="85">
        <v>10</v>
      </c>
      <c r="I10" s="94">
        <v>11</v>
      </c>
    </row>
    <row r="11" ht="28" customHeight="1" spans="2:9">
      <c r="B11" s="84" t="s">
        <v>14</v>
      </c>
      <c r="C11" s="85">
        <v>200</v>
      </c>
      <c r="D11" s="85">
        <v>5</v>
      </c>
      <c r="E11" s="85">
        <v>6</v>
      </c>
      <c r="F11" s="86">
        <v>10</v>
      </c>
      <c r="G11" s="86">
        <v>11</v>
      </c>
      <c r="H11" s="85">
        <v>14</v>
      </c>
      <c r="I11" s="94">
        <v>15</v>
      </c>
    </row>
    <row r="12" ht="28" customHeight="1" spans="2:9">
      <c r="B12" s="87" t="s">
        <v>15</v>
      </c>
      <c r="C12" s="88">
        <v>315</v>
      </c>
      <c r="D12" s="88">
        <v>7</v>
      </c>
      <c r="E12" s="88">
        <v>8</v>
      </c>
      <c r="F12" s="89">
        <v>14</v>
      </c>
      <c r="G12" s="89">
        <v>15</v>
      </c>
      <c r="H12" s="88">
        <v>21</v>
      </c>
      <c r="I12" s="95">
        <v>22</v>
      </c>
    </row>
    <row r="14" spans="2:4">
      <c r="B14" s="90" t="s">
        <v>16</v>
      </c>
      <c r="C14" s="90"/>
      <c r="D14" s="9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tabSelected="1" zoomScale="60" zoomScaleNormal="60" topLeftCell="A17" workbookViewId="0">
      <selection activeCell="U37" sqref="U37"/>
    </sheetView>
  </sheetViews>
  <sheetFormatPr defaultColWidth="9" defaultRowHeight="26" customHeight="1"/>
  <cols>
    <col min="1" max="1" width="17.1666666666667" style="1" customWidth="1"/>
    <col min="2" max="10" width="9.33333333333333" style="1" customWidth="1"/>
    <col min="11" max="11" width="1.33333333333333" style="1" customWidth="1"/>
    <col min="12" max="12" width="13.1416666666667" style="1" customWidth="1"/>
    <col min="13" max="13" width="14.2666666666667" style="1" customWidth="1"/>
    <col min="14" max="14" width="16.35" style="1" customWidth="1"/>
    <col min="15" max="15" width="16.25" style="1" customWidth="1"/>
    <col min="16" max="16" width="17.6" style="1" customWidth="1"/>
    <col min="17" max="17" width="18.225" style="1" customWidth="1"/>
    <col min="18" max="16384" width="9" style="1"/>
  </cols>
  <sheetData>
    <row r="1" s="1" customFormat="1" ht="16" customHeight="1" spans="1:17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6" customHeight="1" spans="1:17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5"/>
      <c r="J2" s="5"/>
      <c r="K2" s="23"/>
      <c r="L2" s="24" t="s">
        <v>22</v>
      </c>
      <c r="M2" s="5" t="s">
        <v>23</v>
      </c>
      <c r="N2" s="5"/>
      <c r="O2" s="5"/>
      <c r="P2" s="5"/>
      <c r="Q2" s="25"/>
    </row>
    <row r="3" s="1" customFormat="1" ht="16" customHeight="1" spans="1:17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8"/>
      <c r="J3" s="8"/>
      <c r="K3" s="26"/>
      <c r="L3" s="27" t="s">
        <v>26</v>
      </c>
      <c r="M3" s="27"/>
      <c r="N3" s="27"/>
      <c r="O3" s="27"/>
      <c r="P3" s="27"/>
      <c r="Q3" s="28"/>
    </row>
    <row r="4" s="1" customFormat="1" ht="16" customHeight="1" spans="1:17">
      <c r="A4" s="7"/>
      <c r="B4" s="44" t="s">
        <v>27</v>
      </c>
      <c r="C4" s="44" t="s">
        <v>28</v>
      </c>
      <c r="D4" s="45" t="s">
        <v>29</v>
      </c>
      <c r="E4" s="44" t="s">
        <v>30</v>
      </c>
      <c r="F4" s="44" t="s">
        <v>31</v>
      </c>
      <c r="G4" s="44" t="s">
        <v>32</v>
      </c>
      <c r="H4" s="44" t="s">
        <v>33</v>
      </c>
      <c r="I4" s="44" t="s">
        <v>34</v>
      </c>
      <c r="J4" s="44" t="s">
        <v>35</v>
      </c>
      <c r="K4" s="26"/>
      <c r="L4" s="29" t="s">
        <v>29</v>
      </c>
      <c r="M4" s="29" t="s">
        <v>29</v>
      </c>
      <c r="N4" s="29"/>
      <c r="O4" s="29"/>
      <c r="P4" s="29"/>
      <c r="Q4" s="30"/>
    </row>
    <row r="5" s="1" customFormat="1" ht="16" customHeight="1" spans="1:17">
      <c r="A5" s="7"/>
      <c r="B5" s="44" t="s">
        <v>36</v>
      </c>
      <c r="C5" s="44" t="s">
        <v>37</v>
      </c>
      <c r="D5" s="45" t="s">
        <v>38</v>
      </c>
      <c r="E5" s="44" t="s">
        <v>39</v>
      </c>
      <c r="F5" s="44" t="s">
        <v>40</v>
      </c>
      <c r="G5" s="44" t="s">
        <v>41</v>
      </c>
      <c r="H5" s="44" t="s">
        <v>42</v>
      </c>
      <c r="I5" s="44" t="s">
        <v>43</v>
      </c>
      <c r="J5" s="44" t="s">
        <v>44</v>
      </c>
      <c r="K5" s="26"/>
      <c r="L5" s="31" t="s">
        <v>45</v>
      </c>
      <c r="M5" s="31" t="s">
        <v>46</v>
      </c>
      <c r="N5" s="31"/>
      <c r="O5" s="31"/>
      <c r="P5" s="31"/>
      <c r="Q5" s="32"/>
    </row>
    <row r="6" s="1" customFormat="1" ht="16" customHeight="1" spans="1:17">
      <c r="A6" s="46" t="s">
        <v>47</v>
      </c>
      <c r="B6" s="47">
        <f>C6-1</f>
        <v>70</v>
      </c>
      <c r="C6" s="47">
        <f>D6-2</f>
        <v>71</v>
      </c>
      <c r="D6" s="45">
        <v>73</v>
      </c>
      <c r="E6" s="47">
        <f>D6+2</f>
        <v>75</v>
      </c>
      <c r="F6" s="47">
        <f>E6+2</f>
        <v>77</v>
      </c>
      <c r="G6" s="47">
        <f t="shared" ref="G6:J6" si="0">F6+1</f>
        <v>78</v>
      </c>
      <c r="H6" s="47">
        <f t="shared" si="0"/>
        <v>79</v>
      </c>
      <c r="I6" s="47">
        <f t="shared" si="0"/>
        <v>80</v>
      </c>
      <c r="J6" s="47">
        <f t="shared" si="0"/>
        <v>81</v>
      </c>
      <c r="K6" s="26"/>
      <c r="L6" s="33" t="s">
        <v>48</v>
      </c>
      <c r="M6" s="33" t="s">
        <v>48</v>
      </c>
      <c r="N6" s="33"/>
      <c r="O6" s="33"/>
      <c r="P6" s="33"/>
      <c r="Q6" s="34"/>
    </row>
    <row r="7" s="1" customFormat="1" ht="16" customHeight="1" spans="1:17">
      <c r="A7" s="46" t="s">
        <v>49</v>
      </c>
      <c r="B7" s="47">
        <f>C7-1</f>
        <v>69</v>
      </c>
      <c r="C7" s="47">
        <f>D7-2</f>
        <v>70</v>
      </c>
      <c r="D7" s="45">
        <v>72</v>
      </c>
      <c r="E7" s="47">
        <f>D7+2</f>
        <v>74</v>
      </c>
      <c r="F7" s="47">
        <f>E7+2</f>
        <v>76</v>
      </c>
      <c r="G7" s="47">
        <f t="shared" ref="G7:J7" si="1">F7+1</f>
        <v>77</v>
      </c>
      <c r="H7" s="47">
        <f t="shared" si="1"/>
        <v>78</v>
      </c>
      <c r="I7" s="47">
        <f t="shared" si="1"/>
        <v>79</v>
      </c>
      <c r="J7" s="47">
        <f t="shared" si="1"/>
        <v>80</v>
      </c>
      <c r="K7" s="26"/>
      <c r="L7" s="35" t="s">
        <v>48</v>
      </c>
      <c r="M7" s="35" t="s">
        <v>50</v>
      </c>
      <c r="N7" s="35"/>
      <c r="O7" s="35"/>
      <c r="P7" s="35"/>
      <c r="Q7" s="36"/>
    </row>
    <row r="8" s="1" customFormat="1" ht="16" customHeight="1" spans="1:17">
      <c r="A8" s="46" t="s">
        <v>51</v>
      </c>
      <c r="B8" s="47">
        <f>C8-4</f>
        <v>112</v>
      </c>
      <c r="C8" s="47">
        <f>D8-4</f>
        <v>116</v>
      </c>
      <c r="D8" s="45">
        <v>120</v>
      </c>
      <c r="E8" s="47">
        <f>D8+4</f>
        <v>124</v>
      </c>
      <c r="F8" s="47">
        <f>E8+4</f>
        <v>128</v>
      </c>
      <c r="G8" s="47">
        <f t="shared" ref="G8:J8" si="2">F8+6</f>
        <v>134</v>
      </c>
      <c r="H8" s="47">
        <f t="shared" si="2"/>
        <v>140</v>
      </c>
      <c r="I8" s="47">
        <f t="shared" si="2"/>
        <v>146</v>
      </c>
      <c r="J8" s="47">
        <f t="shared" si="2"/>
        <v>152</v>
      </c>
      <c r="K8" s="26"/>
      <c r="L8" s="35" t="s">
        <v>52</v>
      </c>
      <c r="M8" s="35" t="s">
        <v>53</v>
      </c>
      <c r="N8" s="35"/>
      <c r="O8" s="35"/>
      <c r="P8" s="35"/>
      <c r="Q8" s="36"/>
    </row>
    <row r="9" s="1" customFormat="1" ht="16" customHeight="1" spans="1:17">
      <c r="A9" s="46" t="s">
        <v>54</v>
      </c>
      <c r="B9" s="47">
        <f>C9-4</f>
        <v>122</v>
      </c>
      <c r="C9" s="47">
        <f>D9-4</f>
        <v>126</v>
      </c>
      <c r="D9" s="45">
        <v>130</v>
      </c>
      <c r="E9" s="47">
        <f>D9+4</f>
        <v>134</v>
      </c>
      <c r="F9" s="47">
        <f>E9+5</f>
        <v>139</v>
      </c>
      <c r="G9" s="47">
        <f>F9+6</f>
        <v>145</v>
      </c>
      <c r="H9" s="47">
        <f t="shared" ref="H9:J9" si="3">G9+7</f>
        <v>152</v>
      </c>
      <c r="I9" s="47">
        <f t="shared" si="3"/>
        <v>159</v>
      </c>
      <c r="J9" s="47">
        <f t="shared" si="3"/>
        <v>166</v>
      </c>
      <c r="K9" s="26"/>
      <c r="L9" s="33" t="s">
        <v>55</v>
      </c>
      <c r="M9" s="33" t="s">
        <v>55</v>
      </c>
      <c r="N9" s="33"/>
      <c r="O9" s="33"/>
      <c r="P9" s="33"/>
      <c r="Q9" s="34"/>
    </row>
    <row r="10" s="1" customFormat="1" ht="16" customHeight="1" spans="1:17">
      <c r="A10" s="46" t="s">
        <v>56</v>
      </c>
      <c r="B10" s="47">
        <f>C10-1</f>
        <v>77.5</v>
      </c>
      <c r="C10" s="47">
        <f>D10-1.5</f>
        <v>78.5</v>
      </c>
      <c r="D10" s="45">
        <v>80</v>
      </c>
      <c r="E10" s="47">
        <f>D10+1.5</f>
        <v>81.5</v>
      </c>
      <c r="F10" s="47">
        <f>E10+1.5</f>
        <v>83</v>
      </c>
      <c r="G10" s="47">
        <f t="shared" ref="G10:J10" si="4">F10+1.1</f>
        <v>84.1</v>
      </c>
      <c r="H10" s="47">
        <f t="shared" si="4"/>
        <v>85.2</v>
      </c>
      <c r="I10" s="47">
        <f t="shared" si="4"/>
        <v>86.3</v>
      </c>
      <c r="J10" s="47">
        <f t="shared" si="4"/>
        <v>87.4</v>
      </c>
      <c r="K10" s="26"/>
      <c r="L10" s="33" t="s">
        <v>53</v>
      </c>
      <c r="M10" s="33" t="s">
        <v>53</v>
      </c>
      <c r="N10" s="33"/>
      <c r="O10" s="33"/>
      <c r="P10" s="33"/>
      <c r="Q10" s="34"/>
    </row>
    <row r="11" s="1" customFormat="1" ht="16" customHeight="1" spans="1:17">
      <c r="A11" s="46" t="s">
        <v>57</v>
      </c>
      <c r="B11" s="47">
        <f>C11-0.8</f>
        <v>22.4</v>
      </c>
      <c r="C11" s="47">
        <f>D11-0.8</f>
        <v>23.2</v>
      </c>
      <c r="D11" s="45">
        <v>24</v>
      </c>
      <c r="E11" s="47">
        <f>D11+0.8</f>
        <v>24.8</v>
      </c>
      <c r="F11" s="47">
        <f>E11+0.8</f>
        <v>25.6</v>
      </c>
      <c r="G11" s="47">
        <f t="shared" ref="G11:J11" si="5">F11+1.3</f>
        <v>26.9</v>
      </c>
      <c r="H11" s="47">
        <f t="shared" si="5"/>
        <v>28.2</v>
      </c>
      <c r="I11" s="47">
        <f t="shared" si="5"/>
        <v>29.5</v>
      </c>
      <c r="J11" s="47">
        <f t="shared" si="5"/>
        <v>30.8</v>
      </c>
      <c r="K11" s="26"/>
      <c r="L11" s="33" t="s">
        <v>58</v>
      </c>
      <c r="M11" s="33" t="s">
        <v>53</v>
      </c>
      <c r="N11" s="33"/>
      <c r="O11" s="33"/>
      <c r="P11" s="33"/>
      <c r="Q11" s="34"/>
    </row>
    <row r="12" s="1" customFormat="1" ht="16" customHeight="1" spans="1:17">
      <c r="A12" s="46" t="s">
        <v>59</v>
      </c>
      <c r="B12" s="47">
        <f>C12-0.7</f>
        <v>17.6</v>
      </c>
      <c r="C12" s="47">
        <f>D12-0.7</f>
        <v>18.3</v>
      </c>
      <c r="D12" s="45">
        <v>19</v>
      </c>
      <c r="E12" s="47">
        <f>D12+0.7</f>
        <v>19.7</v>
      </c>
      <c r="F12" s="47">
        <f>E12+0.7</f>
        <v>20.4</v>
      </c>
      <c r="G12" s="47">
        <f t="shared" ref="G12:J12" si="6">F12+1</f>
        <v>21.4</v>
      </c>
      <c r="H12" s="47">
        <f t="shared" si="6"/>
        <v>22.4</v>
      </c>
      <c r="I12" s="47">
        <f t="shared" si="6"/>
        <v>23.4</v>
      </c>
      <c r="J12" s="47">
        <f t="shared" si="6"/>
        <v>24.4</v>
      </c>
      <c r="K12" s="26"/>
      <c r="L12" s="33" t="s">
        <v>58</v>
      </c>
      <c r="M12" s="33" t="s">
        <v>53</v>
      </c>
      <c r="N12" s="33"/>
      <c r="O12" s="33"/>
      <c r="P12" s="33"/>
      <c r="Q12" s="34"/>
    </row>
    <row r="13" s="1" customFormat="1" ht="16" customHeight="1" spans="1:17">
      <c r="A13" s="46" t="s">
        <v>60</v>
      </c>
      <c r="B13" s="47">
        <f>C13-0.5</f>
        <v>14.5</v>
      </c>
      <c r="C13" s="47">
        <f>D13-0.5</f>
        <v>15</v>
      </c>
      <c r="D13" s="45">
        <v>15.5</v>
      </c>
      <c r="E13" s="47">
        <f>D13+0.5</f>
        <v>16</v>
      </c>
      <c r="F13" s="47">
        <f>E13+0.5</f>
        <v>16.5</v>
      </c>
      <c r="G13" s="47">
        <f t="shared" ref="G13:J13" si="7">F13+0.7</f>
        <v>17.2</v>
      </c>
      <c r="H13" s="47">
        <f t="shared" si="7"/>
        <v>17.9</v>
      </c>
      <c r="I13" s="47">
        <f t="shared" si="7"/>
        <v>18.6</v>
      </c>
      <c r="J13" s="47">
        <f t="shared" si="7"/>
        <v>19.3</v>
      </c>
      <c r="K13" s="26"/>
      <c r="L13" s="33" t="s">
        <v>58</v>
      </c>
      <c r="M13" s="33" t="s">
        <v>53</v>
      </c>
      <c r="N13" s="33"/>
      <c r="O13" s="33"/>
      <c r="P13" s="33"/>
      <c r="Q13" s="34"/>
    </row>
    <row r="14" s="1" customFormat="1" ht="16" customHeight="1" spans="1:17">
      <c r="A14" s="46" t="s">
        <v>61</v>
      </c>
      <c r="B14" s="47">
        <f>C14-1</f>
        <v>50</v>
      </c>
      <c r="C14" s="47">
        <f>D14-1</f>
        <v>51</v>
      </c>
      <c r="D14" s="45">
        <v>52</v>
      </c>
      <c r="E14" s="47">
        <f>D14+1</f>
        <v>53</v>
      </c>
      <c r="F14" s="47">
        <f>E14+1</f>
        <v>54</v>
      </c>
      <c r="G14" s="47">
        <f t="shared" ref="G14:J14" si="8">F14+1.5</f>
        <v>55.5</v>
      </c>
      <c r="H14" s="47">
        <f t="shared" si="8"/>
        <v>57</v>
      </c>
      <c r="I14" s="47">
        <f t="shared" si="8"/>
        <v>58.5</v>
      </c>
      <c r="J14" s="47">
        <f t="shared" si="8"/>
        <v>60</v>
      </c>
      <c r="K14" s="26"/>
      <c r="L14" s="33" t="s">
        <v>62</v>
      </c>
      <c r="M14" s="33" t="s">
        <v>62</v>
      </c>
      <c r="N14" s="33"/>
      <c r="O14" s="33"/>
      <c r="P14" s="33"/>
      <c r="Q14" s="34"/>
    </row>
    <row r="15" s="1" customFormat="1" ht="16" customHeight="1" spans="1:17">
      <c r="A15" s="12"/>
      <c r="B15" s="13"/>
      <c r="C15" s="13"/>
      <c r="D15" s="17"/>
      <c r="E15" s="13"/>
      <c r="F15" s="13"/>
      <c r="G15" s="13"/>
      <c r="H15" s="13"/>
      <c r="I15" s="13"/>
      <c r="J15" s="13"/>
      <c r="K15" s="26"/>
      <c r="L15" s="33"/>
      <c r="M15" s="33"/>
      <c r="N15" s="33"/>
      <c r="O15" s="33"/>
      <c r="P15" s="33"/>
      <c r="Q15" s="34"/>
    </row>
    <row r="16" s="1" customFormat="1" ht="16" customHeight="1" spans="1:17">
      <c r="A16" s="7" t="s">
        <v>24</v>
      </c>
      <c r="B16" s="8" t="s">
        <v>63</v>
      </c>
      <c r="C16" s="8"/>
      <c r="D16" s="8"/>
      <c r="E16" s="8"/>
      <c r="F16" s="8"/>
      <c r="G16" s="8"/>
      <c r="H16" s="8"/>
      <c r="I16" s="8"/>
      <c r="J16" s="8"/>
      <c r="K16" s="26"/>
      <c r="L16" s="37"/>
      <c r="M16" s="37"/>
      <c r="N16" s="37"/>
      <c r="O16" s="37"/>
      <c r="P16" s="37"/>
      <c r="Q16" s="38"/>
    </row>
    <row r="17" s="1" customFormat="1" ht="16" customHeight="1" spans="1:17">
      <c r="A17" s="7"/>
      <c r="B17" s="44" t="s">
        <v>27</v>
      </c>
      <c r="C17" s="44" t="s">
        <v>28</v>
      </c>
      <c r="D17" s="45" t="s">
        <v>29</v>
      </c>
      <c r="E17" s="44" t="s">
        <v>30</v>
      </c>
      <c r="F17" s="44" t="s">
        <v>31</v>
      </c>
      <c r="G17" s="44" t="s">
        <v>32</v>
      </c>
      <c r="H17" s="44" t="s">
        <v>33</v>
      </c>
      <c r="I17" s="44" t="s">
        <v>34</v>
      </c>
      <c r="J17" s="44" t="s">
        <v>35</v>
      </c>
      <c r="K17" s="26"/>
      <c r="L17" s="29" t="s">
        <v>29</v>
      </c>
      <c r="M17" s="29" t="s">
        <v>29</v>
      </c>
      <c r="N17" s="33"/>
      <c r="O17" s="33"/>
      <c r="P17" s="33"/>
      <c r="Q17" s="34"/>
    </row>
    <row r="18" s="1" customFormat="1" ht="16" customHeight="1" spans="1:17">
      <c r="A18" s="7"/>
      <c r="B18" s="44" t="s">
        <v>36</v>
      </c>
      <c r="C18" s="44" t="s">
        <v>37</v>
      </c>
      <c r="D18" s="45" t="s">
        <v>38</v>
      </c>
      <c r="E18" s="44" t="s">
        <v>39</v>
      </c>
      <c r="F18" s="44" t="s">
        <v>40</v>
      </c>
      <c r="G18" s="44" t="s">
        <v>41</v>
      </c>
      <c r="H18" s="44" t="s">
        <v>42</v>
      </c>
      <c r="I18" s="44" t="s">
        <v>43</v>
      </c>
      <c r="J18" s="44" t="s">
        <v>44</v>
      </c>
      <c r="K18" s="26"/>
      <c r="L18" s="31" t="s">
        <v>45</v>
      </c>
      <c r="M18" s="31" t="s">
        <v>46</v>
      </c>
      <c r="N18" s="33"/>
      <c r="O18" s="33"/>
      <c r="P18" s="33"/>
      <c r="Q18" s="34"/>
    </row>
    <row r="19" s="1" customFormat="1" ht="16" customHeight="1" spans="1:17">
      <c r="A19" s="48" t="s">
        <v>47</v>
      </c>
      <c r="B19" s="49">
        <f t="shared" ref="B19:B24" si="9">C19-1</f>
        <v>61</v>
      </c>
      <c r="C19" s="49">
        <f>D19-2</f>
        <v>62</v>
      </c>
      <c r="D19" s="50">
        <v>64</v>
      </c>
      <c r="E19" s="49">
        <f>D19+2</f>
        <v>66</v>
      </c>
      <c r="F19" s="49">
        <f>E19+2</f>
        <v>68</v>
      </c>
      <c r="G19" s="49">
        <f t="shared" ref="G19:J19" si="10">F19+1</f>
        <v>69</v>
      </c>
      <c r="H19" s="49">
        <f t="shared" si="10"/>
        <v>70</v>
      </c>
      <c r="I19" s="49">
        <f t="shared" si="10"/>
        <v>71</v>
      </c>
      <c r="J19" s="49">
        <f t="shared" si="10"/>
        <v>72</v>
      </c>
      <c r="K19" s="26"/>
      <c r="L19" s="33" t="s">
        <v>55</v>
      </c>
      <c r="M19" s="33" t="s">
        <v>53</v>
      </c>
      <c r="N19" s="33"/>
      <c r="O19" s="33"/>
      <c r="P19" s="33"/>
      <c r="Q19" s="34"/>
    </row>
    <row r="20" s="1" customFormat="1" ht="16" customHeight="1" spans="1:17">
      <c r="A20" s="48" t="s">
        <v>49</v>
      </c>
      <c r="B20" s="49">
        <f t="shared" si="9"/>
        <v>60</v>
      </c>
      <c r="C20" s="49">
        <f>D20-2</f>
        <v>61</v>
      </c>
      <c r="D20" s="50">
        <v>63</v>
      </c>
      <c r="E20" s="49">
        <f>D20+2</f>
        <v>65</v>
      </c>
      <c r="F20" s="49">
        <f>E20+2</f>
        <v>67</v>
      </c>
      <c r="G20" s="49">
        <f t="shared" ref="G20:J20" si="11">F20+1</f>
        <v>68</v>
      </c>
      <c r="H20" s="49">
        <f t="shared" si="11"/>
        <v>69</v>
      </c>
      <c r="I20" s="49">
        <f t="shared" si="11"/>
        <v>70</v>
      </c>
      <c r="J20" s="49">
        <f t="shared" si="11"/>
        <v>71</v>
      </c>
      <c r="K20" s="26"/>
      <c r="L20" s="33" t="s">
        <v>55</v>
      </c>
      <c r="M20" s="33" t="s">
        <v>55</v>
      </c>
      <c r="N20" s="33"/>
      <c r="O20" s="33"/>
      <c r="P20" s="33"/>
      <c r="Q20" s="34"/>
    </row>
    <row r="21" s="1" customFormat="1" ht="16" customHeight="1" spans="1:17">
      <c r="A21" s="48" t="s">
        <v>51</v>
      </c>
      <c r="B21" s="49">
        <f t="shared" ref="B21:B23" si="12">C21-4</f>
        <v>96</v>
      </c>
      <c r="C21" s="49">
        <f t="shared" ref="C21:C23" si="13">D21-4</f>
        <v>100</v>
      </c>
      <c r="D21" s="50">
        <v>104</v>
      </c>
      <c r="E21" s="49">
        <f t="shared" ref="E21:E23" si="14">D21+4</f>
        <v>108</v>
      </c>
      <c r="F21" s="49">
        <f>E21+4</f>
        <v>112</v>
      </c>
      <c r="G21" s="49">
        <f t="shared" ref="G21:J21" si="15">F21+6</f>
        <v>118</v>
      </c>
      <c r="H21" s="49">
        <f t="shared" si="15"/>
        <v>124</v>
      </c>
      <c r="I21" s="49">
        <f t="shared" si="15"/>
        <v>130</v>
      </c>
      <c r="J21" s="49">
        <f t="shared" si="15"/>
        <v>136</v>
      </c>
      <c r="K21" s="26"/>
      <c r="L21" s="33" t="s">
        <v>53</v>
      </c>
      <c r="M21" s="33" t="s">
        <v>53</v>
      </c>
      <c r="N21" s="33"/>
      <c r="O21" s="33"/>
      <c r="P21" s="33"/>
      <c r="Q21" s="34"/>
    </row>
    <row r="22" s="1" customFormat="1" ht="16" customHeight="1" spans="1:17">
      <c r="A22" s="48" t="s">
        <v>64</v>
      </c>
      <c r="B22" s="49">
        <f t="shared" si="12"/>
        <v>92</v>
      </c>
      <c r="C22" s="49">
        <f t="shared" si="13"/>
        <v>96</v>
      </c>
      <c r="D22" s="50">
        <v>100</v>
      </c>
      <c r="E22" s="49">
        <f t="shared" si="14"/>
        <v>104</v>
      </c>
      <c r="F22" s="49">
        <f>E22+5</f>
        <v>109</v>
      </c>
      <c r="G22" s="49">
        <f>F22+6</f>
        <v>115</v>
      </c>
      <c r="H22" s="49">
        <f t="shared" ref="H22:J22" si="16">G22+7</f>
        <v>122</v>
      </c>
      <c r="I22" s="49">
        <f t="shared" si="16"/>
        <v>129</v>
      </c>
      <c r="J22" s="49">
        <f t="shared" si="16"/>
        <v>136</v>
      </c>
      <c r="K22" s="26"/>
      <c r="L22" s="33" t="s">
        <v>53</v>
      </c>
      <c r="M22" s="33" t="s">
        <v>53</v>
      </c>
      <c r="N22" s="33"/>
      <c r="O22" s="33"/>
      <c r="P22" s="33"/>
      <c r="Q22" s="34"/>
    </row>
    <row r="23" s="1" customFormat="1" ht="16" customHeight="1" spans="1:17">
      <c r="A23" s="48" t="s">
        <v>54</v>
      </c>
      <c r="B23" s="49">
        <f t="shared" si="12"/>
        <v>98</v>
      </c>
      <c r="C23" s="49">
        <f t="shared" si="13"/>
        <v>102</v>
      </c>
      <c r="D23" s="50">
        <v>106</v>
      </c>
      <c r="E23" s="49">
        <f t="shared" si="14"/>
        <v>110</v>
      </c>
      <c r="F23" s="49">
        <f>E23+5</f>
        <v>115</v>
      </c>
      <c r="G23" s="49">
        <f>F23+6</f>
        <v>121</v>
      </c>
      <c r="H23" s="49">
        <f t="shared" ref="H23:J23" si="17">G23+7</f>
        <v>128</v>
      </c>
      <c r="I23" s="49">
        <f t="shared" si="17"/>
        <v>135</v>
      </c>
      <c r="J23" s="49">
        <f t="shared" si="17"/>
        <v>142</v>
      </c>
      <c r="K23" s="26"/>
      <c r="L23" s="33" t="s">
        <v>53</v>
      </c>
      <c r="M23" s="33" t="s">
        <v>53</v>
      </c>
      <c r="N23" s="33"/>
      <c r="O23" s="33"/>
      <c r="P23" s="33"/>
      <c r="Q23" s="34"/>
    </row>
    <row r="24" s="1" customFormat="1" ht="16" customHeight="1" spans="1:17">
      <c r="A24" s="48" t="s">
        <v>65</v>
      </c>
      <c r="B24" s="49">
        <f t="shared" si="9"/>
        <v>38</v>
      </c>
      <c r="C24" s="49">
        <f t="shared" ref="C24:C29" si="18">D24-1</f>
        <v>39</v>
      </c>
      <c r="D24" s="50">
        <v>40</v>
      </c>
      <c r="E24" s="49">
        <f t="shared" ref="E24:E29" si="19">D24+1</f>
        <v>41</v>
      </c>
      <c r="F24" s="49">
        <f t="shared" ref="F24:F29" si="20">E24+1</f>
        <v>42</v>
      </c>
      <c r="G24" s="49">
        <f t="shared" ref="G24:J24" si="21">F24+1.2</f>
        <v>43.2</v>
      </c>
      <c r="H24" s="49">
        <f t="shared" si="21"/>
        <v>44.4</v>
      </c>
      <c r="I24" s="49">
        <f t="shared" si="21"/>
        <v>45.6</v>
      </c>
      <c r="J24" s="49">
        <f t="shared" si="21"/>
        <v>46.8</v>
      </c>
      <c r="K24" s="26"/>
      <c r="L24" s="33" t="s">
        <v>53</v>
      </c>
      <c r="M24" s="33" t="s">
        <v>53</v>
      </c>
      <c r="N24" s="33"/>
      <c r="O24" s="33"/>
      <c r="P24" s="33"/>
      <c r="Q24" s="34"/>
    </row>
    <row r="25" s="1" customFormat="1" ht="16" customHeight="1" spans="1:17">
      <c r="A25" s="48" t="s">
        <v>66</v>
      </c>
      <c r="B25" s="49">
        <f>C25-0.5</f>
        <v>57.5</v>
      </c>
      <c r="C25" s="49">
        <f t="shared" si="18"/>
        <v>58</v>
      </c>
      <c r="D25" s="50">
        <v>59</v>
      </c>
      <c r="E25" s="49">
        <f t="shared" si="19"/>
        <v>60</v>
      </c>
      <c r="F25" s="49">
        <f t="shared" si="20"/>
        <v>61</v>
      </c>
      <c r="G25" s="49">
        <f t="shared" ref="G25:J25" si="22">F25+0.5</f>
        <v>61.5</v>
      </c>
      <c r="H25" s="49">
        <f t="shared" si="22"/>
        <v>62</v>
      </c>
      <c r="I25" s="49">
        <f t="shared" si="22"/>
        <v>62.5</v>
      </c>
      <c r="J25" s="49">
        <f t="shared" si="22"/>
        <v>63</v>
      </c>
      <c r="K25" s="26"/>
      <c r="L25" s="33" t="s">
        <v>53</v>
      </c>
      <c r="M25" s="33" t="s">
        <v>53</v>
      </c>
      <c r="N25" s="33"/>
      <c r="O25" s="33"/>
      <c r="P25" s="33"/>
      <c r="Q25" s="34"/>
    </row>
    <row r="26" s="1" customFormat="1" ht="16" customHeight="1" spans="1:17">
      <c r="A26" s="48" t="s">
        <v>57</v>
      </c>
      <c r="B26" s="49">
        <f>C26-0.7</f>
        <v>17.6</v>
      </c>
      <c r="C26" s="49">
        <f>D26-0.7</f>
        <v>18.3</v>
      </c>
      <c r="D26" s="50">
        <v>19</v>
      </c>
      <c r="E26" s="49">
        <f>D26+0.7</f>
        <v>19.7</v>
      </c>
      <c r="F26" s="49">
        <f>E26+0.7</f>
        <v>20.4</v>
      </c>
      <c r="G26" s="49">
        <f t="shared" ref="G26:J26" si="23">F26+0.95</f>
        <v>21.35</v>
      </c>
      <c r="H26" s="49">
        <f t="shared" si="23"/>
        <v>22.3</v>
      </c>
      <c r="I26" s="49">
        <f t="shared" si="23"/>
        <v>23.25</v>
      </c>
      <c r="J26" s="49">
        <f t="shared" si="23"/>
        <v>24.2</v>
      </c>
      <c r="K26" s="26"/>
      <c r="L26" s="35" t="s">
        <v>58</v>
      </c>
      <c r="M26" s="35" t="s">
        <v>53</v>
      </c>
      <c r="N26" s="35"/>
      <c r="O26" s="35"/>
      <c r="P26" s="35"/>
      <c r="Q26" s="36"/>
    </row>
    <row r="27" s="1" customFormat="1" ht="16" customHeight="1" spans="1:17">
      <c r="A27" s="48" t="s">
        <v>59</v>
      </c>
      <c r="B27" s="49">
        <f>C27-0.6</f>
        <v>16.3</v>
      </c>
      <c r="C27" s="49">
        <f>D27-0.6</f>
        <v>16.9</v>
      </c>
      <c r="D27" s="50">
        <v>17.5</v>
      </c>
      <c r="E27" s="49">
        <f>D27+0.6</f>
        <v>18.1</v>
      </c>
      <c r="F27" s="49">
        <f>E27+0.6</f>
        <v>18.7</v>
      </c>
      <c r="G27" s="51">
        <f t="shared" ref="G27:J27" si="24">F27+0.95</f>
        <v>19.65</v>
      </c>
      <c r="H27" s="51">
        <f t="shared" si="24"/>
        <v>20.6</v>
      </c>
      <c r="I27" s="51">
        <f t="shared" si="24"/>
        <v>21.55</v>
      </c>
      <c r="J27" s="51">
        <f t="shared" si="24"/>
        <v>22.5</v>
      </c>
      <c r="K27" s="26"/>
      <c r="L27" s="35" t="s">
        <v>53</v>
      </c>
      <c r="M27" s="35" t="s">
        <v>53</v>
      </c>
      <c r="N27" s="35"/>
      <c r="O27" s="35"/>
      <c r="P27" s="35"/>
      <c r="Q27" s="36"/>
    </row>
    <row r="28" s="1" customFormat="1" ht="16" customHeight="1" spans="1:17">
      <c r="A28" s="48" t="s">
        <v>67</v>
      </c>
      <c r="B28" s="49">
        <f>C28-0.4</f>
        <v>8.7</v>
      </c>
      <c r="C28" s="49">
        <f>D28-0.4</f>
        <v>9.1</v>
      </c>
      <c r="D28" s="50">
        <v>9.5</v>
      </c>
      <c r="E28" s="49">
        <f>D28+0.4</f>
        <v>9.9</v>
      </c>
      <c r="F28" s="49">
        <f>E28+0.4</f>
        <v>10.3</v>
      </c>
      <c r="G28" s="49">
        <f t="shared" ref="G28:J28" si="25">F28+0.6</f>
        <v>10.9</v>
      </c>
      <c r="H28" s="49">
        <f t="shared" si="25"/>
        <v>11.5</v>
      </c>
      <c r="I28" s="49">
        <f t="shared" si="25"/>
        <v>12.1</v>
      </c>
      <c r="J28" s="49">
        <f t="shared" si="25"/>
        <v>12.7</v>
      </c>
      <c r="K28" s="26"/>
      <c r="L28" s="35" t="s">
        <v>58</v>
      </c>
      <c r="M28" s="35" t="s">
        <v>53</v>
      </c>
      <c r="N28" s="35"/>
      <c r="O28" s="35"/>
      <c r="P28" s="35"/>
      <c r="Q28" s="36"/>
    </row>
    <row r="29" s="1" customFormat="1" ht="16" customHeight="1" spans="1:17">
      <c r="A29" s="48" t="s">
        <v>68</v>
      </c>
      <c r="B29" s="49">
        <f>C29-1</f>
        <v>43</v>
      </c>
      <c r="C29" s="49">
        <f t="shared" si="18"/>
        <v>44</v>
      </c>
      <c r="D29" s="50">
        <v>45</v>
      </c>
      <c r="E29" s="49">
        <f t="shared" si="19"/>
        <v>46</v>
      </c>
      <c r="F29" s="49">
        <f t="shared" si="20"/>
        <v>47</v>
      </c>
      <c r="G29" s="49">
        <f t="shared" ref="G29:J29" si="26">F29+1.5</f>
        <v>48.5</v>
      </c>
      <c r="H29" s="49">
        <f t="shared" si="26"/>
        <v>50</v>
      </c>
      <c r="I29" s="49">
        <f t="shared" si="26"/>
        <v>51.5</v>
      </c>
      <c r="J29" s="49">
        <f t="shared" si="26"/>
        <v>53</v>
      </c>
      <c r="K29" s="26"/>
      <c r="L29" s="35" t="s">
        <v>53</v>
      </c>
      <c r="M29" s="35" t="s">
        <v>53</v>
      </c>
      <c r="N29" s="35"/>
      <c r="O29" s="35"/>
      <c r="P29" s="35"/>
      <c r="Q29" s="36"/>
    </row>
    <row r="30" s="1" customFormat="1" ht="16" customHeight="1" spans="1:17">
      <c r="A30" s="52" t="s">
        <v>69</v>
      </c>
      <c r="B30" s="52"/>
      <c r="C30" s="52"/>
      <c r="D30" s="52"/>
      <c r="E30" s="52"/>
      <c r="F30" s="52"/>
      <c r="G30" s="52"/>
      <c r="H30" s="52"/>
      <c r="I30" s="52"/>
      <c r="J30" s="52"/>
      <c r="K30" s="26"/>
      <c r="L30" s="60" t="s">
        <v>70</v>
      </c>
      <c r="M30" s="61"/>
      <c r="N30" s="61"/>
      <c r="O30" s="61"/>
      <c r="P30" s="61"/>
      <c r="Q30" s="71"/>
    </row>
    <row r="31" s="1" customFormat="1" ht="16" customHeight="1" spans="1:17">
      <c r="A31" s="53" t="s">
        <v>71</v>
      </c>
      <c r="B31" s="53"/>
      <c r="C31" s="53"/>
      <c r="D31" s="53"/>
      <c r="E31" s="53"/>
      <c r="F31" s="53"/>
      <c r="G31" s="53"/>
      <c r="H31" s="53"/>
      <c r="I31" s="53"/>
      <c r="J31" s="53"/>
      <c r="K31" s="26"/>
      <c r="L31" s="62" t="s">
        <v>72</v>
      </c>
      <c r="M31" s="63"/>
      <c r="N31" s="63"/>
      <c r="O31" s="63"/>
      <c r="P31" s="63"/>
      <c r="Q31" s="72"/>
    </row>
    <row r="32" s="1" customFormat="1" ht="16" customHeight="1" spans="1:17">
      <c r="A32" s="52" t="s">
        <v>73</v>
      </c>
      <c r="B32" s="52"/>
      <c r="C32" s="52"/>
      <c r="D32" s="52"/>
      <c r="E32" s="52"/>
      <c r="F32" s="52"/>
      <c r="G32" s="52"/>
      <c r="H32" s="52"/>
      <c r="I32" s="52"/>
      <c r="J32" s="52"/>
      <c r="K32" s="26"/>
      <c r="L32" s="62" t="s">
        <v>74</v>
      </c>
      <c r="M32" s="63"/>
      <c r="N32" s="63"/>
      <c r="O32" s="63"/>
      <c r="P32" s="63"/>
      <c r="Q32" s="72"/>
    </row>
    <row r="33" s="1" customFormat="1" ht="16" customHeight="1" spans="1:17">
      <c r="A33" s="52" t="s">
        <v>75</v>
      </c>
      <c r="B33" s="52"/>
      <c r="C33" s="52"/>
      <c r="D33" s="52"/>
      <c r="E33" s="52"/>
      <c r="F33" s="52"/>
      <c r="G33" s="52"/>
      <c r="H33" s="52"/>
      <c r="I33" s="52"/>
      <c r="J33" s="52"/>
      <c r="K33" s="26"/>
      <c r="L33" s="62" t="s">
        <v>76</v>
      </c>
      <c r="M33" s="63"/>
      <c r="N33" s="63"/>
      <c r="O33" s="63"/>
      <c r="P33" s="63"/>
      <c r="Q33" s="72"/>
    </row>
    <row r="34" s="1" customFormat="1" ht="16" customHeight="1" spans="1:17">
      <c r="A34" s="52" t="s">
        <v>77</v>
      </c>
      <c r="B34" s="52"/>
      <c r="C34" s="52"/>
      <c r="D34" s="52"/>
      <c r="E34" s="52"/>
      <c r="F34" s="52"/>
      <c r="G34" s="52"/>
      <c r="H34" s="52"/>
      <c r="I34" s="52"/>
      <c r="J34" s="52"/>
      <c r="K34" s="26"/>
      <c r="L34" s="62" t="s">
        <v>78</v>
      </c>
      <c r="M34" s="63"/>
      <c r="N34" s="63"/>
      <c r="O34" s="63"/>
      <c r="P34" s="63"/>
      <c r="Q34" s="72"/>
    </row>
    <row r="35" s="1" customFormat="1" ht="16" customHeight="1" spans="1:17">
      <c r="A35" s="52" t="s">
        <v>79</v>
      </c>
      <c r="B35" s="52"/>
      <c r="C35" s="52"/>
      <c r="D35" s="52"/>
      <c r="E35" s="52"/>
      <c r="F35" s="52"/>
      <c r="G35" s="52"/>
      <c r="H35" s="52"/>
      <c r="I35" s="52"/>
      <c r="J35" s="52"/>
      <c r="K35" s="26"/>
      <c r="L35" s="62" t="s">
        <v>80</v>
      </c>
      <c r="M35" s="63"/>
      <c r="N35" s="63"/>
      <c r="O35" s="63"/>
      <c r="P35" s="63"/>
      <c r="Q35" s="72"/>
    </row>
    <row r="36" s="1" customFormat="1" ht="16" customHeight="1" spans="1:17">
      <c r="A36" s="52" t="s">
        <v>81</v>
      </c>
      <c r="B36" s="52"/>
      <c r="C36" s="52"/>
      <c r="D36" s="52"/>
      <c r="E36" s="52"/>
      <c r="F36" s="52"/>
      <c r="G36" s="52"/>
      <c r="H36" s="52"/>
      <c r="I36" s="52"/>
      <c r="J36" s="52"/>
      <c r="K36" s="26"/>
      <c r="L36" s="62" t="s">
        <v>82</v>
      </c>
      <c r="M36" s="63"/>
      <c r="N36" s="63"/>
      <c r="O36" s="63"/>
      <c r="P36" s="63"/>
      <c r="Q36" s="72"/>
    </row>
    <row r="37" s="1" customFormat="1" ht="16" customHeight="1" spans="1:17">
      <c r="A37" s="52" t="s">
        <v>83</v>
      </c>
      <c r="B37" s="52"/>
      <c r="C37" s="52"/>
      <c r="D37" s="52"/>
      <c r="E37" s="52"/>
      <c r="F37" s="52"/>
      <c r="G37" s="52"/>
      <c r="H37" s="52"/>
      <c r="I37" s="52"/>
      <c r="J37" s="52"/>
      <c r="K37" s="26"/>
      <c r="L37" s="62" t="s">
        <v>84</v>
      </c>
      <c r="M37" s="63"/>
      <c r="N37" s="63"/>
      <c r="O37" s="63"/>
      <c r="P37" s="63"/>
      <c r="Q37" s="72"/>
    </row>
    <row r="38" s="1" customFormat="1" ht="16" customHeight="1" spans="1:17">
      <c r="A38" s="52" t="s">
        <v>85</v>
      </c>
      <c r="B38" s="52"/>
      <c r="C38" s="52"/>
      <c r="D38" s="52"/>
      <c r="E38" s="52"/>
      <c r="F38" s="52"/>
      <c r="G38" s="52"/>
      <c r="H38" s="52"/>
      <c r="I38" s="52"/>
      <c r="J38" s="52"/>
      <c r="K38" s="26"/>
      <c r="L38" s="62" t="s">
        <v>86</v>
      </c>
      <c r="M38" s="63"/>
      <c r="N38" s="63"/>
      <c r="O38" s="63"/>
      <c r="P38" s="63"/>
      <c r="Q38" s="72"/>
    </row>
    <row r="39" s="1" customFormat="1" ht="16" customHeight="1" spans="1:17">
      <c r="A39" s="54"/>
      <c r="B39" s="55"/>
      <c r="C39" s="55"/>
      <c r="D39" s="55"/>
      <c r="E39" s="55"/>
      <c r="F39" s="55"/>
      <c r="G39" s="55"/>
      <c r="H39" s="55"/>
      <c r="I39" s="55"/>
      <c r="J39" s="64"/>
      <c r="K39" s="26"/>
      <c r="L39" s="65"/>
      <c r="M39" s="66"/>
      <c r="N39" s="66"/>
      <c r="O39" s="66"/>
      <c r="P39" s="66"/>
      <c r="Q39" s="73"/>
    </row>
    <row r="40" s="1" customFormat="1" ht="16" customHeight="1" spans="1:17">
      <c r="A40" s="56"/>
      <c r="B40" s="57"/>
      <c r="C40" s="57"/>
      <c r="D40" s="57"/>
      <c r="E40" s="57"/>
      <c r="F40" s="57"/>
      <c r="G40" s="57"/>
      <c r="H40" s="57"/>
      <c r="I40" s="57"/>
      <c r="J40" s="67"/>
      <c r="K40" s="26"/>
      <c r="L40" s="65"/>
      <c r="M40" s="66"/>
      <c r="N40" s="66"/>
      <c r="O40" s="66"/>
      <c r="P40" s="66"/>
      <c r="Q40" s="73"/>
    </row>
    <row r="41" s="1" customFormat="1" ht="16" customHeight="1" spans="1:17">
      <c r="A41" s="58"/>
      <c r="B41" s="59"/>
      <c r="C41" s="59"/>
      <c r="D41" s="59"/>
      <c r="E41" s="59"/>
      <c r="F41" s="59"/>
      <c r="G41" s="59"/>
      <c r="H41" s="59"/>
      <c r="I41" s="59"/>
      <c r="J41" s="68"/>
      <c r="K41" s="39"/>
      <c r="L41" s="69"/>
      <c r="M41" s="70"/>
      <c r="N41" s="70"/>
      <c r="O41" s="70"/>
      <c r="P41" s="70"/>
      <c r="Q41" s="74"/>
    </row>
    <row r="42" s="1" customFormat="1" ht="15" spans="1:17">
      <c r="A42" s="21" t="s">
        <v>87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="1" customFormat="1" ht="15" spans="1:17">
      <c r="A43" s="1" t="s">
        <v>88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="1" customFormat="1" ht="15" spans="1:16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1" t="s">
        <v>89</v>
      </c>
      <c r="M44" s="43"/>
      <c r="N44" s="21" t="s">
        <v>90</v>
      </c>
      <c r="O44" s="21"/>
      <c r="P44" s="21" t="s">
        <v>91</v>
      </c>
    </row>
  </sheetData>
  <mergeCells count="33">
    <mergeCell ref="A1:Q1"/>
    <mergeCell ref="B2:C2"/>
    <mergeCell ref="E2:J2"/>
    <mergeCell ref="M2:Q2"/>
    <mergeCell ref="B3:J3"/>
    <mergeCell ref="L3:Q3"/>
    <mergeCell ref="B16:J16"/>
    <mergeCell ref="A30:J30"/>
    <mergeCell ref="L30:Q30"/>
    <mergeCell ref="A31:J31"/>
    <mergeCell ref="L31:Q31"/>
    <mergeCell ref="A32:J32"/>
    <mergeCell ref="L32:Q32"/>
    <mergeCell ref="A33:J33"/>
    <mergeCell ref="L33:Q33"/>
    <mergeCell ref="A34:J34"/>
    <mergeCell ref="L34:Q34"/>
    <mergeCell ref="A35:J35"/>
    <mergeCell ref="L35:Q35"/>
    <mergeCell ref="A36:J36"/>
    <mergeCell ref="L36:Q36"/>
    <mergeCell ref="A37:J37"/>
    <mergeCell ref="L37:Q37"/>
    <mergeCell ref="A38:J38"/>
    <mergeCell ref="L38:Q38"/>
    <mergeCell ref="A39:J39"/>
    <mergeCell ref="L39:Q39"/>
    <mergeCell ref="A40:J40"/>
    <mergeCell ref="L40:Q40"/>
    <mergeCell ref="A41:J41"/>
    <mergeCell ref="L41:Q41"/>
    <mergeCell ref="A3:A5"/>
    <mergeCell ref="A16:A18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34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92</v>
      </c>
      <c r="C5" s="11" t="s">
        <v>93</v>
      </c>
      <c r="D5" s="11" t="s">
        <v>94</v>
      </c>
      <c r="E5" s="11" t="s">
        <v>95</v>
      </c>
      <c r="F5" s="11" t="s">
        <v>96</v>
      </c>
      <c r="G5" s="11" t="s">
        <v>97</v>
      </c>
      <c r="H5" s="11" t="s">
        <v>98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47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49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99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100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51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64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54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65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66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101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59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102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68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63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34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92</v>
      </c>
      <c r="C21" s="11" t="s">
        <v>93</v>
      </c>
      <c r="D21" s="11" t="s">
        <v>94</v>
      </c>
      <c r="E21" s="11" t="s">
        <v>95</v>
      </c>
      <c r="F21" s="11" t="s">
        <v>96</v>
      </c>
      <c r="G21" s="11" t="s">
        <v>97</v>
      </c>
      <c r="H21" s="11" t="s">
        <v>98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47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49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99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51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64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54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65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66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101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59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102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103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68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87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104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105</v>
      </c>
      <c r="K37" s="43"/>
      <c r="L37" s="21" t="s">
        <v>106</v>
      </c>
      <c r="M37" s="21"/>
      <c r="N37" s="21" t="s">
        <v>107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34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92</v>
      </c>
      <c r="C5" s="11" t="s">
        <v>93</v>
      </c>
      <c r="D5" s="11" t="s">
        <v>94</v>
      </c>
      <c r="E5" s="11" t="s">
        <v>95</v>
      </c>
      <c r="F5" s="11" t="s">
        <v>96</v>
      </c>
      <c r="G5" s="11" t="s">
        <v>97</v>
      </c>
      <c r="H5" s="11" t="s">
        <v>98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47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49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99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100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51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64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54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65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66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101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59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102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68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63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34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92</v>
      </c>
      <c r="C21" s="11" t="s">
        <v>93</v>
      </c>
      <c r="D21" s="11" t="s">
        <v>94</v>
      </c>
      <c r="E21" s="11" t="s">
        <v>95</v>
      </c>
      <c r="F21" s="11" t="s">
        <v>96</v>
      </c>
      <c r="G21" s="11" t="s">
        <v>97</v>
      </c>
      <c r="H21" s="11" t="s">
        <v>98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47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49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99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51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64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54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65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66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101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59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102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103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68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87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108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105</v>
      </c>
      <c r="K37" s="43"/>
      <c r="L37" s="21" t="s">
        <v>106</v>
      </c>
      <c r="M37" s="21"/>
      <c r="N37" s="21" t="s">
        <v>107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2024-05-29T01:08:27Z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