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2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<sst xmlns="http://schemas.openxmlformats.org/spreadsheetml/2006/main" count="228" uniqueCount="132">
  <si>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</si>
  <si>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</si>
  <si>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</si>
  <si>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</si>
  <si>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</si>
  <si>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</si>
  <si>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</si>
  <si>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</si>
  <si>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</si>
  <si>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</si>
  <si>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</si>
  <si>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</si>
  <si>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</si>
  <si>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</si>
  <si>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</si>
  <si>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</si>
  <si>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</si>
  <si>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</si>
  <si>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</si>
  <si>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TAMMBM82749</t>
  </si>
  <si>
    <t>品名</t>
  </si>
  <si>
    <t>女式长裤</t>
  </si>
  <si>
    <t>生产工厂</t>
  </si>
  <si>
    <t>腾圣-穆林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</si>
  <si>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</si>
  <si>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</si>
  <si>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</si>
  <si>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</si>
  <si>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</si>
  <si>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</si>
  <si>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</si>
  <si>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</si>
  <si>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</si>
  <si>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</si>
  <si>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150/70B</t>
  </si>
  <si>
    <t>155/74B</t>
  </si>
  <si>
    <t>160/78B</t>
  </si>
  <si>
    <t>165/82B</t>
  </si>
  <si>
    <t>170/86B</t>
  </si>
  <si>
    <t>175/90B</t>
  </si>
  <si>
    <t>180/94B</t>
  </si>
  <si>
    <t>洗前</t>
  </si>
  <si>
    <t>洗后</t>
  </si>
  <si>
    <t>裤外侧长（参考值）</t>
  </si>
  <si>
    <t>1</t>
  </si>
  <si>
    <t>内裆长</t>
  </si>
  <si>
    <t>1.6</t>
  </si>
  <si>
    <t>0.6</t>
  </si>
  <si>
    <t>腰围 平量</t>
  </si>
  <si>
    <t>74</t>
  </si>
  <si>
    <t>0</t>
  </si>
  <si>
    <t>腰带长</t>
  </si>
  <si>
    <t>88</t>
  </si>
  <si>
    <t>臀围</t>
  </si>
  <si>
    <t>98</t>
  </si>
  <si>
    <t>腿围/2</t>
  </si>
  <si>
    <t>0.2</t>
  </si>
  <si>
    <t>-0.3</t>
  </si>
  <si>
    <t>膝围/2</t>
  </si>
  <si>
    <t>-0.2</t>
  </si>
  <si>
    <t>脚口/2</t>
  </si>
  <si>
    <t>前裆长 含腰</t>
  </si>
  <si>
    <t>0.5</t>
  </si>
  <si>
    <t>后裆长 含腰</t>
  </si>
  <si>
    <t>问题点：</t>
  </si>
  <si>
    <t>1，注意门刀明线偏紧褶皱，止口要顺直，要逃要方正。</t>
  </si>
  <si>
    <t>5，腰里、腰面要注意吃量均匀，不能斜绺褶皱。</t>
  </si>
  <si>
    <t>2，前裆弯褶皱请及时改进，</t>
  </si>
  <si>
    <t>6，脚口注意线迹宽窄均匀，熨烫平服，不能出死折。</t>
  </si>
  <si>
    <t>3，插袋拉链两侧吃纵褶皱，请及时改进。</t>
  </si>
  <si>
    <t>7，两只裤腿折量左右要一致。</t>
  </si>
  <si>
    <t>4，各拼缝注意吃纵均匀，熨烫平整，不能褶皱不平。</t>
  </si>
  <si>
    <t>8，保证规格洗前洗后在误差范围内。</t>
  </si>
  <si>
    <t>备注：</t>
  </si>
  <si>
    <t xml:space="preserve">     初期请洗测2-3件，有问题的另加测量数量。</t>
  </si>
  <si>
    <t>验货时间：</t>
  </si>
  <si>
    <t>跟单QC:周苑</t>
  </si>
  <si>
    <t>工厂负责人：吴云</t>
  </si>
  <si>
    <t>S黑色</t>
  </si>
  <si>
    <t>M黑色</t>
  </si>
  <si>
    <t>L黑色</t>
  </si>
  <si>
    <t>XL黑色</t>
  </si>
  <si>
    <t>XXL黑色</t>
  </si>
  <si>
    <t>洗前/洗后</t>
  </si>
  <si>
    <t>1/1</t>
  </si>
  <si>
    <t>1/0.6</t>
  </si>
  <si>
    <t>1.3/1</t>
  </si>
  <si>
    <t>1.4/1.4</t>
  </si>
  <si>
    <t>0.6/0</t>
  </si>
  <si>
    <t>1.5/2</t>
  </si>
  <si>
    <t>1.8/1.8</t>
  </si>
  <si>
    <t>2/0</t>
  </si>
  <si>
    <t>2/1</t>
  </si>
  <si>
    <t>0/-1</t>
  </si>
  <si>
    <t>-1/-1</t>
  </si>
  <si>
    <t>-0.4/-0.4</t>
  </si>
  <si>
    <t>1/0</t>
  </si>
  <si>
    <t>0/0</t>
  </si>
  <si>
    <t>0/1</t>
  </si>
  <si>
    <t>1/0.5</t>
  </si>
  <si>
    <t>-0.4/-0.3</t>
  </si>
  <si>
    <t>-0.3/-0.2</t>
  </si>
  <si>
    <t>0.5/0.4</t>
  </si>
  <si>
    <t>-0.4/0</t>
  </si>
  <si>
    <t>0/0.2</t>
  </si>
  <si>
    <t>0/-0.2</t>
  </si>
  <si>
    <t>0/0.3</t>
  </si>
  <si>
    <t>0.2/0.2</t>
  </si>
  <si>
    <t xml:space="preserve">0/0 </t>
  </si>
  <si>
    <t xml:space="preserve">1/0 </t>
  </si>
  <si>
    <t>-0.2/-0.3</t>
  </si>
  <si>
    <t>0.4/-0.6</t>
  </si>
  <si>
    <t>-0.2/-0.2</t>
  </si>
  <si>
    <t>0.2/0.7</t>
  </si>
  <si>
    <t>6，后中裤袢不居中，位置偏斜大货不能接受。</t>
  </si>
  <si>
    <t>2，前裆弯褶皱请及时改进，服装大货不能接受，</t>
  </si>
  <si>
    <t>7，脚口注意线迹宽窄均匀，熨烫平服，不能出死折，否则大货不能接受。</t>
  </si>
  <si>
    <t>3，插袋拉链两侧吃纵褶皱，请及时改进，服装大货不能接受。</t>
  </si>
  <si>
    <t>8，两只裤腿折量左右要一致，服装大货不能接受。</t>
  </si>
  <si>
    <t>9，保证规格洗前洗后在误差范围内。</t>
  </si>
  <si>
    <t>10，熨烫不能出现死折，大货不能接受。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</si>
  <si>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</si>
  <si>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</si>
  <si>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</si>
  <si>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</si>
  <si>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</si>
  <si>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</si>
  <si>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</si>
  <si>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</si>
  <si>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 xml:space="preserve">     尾期测量全码齐色全码至少3件，有问题的另加测量数量。</t>
  </si>
  <si>
    <t>跟单QC:</t>
  </si>
  <si>
    <t>工厂负责人：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</si>
</sst>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8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b/>
      <sz val="12"/>
      <color rgb="FFFF0000"/>
      <name val="仿宋_GB2312"/>
      <charset val="134"/>
    </font>
    <font>
      <b/>
      <sz val="10"/>
      <color theme="1"/>
      <name val="宋体"/>
      <charset val="134"/>
    </font>
    <font>
      <b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8" borderId="2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29" applyNumberFormat="0" applyAlignment="0" applyProtection="0">
      <alignment vertical="center"/>
    </xf>
    <xf numFmtId="0" fontId="27" fillId="10" borderId="30" applyNumberFormat="0" applyAlignment="0" applyProtection="0">
      <alignment vertical="center"/>
    </xf>
    <xf numFmtId="0" fontId="28" fillId="10" borderId="29" applyNumberFormat="0" applyAlignment="0" applyProtection="0">
      <alignment vertical="center"/>
    </xf>
    <xf numFmtId="0" fontId="29" fillId="11" borderId="31" applyNumberFormat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4" fillId="0" borderId="0">
      <alignment vertical="center"/>
    </xf>
    <xf numFmtId="0" fontId="4" fillId="0" borderId="0"/>
    <xf numFmtId="0" fontId="1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15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3" xfId="54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8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8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8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6" fillId="0" borderId="9" xfId="54" applyFont="1" applyFill="1" applyBorder="1" applyAlignment="1">
      <alignment horizontal="center"/>
    </xf>
    <xf numFmtId="0" fontId="6" fillId="3" borderId="4" xfId="54" applyFont="1" applyFill="1" applyBorder="1" applyAlignment="1">
      <alignment horizontal="center"/>
    </xf>
    <xf numFmtId="0" fontId="9" fillId="0" borderId="4" xfId="54" applyFont="1" applyFill="1" applyBorder="1" applyAlignment="1">
      <alignment horizontal="center"/>
    </xf>
    <xf numFmtId="176" fontId="10" fillId="0" borderId="4" xfId="54" applyNumberFormat="1" applyFont="1" applyFill="1" applyBorder="1" applyAlignment="1">
      <alignment horizontal="center"/>
    </xf>
    <xf numFmtId="176" fontId="10" fillId="3" borderId="4" xfId="54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49" fontId="9" fillId="4" borderId="4" xfId="55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176" fontId="8" fillId="3" borderId="4" xfId="53" applyNumberFormat="1" applyFont="1" applyFill="1" applyBorder="1" applyAlignment="1">
      <alignment horizontal="center"/>
    </xf>
    <xf numFmtId="0" fontId="11" fillId="0" borderId="10" xfId="53" applyFont="1" applyFill="1" applyBorder="1" applyAlignment="1">
      <alignment horizontal="left"/>
    </xf>
    <xf numFmtId="0" fontId="11" fillId="0" borderId="11" xfId="53" applyFont="1" applyFill="1" applyBorder="1" applyAlignment="1">
      <alignment horizontal="left"/>
    </xf>
    <xf numFmtId="0" fontId="11" fillId="0" borderId="9" xfId="53" applyFont="1" applyFill="1" applyBorder="1" applyAlignment="1">
      <alignment horizontal="left"/>
    </xf>
    <xf numFmtId="0" fontId="12" fillId="0" borderId="10" xfId="53" applyFont="1" applyFill="1" applyBorder="1" applyAlignment="1">
      <alignment horizontal="left"/>
    </xf>
    <xf numFmtId="0" fontId="12" fillId="0" borderId="11" xfId="53" applyFont="1" applyFill="1" applyBorder="1" applyAlignment="1">
      <alignment horizontal="left"/>
    </xf>
    <xf numFmtId="0" fontId="12" fillId="0" borderId="9" xfId="53" applyFont="1" applyFill="1" applyBorder="1" applyAlignment="1">
      <alignment horizontal="left"/>
    </xf>
    <xf numFmtId="49" fontId="2" fillId="2" borderId="4" xfId="53" applyNumberFormat="1" applyFont="1" applyFill="1" applyBorder="1" applyAlignment="1">
      <alignment horizontal="left" vertical="center"/>
    </xf>
    <xf numFmtId="0" fontId="8" fillId="0" borderId="12" xfId="53" applyFont="1" applyFill="1" applyBorder="1" applyAlignment="1">
      <alignment horizontal="left"/>
    </xf>
    <xf numFmtId="0" fontId="8" fillId="0" borderId="13" xfId="53" applyFont="1" applyFill="1" applyBorder="1" applyAlignment="1">
      <alignment horizontal="left"/>
    </xf>
    <xf numFmtId="0" fontId="8" fillId="0" borderId="14" xfId="53" applyFont="1" applyFill="1" applyBorder="1" applyAlignment="1">
      <alignment horizontal="left"/>
    </xf>
    <xf numFmtId="0" fontId="13" fillId="2" borderId="4" xfId="53" applyFont="1" applyFill="1" applyBorder="1" applyAlignment="1">
      <alignment horizontal="center" vertical="center"/>
    </xf>
    <xf numFmtId="49" fontId="1" fillId="2" borderId="10" xfId="53" applyNumberFormat="1" applyFont="1" applyFill="1" applyBorder="1" applyAlignment="1">
      <alignment horizontal="left" vertical="center"/>
    </xf>
    <xf numFmtId="49" fontId="1" fillId="2" borderId="11" xfId="53" applyNumberFormat="1" applyFont="1" applyFill="1" applyBorder="1" applyAlignment="1">
      <alignment horizontal="left" vertical="center"/>
    </xf>
    <xf numFmtId="49" fontId="1" fillId="2" borderId="15" xfId="53" applyNumberFormat="1" applyFont="1" applyFill="1" applyBorder="1" applyAlignment="1">
      <alignment horizontal="left" vertical="center"/>
    </xf>
    <xf numFmtId="49" fontId="14" fillId="2" borderId="10" xfId="53" applyNumberFormat="1" applyFont="1" applyFill="1" applyBorder="1" applyAlignment="1">
      <alignment horizontal="left" vertical="center"/>
    </xf>
    <xf numFmtId="49" fontId="14" fillId="2" borderId="11" xfId="53" applyNumberFormat="1" applyFont="1" applyFill="1" applyBorder="1" applyAlignment="1">
      <alignment horizontal="left" vertical="center"/>
    </xf>
    <xf numFmtId="49" fontId="14" fillId="2" borderId="15" xfId="53" applyNumberFormat="1" applyFont="1" applyFill="1" applyBorder="1" applyAlignment="1">
      <alignment horizontal="left" vertical="center"/>
    </xf>
    <xf numFmtId="49" fontId="2" fillId="2" borderId="10" xfId="53" applyNumberFormat="1" applyFont="1" applyFill="1" applyBorder="1" applyAlignment="1">
      <alignment horizontal="left" vertical="center"/>
    </xf>
    <xf numFmtId="49" fontId="2" fillId="2" borderId="11" xfId="53" applyNumberFormat="1" applyFont="1" applyFill="1" applyBorder="1" applyAlignment="1">
      <alignment horizontal="left" vertical="center"/>
    </xf>
    <xf numFmtId="49" fontId="2" fillId="2" borderId="15" xfId="53" applyNumberFormat="1" applyFont="1" applyFill="1" applyBorder="1" applyAlignment="1">
      <alignment horizontal="left" vertical="center"/>
    </xf>
    <xf numFmtId="0" fontId="1" fillId="2" borderId="16" xfId="52" applyFont="1" applyFill="1" applyBorder="1" applyAlignment="1"/>
    <xf numFmtId="49" fontId="14" fillId="2" borderId="17" xfId="53" applyNumberFormat="1" applyFont="1" applyFill="1" applyBorder="1" applyAlignment="1">
      <alignment horizontal="left" vertical="center"/>
    </xf>
    <xf numFmtId="49" fontId="14" fillId="2" borderId="18" xfId="53" applyNumberFormat="1" applyFont="1" applyFill="1" applyBorder="1" applyAlignment="1">
      <alignment horizontal="left" vertical="center"/>
    </xf>
    <xf numFmtId="49" fontId="14" fillId="2" borderId="19" xfId="53" applyNumberFormat="1" applyFont="1" applyFill="1" applyBorder="1" applyAlignment="1">
      <alignment horizontal="left" vertical="center"/>
    </xf>
    <xf numFmtId="49" fontId="1" fillId="2" borderId="20" xfId="52" applyNumberFormat="1" applyFont="1" applyFill="1" applyBorder="1" applyAlignment="1">
      <alignment horizontal="left"/>
    </xf>
    <xf numFmtId="49" fontId="1" fillId="2" borderId="21" xfId="52" applyNumberFormat="1" applyFont="1" applyFill="1" applyBorder="1" applyAlignment="1">
      <alignment horizontal="left"/>
    </xf>
    <xf numFmtId="49" fontId="1" fillId="2" borderId="22" xfId="52" applyNumberFormat="1" applyFont="1" applyFill="1" applyBorder="1" applyAlignment="1">
      <alignment horizontal="left"/>
    </xf>
    <xf numFmtId="0" fontId="6" fillId="5" borderId="3" xfId="54" applyFont="1" applyFill="1" applyBorder="1" applyAlignment="1">
      <alignment horizontal="center"/>
    </xf>
    <xf numFmtId="176" fontId="10" fillId="5" borderId="4" xfId="54" applyNumberFormat="1" applyFont="1" applyFill="1" applyBorder="1" applyAlignment="1">
      <alignment horizontal="center"/>
    </xf>
    <xf numFmtId="49" fontId="9" fillId="5" borderId="4" xfId="55" applyNumberFormat="1" applyFont="1" applyFill="1" applyBorder="1" applyAlignment="1">
      <alignment horizontal="center" vertical="center"/>
    </xf>
    <xf numFmtId="0" fontId="11" fillId="0" borderId="17" xfId="53" applyFont="1" applyFill="1" applyBorder="1" applyAlignment="1">
      <alignment horizontal="left"/>
    </xf>
    <xf numFmtId="0" fontId="11" fillId="0" borderId="18" xfId="53" applyFont="1" applyFill="1" applyBorder="1" applyAlignment="1">
      <alignment horizontal="left"/>
    </xf>
    <xf numFmtId="0" fontId="11" fillId="0" borderId="23" xfId="53" applyFont="1" applyFill="1" applyBorder="1" applyAlignment="1">
      <alignment horizontal="left"/>
    </xf>
    <xf numFmtId="0" fontId="8" fillId="0" borderId="20" xfId="53" applyFont="1" applyFill="1" applyBorder="1" applyAlignment="1">
      <alignment horizontal="left"/>
    </xf>
    <xf numFmtId="0" fontId="8" fillId="0" borderId="21" xfId="53" applyFont="1" applyFill="1" applyBorder="1" applyAlignment="1">
      <alignment horizontal="left"/>
    </xf>
    <xf numFmtId="0" fontId="8" fillId="0" borderId="24" xfId="53" applyFont="1" applyFill="1" applyBorder="1" applyAlignment="1">
      <alignment horizontal="left"/>
    </xf>
    <xf numFmtId="49" fontId="2" fillId="2" borderId="17" xfId="53" applyNumberFormat="1" applyFont="1" applyFill="1" applyBorder="1" applyAlignment="1">
      <alignment horizontal="left" vertical="center"/>
    </xf>
    <xf numFmtId="49" fontId="2" fillId="2" borderId="18" xfId="53" applyNumberFormat="1" applyFont="1" applyFill="1" applyBorder="1" applyAlignment="1">
      <alignment horizontal="left" vertical="center"/>
    </xf>
    <xf numFmtId="49" fontId="2" fillId="2" borderId="19" xfId="53" applyNumberFormat="1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4" xfId="0" applyFont="1" applyBorder="1"/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6" fillId="6" borderId="4" xfId="0" applyFont="1" applyFill="1" applyBorder="1"/>
    <xf numFmtId="0" fontId="0" fillId="0" borderId="3" xfId="0" applyBorder="1"/>
    <xf numFmtId="0" fontId="0" fillId="0" borderId="4" xfId="0" applyBorder="1"/>
    <xf numFmtId="0" fontId="0" fillId="6" borderId="4" xfId="0" applyFill="1" applyBorder="1"/>
    <xf numFmtId="0" fontId="0" fillId="0" borderId="25" xfId="0" applyBorder="1"/>
    <xf numFmtId="0" fontId="0" fillId="0" borderId="5" xfId="0" applyBorder="1"/>
    <xf numFmtId="0" fontId="0" fillId="6" borderId="5" xfId="0" applyFill="1" applyBorder="1"/>
    <xf numFmtId="0" fontId="0" fillId="7" borderId="0" xfId="0" applyFill="1"/>
    <xf numFmtId="0" fontId="15" fillId="0" borderId="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7" xfId="0" applyFont="1" applyBorder="1"/>
    <xf numFmtId="0" fontId="0" fillId="0" borderId="7" xfId="0" applyBorder="1"/>
    <xf numFmtId="0" fontId="0" fillId="0" borderId="8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_110509_2006-09-28 2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44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36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574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44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44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844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336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574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844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844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844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33600" y="447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57400" y="447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844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844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44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36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574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44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44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844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336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574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844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844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844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336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574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844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844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844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33600" y="3454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57400" y="3454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844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844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844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336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574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1844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1844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1844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336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574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1844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1844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1844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33600" y="3454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57400" y="3454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1844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1844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1844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1336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0574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1844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1844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1844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1336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0574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1844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1844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1844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13360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05740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1844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1844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94" t="s">
        <v>0</v>
      </c>
      <c r="C2" s="95"/>
      <c r="D2" s="95"/>
      <c r="E2" s="95"/>
      <c r="F2" s="95"/>
      <c r="G2" s="95"/>
      <c r="H2" s="95"/>
      <c r="I2" s="110"/>
    </row>
    <row r="3" ht="28" customHeight="1" spans="2:9">
      <c r="B3" s="96"/>
      <c r="C3" s="97"/>
      <c r="D3" s="98" t="s">
        <v>1</v>
      </c>
      <c r="E3" s="99"/>
      <c r="F3" s="100" t="s">
        <v>2</v>
      </c>
      <c r="G3" s="101"/>
      <c r="H3" s="98" t="s">
        <v>3</v>
      </c>
      <c r="I3" s="111"/>
    </row>
    <row r="4" ht="28" customHeight="1" spans="2:9">
      <c r="B4" s="96" t="s">
        <v>4</v>
      </c>
      <c r="C4" s="97" t="s">
        <v>5</v>
      </c>
      <c r="D4" s="97" t="s">
        <v>6</v>
      </c>
      <c r="E4" s="97" t="s">
        <v>7</v>
      </c>
      <c r="F4" s="102" t="s">
        <v>6</v>
      </c>
      <c r="G4" s="102" t="s">
        <v>7</v>
      </c>
      <c r="H4" s="97" t="s">
        <v>6</v>
      </c>
      <c r="I4" s="112" t="s">
        <v>7</v>
      </c>
    </row>
    <row r="5" ht="28" customHeight="1" spans="2:9">
      <c r="B5" s="103" t="s">
        <v>8</v>
      </c>
      <c r="C5" s="104">
        <v>13</v>
      </c>
      <c r="D5" s="104">
        <v>0</v>
      </c>
      <c r="E5" s="104">
        <v>1</v>
      </c>
      <c r="F5" s="105">
        <v>0</v>
      </c>
      <c r="G5" s="105">
        <v>1</v>
      </c>
      <c r="H5" s="104">
        <v>1</v>
      </c>
      <c r="I5" s="113">
        <v>2</v>
      </c>
    </row>
    <row r="6" ht="28" customHeight="1" spans="2:9">
      <c r="B6" s="103" t="s">
        <v>9</v>
      </c>
      <c r="C6" s="104">
        <v>20</v>
      </c>
      <c r="D6" s="104">
        <v>0</v>
      </c>
      <c r="E6" s="104">
        <v>1</v>
      </c>
      <c r="F6" s="105">
        <v>1</v>
      </c>
      <c r="G6" s="105">
        <v>2</v>
      </c>
      <c r="H6" s="104">
        <v>2</v>
      </c>
      <c r="I6" s="113">
        <v>3</v>
      </c>
    </row>
    <row r="7" ht="28" customHeight="1" spans="2:9">
      <c r="B7" s="103" t="s">
        <v>10</v>
      </c>
      <c r="C7" s="104">
        <v>32</v>
      </c>
      <c r="D7" s="104">
        <v>0</v>
      </c>
      <c r="E7" s="104">
        <v>1</v>
      </c>
      <c r="F7" s="105">
        <v>2</v>
      </c>
      <c r="G7" s="105">
        <v>3</v>
      </c>
      <c r="H7" s="104">
        <v>3</v>
      </c>
      <c r="I7" s="113">
        <v>4</v>
      </c>
    </row>
    <row r="8" ht="28" customHeight="1" spans="2:9">
      <c r="B8" s="103" t="s">
        <v>11</v>
      </c>
      <c r="C8" s="104">
        <v>50</v>
      </c>
      <c r="D8" s="104">
        <v>1</v>
      </c>
      <c r="E8" s="104">
        <v>2</v>
      </c>
      <c r="F8" s="105">
        <v>3</v>
      </c>
      <c r="G8" s="105">
        <v>4</v>
      </c>
      <c r="H8" s="104">
        <v>5</v>
      </c>
      <c r="I8" s="113">
        <v>6</v>
      </c>
    </row>
    <row r="9" ht="28" customHeight="1" spans="2:9">
      <c r="B9" s="103" t="s">
        <v>12</v>
      </c>
      <c r="C9" s="104">
        <v>80</v>
      </c>
      <c r="D9" s="104">
        <v>2</v>
      </c>
      <c r="E9" s="104">
        <v>3</v>
      </c>
      <c r="F9" s="105">
        <v>5</v>
      </c>
      <c r="G9" s="105">
        <v>6</v>
      </c>
      <c r="H9" s="104">
        <v>7</v>
      </c>
      <c r="I9" s="113">
        <v>8</v>
      </c>
    </row>
    <row r="10" ht="28" customHeight="1" spans="2:9">
      <c r="B10" s="103" t="s">
        <v>13</v>
      </c>
      <c r="C10" s="104">
        <v>125</v>
      </c>
      <c r="D10" s="104">
        <v>3</v>
      </c>
      <c r="E10" s="104">
        <v>4</v>
      </c>
      <c r="F10" s="105">
        <v>7</v>
      </c>
      <c r="G10" s="105">
        <v>8</v>
      </c>
      <c r="H10" s="104">
        <v>10</v>
      </c>
      <c r="I10" s="113">
        <v>11</v>
      </c>
    </row>
    <row r="11" ht="28" customHeight="1" spans="2:9">
      <c r="B11" s="103" t="s">
        <v>14</v>
      </c>
      <c r="C11" s="104">
        <v>200</v>
      </c>
      <c r="D11" s="104">
        <v>5</v>
      </c>
      <c r="E11" s="104">
        <v>6</v>
      </c>
      <c r="F11" s="105">
        <v>10</v>
      </c>
      <c r="G11" s="105">
        <v>11</v>
      </c>
      <c r="H11" s="104">
        <v>14</v>
      </c>
      <c r="I11" s="113">
        <v>15</v>
      </c>
    </row>
    <row r="12" ht="28" customHeight="1" spans="2:9">
      <c r="B12" s="106" t="s">
        <v>15</v>
      </c>
      <c r="C12" s="107">
        <v>315</v>
      </c>
      <c r="D12" s="107">
        <v>7</v>
      </c>
      <c r="E12" s="107">
        <v>8</v>
      </c>
      <c r="F12" s="108">
        <v>14</v>
      </c>
      <c r="G12" s="108">
        <v>15</v>
      </c>
      <c r="H12" s="107">
        <v>21</v>
      </c>
      <c r="I12" s="114">
        <v>22</v>
      </c>
    </row>
    <row r="14" spans="2:4">
      <c r="B14" s="109" t="s">
        <v>16</v>
      </c>
      <c r="C14" s="109"/>
      <c r="D14" s="10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A1" sqref="$A1:$XFD1048576"/>
    </sheetView>
  </sheetViews>
  <sheetFormatPr defaultColWidth="9" defaultRowHeight="26" customHeight="1"/>
  <cols>
    <col min="1" max="1" width="13" style="1" customWidth="1"/>
    <col min="2" max="8" width="9.33333333333333" style="1" customWidth="1"/>
    <col min="9" max="9" width="1.33333333333333" style="1" customWidth="1"/>
    <col min="10" max="10" width="10" style="1" customWidth="1"/>
    <col min="11" max="11" width="10.6666666666667" style="1" customWidth="1"/>
    <col min="12" max="12" width="10.9166666666667" style="1" customWidth="1"/>
    <col min="13" max="13" width="10.5833333333333" style="1" customWidth="1"/>
    <col min="14" max="14" width="10.1666666666667" style="1" customWidth="1"/>
    <col min="15" max="15" width="10.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12" t="s">
        <v>28</v>
      </c>
      <c r="D4" s="46" t="s">
        <v>29</v>
      </c>
      <c r="E4" s="12" t="s">
        <v>30</v>
      </c>
      <c r="F4" s="12" t="s">
        <v>31</v>
      </c>
      <c r="G4" s="12" t="s">
        <v>32</v>
      </c>
      <c r="H4" s="12" t="s">
        <v>33</v>
      </c>
      <c r="I4" s="28"/>
      <c r="J4" s="31" t="s">
        <v>30</v>
      </c>
      <c r="K4" s="31" t="s">
        <v>30</v>
      </c>
      <c r="L4" s="31"/>
      <c r="M4" s="31"/>
      <c r="N4" s="31"/>
      <c r="O4" s="32"/>
    </row>
    <row r="5" s="1" customFormat="1" ht="16" customHeight="1" spans="1:15">
      <c r="A5" s="7"/>
      <c r="B5" s="44" t="s">
        <v>34</v>
      </c>
      <c r="C5" s="12" t="s">
        <v>35</v>
      </c>
      <c r="D5" s="46" t="s">
        <v>36</v>
      </c>
      <c r="E5" s="12" t="s">
        <v>37</v>
      </c>
      <c r="F5" s="12" t="s">
        <v>38</v>
      </c>
      <c r="G5" s="12" t="s">
        <v>39</v>
      </c>
      <c r="H5" s="12" t="s">
        <v>40</v>
      </c>
      <c r="I5" s="28"/>
      <c r="J5" s="33" t="s">
        <v>41</v>
      </c>
      <c r="K5" s="33" t="s">
        <v>42</v>
      </c>
      <c r="L5" s="33"/>
      <c r="M5" s="33"/>
      <c r="N5" s="33"/>
      <c r="O5" s="34"/>
    </row>
    <row r="6" s="1" customFormat="1" ht="16" customHeight="1" spans="1:15">
      <c r="A6" s="15" t="s">
        <v>43</v>
      </c>
      <c r="B6" s="47">
        <f>C6-1.9</f>
        <v>96.2</v>
      </c>
      <c r="C6" s="47">
        <f>D6-1.9</f>
        <v>98.1</v>
      </c>
      <c r="D6" s="49">
        <v>100</v>
      </c>
      <c r="E6" s="47">
        <f t="shared" ref="E6:H6" si="0">D6+1.9</f>
        <v>101.9</v>
      </c>
      <c r="F6" s="47">
        <f t="shared" si="0"/>
        <v>103.8</v>
      </c>
      <c r="G6" s="47">
        <f t="shared" si="0"/>
        <v>105.7</v>
      </c>
      <c r="H6" s="47">
        <f t="shared" si="0"/>
        <v>107.6</v>
      </c>
      <c r="I6" s="28"/>
      <c r="J6" s="37" t="s">
        <v>44</v>
      </c>
      <c r="K6" s="37" t="s">
        <v>44</v>
      </c>
      <c r="L6" s="35"/>
      <c r="M6" s="35"/>
      <c r="N6" s="35"/>
      <c r="O6" s="36"/>
    </row>
    <row r="7" s="1" customFormat="1" ht="16" customHeight="1" spans="1:15">
      <c r="A7" s="15" t="s">
        <v>45</v>
      </c>
      <c r="B7" s="47">
        <f>C7-1.4</f>
        <v>69.2</v>
      </c>
      <c r="C7" s="47">
        <f>D7-1.4</f>
        <v>70.6</v>
      </c>
      <c r="D7" s="49">
        <v>72</v>
      </c>
      <c r="E7" s="47">
        <f t="shared" ref="E7:H7" si="1">D7+1.4</f>
        <v>73.4</v>
      </c>
      <c r="F7" s="47">
        <f t="shared" si="1"/>
        <v>74.8</v>
      </c>
      <c r="G7" s="47">
        <f t="shared" si="1"/>
        <v>76.2</v>
      </c>
      <c r="H7" s="47">
        <f t="shared" si="1"/>
        <v>77.6</v>
      </c>
      <c r="I7" s="28"/>
      <c r="J7" s="37" t="s">
        <v>46</v>
      </c>
      <c r="K7" s="37" t="s">
        <v>47</v>
      </c>
      <c r="L7" s="37"/>
      <c r="M7" s="37"/>
      <c r="N7" s="37"/>
      <c r="O7" s="38"/>
    </row>
    <row r="8" s="1" customFormat="1" ht="16" customHeight="1" spans="1:15">
      <c r="A8" s="15" t="s">
        <v>48</v>
      </c>
      <c r="B8" s="47">
        <f>C8-4</f>
        <v>66</v>
      </c>
      <c r="C8" s="47">
        <f>D8-4</f>
        <v>70</v>
      </c>
      <c r="D8" s="50" t="s">
        <v>49</v>
      </c>
      <c r="E8" s="47">
        <f>D8+4</f>
        <v>78</v>
      </c>
      <c r="F8" s="47">
        <f>E8+5</f>
        <v>83</v>
      </c>
      <c r="G8" s="47">
        <f>F8+6</f>
        <v>89</v>
      </c>
      <c r="H8" s="47">
        <f>G8+6</f>
        <v>95</v>
      </c>
      <c r="I8" s="28"/>
      <c r="J8" s="37" t="s">
        <v>50</v>
      </c>
      <c r="K8" s="37" t="s">
        <v>50</v>
      </c>
      <c r="L8" s="37"/>
      <c r="M8" s="37"/>
      <c r="N8" s="37"/>
      <c r="O8" s="38"/>
    </row>
    <row r="9" s="1" customFormat="1" ht="16" customHeight="1" spans="1:15">
      <c r="A9" s="82" t="s">
        <v>51</v>
      </c>
      <c r="B9" s="83">
        <f>C9-4</f>
        <v>80</v>
      </c>
      <c r="C9" s="83">
        <f>D9-4</f>
        <v>84</v>
      </c>
      <c r="D9" s="84" t="s">
        <v>52</v>
      </c>
      <c r="E9" s="83">
        <f>D9+4</f>
        <v>92</v>
      </c>
      <c r="F9" s="83">
        <f>E9+5</f>
        <v>97</v>
      </c>
      <c r="G9" s="83">
        <f>F9+6</f>
        <v>103</v>
      </c>
      <c r="H9" s="83">
        <f>G9+6</f>
        <v>109</v>
      </c>
      <c r="I9" s="28"/>
      <c r="J9" s="37" t="s">
        <v>50</v>
      </c>
      <c r="K9" s="37" t="s">
        <v>50</v>
      </c>
      <c r="L9" s="35"/>
      <c r="M9" s="35"/>
      <c r="N9" s="35"/>
      <c r="O9" s="36"/>
    </row>
    <row r="10" s="1" customFormat="1" ht="16" customHeight="1" spans="1:15">
      <c r="A10" s="15" t="s">
        <v>53</v>
      </c>
      <c r="B10" s="47">
        <f>C10-3.6</f>
        <v>90.8</v>
      </c>
      <c r="C10" s="47">
        <f>D10-3.6</f>
        <v>94.4</v>
      </c>
      <c r="D10" s="50" t="s">
        <v>54</v>
      </c>
      <c r="E10" s="47">
        <f>D10+4</f>
        <v>102</v>
      </c>
      <c r="F10" s="47">
        <f t="shared" ref="F10:H10" si="2">E10+4</f>
        <v>106</v>
      </c>
      <c r="G10" s="47">
        <f t="shared" si="2"/>
        <v>110</v>
      </c>
      <c r="H10" s="47">
        <f t="shared" si="2"/>
        <v>114</v>
      </c>
      <c r="I10" s="28"/>
      <c r="J10" s="37" t="s">
        <v>50</v>
      </c>
      <c r="K10" s="37" t="s">
        <v>50</v>
      </c>
      <c r="L10" s="35"/>
      <c r="M10" s="35"/>
      <c r="N10" s="35"/>
      <c r="O10" s="36"/>
    </row>
    <row r="11" s="1" customFormat="1" ht="16" customHeight="1" spans="1:15">
      <c r="A11" s="15" t="s">
        <v>55</v>
      </c>
      <c r="B11" s="51">
        <f>C11-2.3/2</f>
        <v>27.7</v>
      </c>
      <c r="C11" s="51">
        <f>D11-2.3/2</f>
        <v>28.85</v>
      </c>
      <c r="D11" s="53">
        <v>30</v>
      </c>
      <c r="E11" s="51">
        <f t="shared" ref="E11:H11" si="3">D11+2.6/2</f>
        <v>31.3</v>
      </c>
      <c r="F11" s="51">
        <f t="shared" si="3"/>
        <v>32.6</v>
      </c>
      <c r="G11" s="51">
        <f t="shared" si="3"/>
        <v>33.9</v>
      </c>
      <c r="H11" s="51">
        <f t="shared" si="3"/>
        <v>35.2</v>
      </c>
      <c r="I11" s="28"/>
      <c r="J11" s="37" t="s">
        <v>56</v>
      </c>
      <c r="K11" s="37" t="s">
        <v>57</v>
      </c>
      <c r="L11" s="35"/>
      <c r="M11" s="35"/>
      <c r="N11" s="35"/>
      <c r="O11" s="36"/>
    </row>
    <row r="12" s="1" customFormat="1" ht="16" customHeight="1" spans="1:15">
      <c r="A12" s="15" t="s">
        <v>58</v>
      </c>
      <c r="B12" s="51">
        <f>C12-0.7</f>
        <v>20.1</v>
      </c>
      <c r="C12" s="51">
        <f>D12-0.7</f>
        <v>20.8</v>
      </c>
      <c r="D12" s="53">
        <v>21.5</v>
      </c>
      <c r="E12" s="51">
        <f>D12+0.7</f>
        <v>22.2</v>
      </c>
      <c r="F12" s="51">
        <f>E12+0.7</f>
        <v>22.9</v>
      </c>
      <c r="G12" s="51">
        <f>F12+0.9</f>
        <v>23.8</v>
      </c>
      <c r="H12" s="51">
        <f>G12+0.9</f>
        <v>24.7</v>
      </c>
      <c r="I12" s="28"/>
      <c r="J12" s="37" t="s">
        <v>50</v>
      </c>
      <c r="K12" s="37" t="s">
        <v>59</v>
      </c>
      <c r="L12" s="35"/>
      <c r="M12" s="35"/>
      <c r="N12" s="35"/>
      <c r="O12" s="36"/>
    </row>
    <row r="13" s="1" customFormat="1" ht="16" customHeight="1" spans="1:15">
      <c r="A13" s="15" t="s">
        <v>60</v>
      </c>
      <c r="B13" s="47">
        <f>C13-0.5</f>
        <v>16.5</v>
      </c>
      <c r="C13" s="47">
        <f>D13-0.5</f>
        <v>17</v>
      </c>
      <c r="D13" s="49">
        <v>17.5</v>
      </c>
      <c r="E13" s="47">
        <f>D13+0.5</f>
        <v>18</v>
      </c>
      <c r="F13" s="47">
        <f>E13+0.5</f>
        <v>18.5</v>
      </c>
      <c r="G13" s="47">
        <f>F13+0.7</f>
        <v>19.2</v>
      </c>
      <c r="H13" s="47">
        <f>G13+0.7</f>
        <v>19.9</v>
      </c>
      <c r="I13" s="28"/>
      <c r="J13" s="37" t="s">
        <v>50</v>
      </c>
      <c r="K13" s="37" t="s">
        <v>50</v>
      </c>
      <c r="L13" s="35"/>
      <c r="M13" s="35"/>
      <c r="N13" s="35"/>
      <c r="O13" s="36"/>
    </row>
    <row r="14" s="1" customFormat="1" ht="16" customHeight="1" spans="1:15">
      <c r="A14" s="15" t="s">
        <v>61</v>
      </c>
      <c r="B14" s="47">
        <f>C14-0.7</f>
        <v>25.7</v>
      </c>
      <c r="C14" s="47">
        <f>D14-0.6</f>
        <v>26.4</v>
      </c>
      <c r="D14" s="49">
        <v>27</v>
      </c>
      <c r="E14" s="47">
        <f>D14+0.6</f>
        <v>27.6</v>
      </c>
      <c r="F14" s="47">
        <f>E14+0.7</f>
        <v>28.3</v>
      </c>
      <c r="G14" s="47">
        <f>F14+0.6</f>
        <v>28.9</v>
      </c>
      <c r="H14" s="47">
        <f>G14+0.7</f>
        <v>29.6</v>
      </c>
      <c r="I14" s="28"/>
      <c r="J14" s="37" t="s">
        <v>62</v>
      </c>
      <c r="K14" s="37" t="s">
        <v>50</v>
      </c>
      <c r="L14" s="35"/>
      <c r="M14" s="35"/>
      <c r="N14" s="35"/>
      <c r="O14" s="36"/>
    </row>
    <row r="15" s="1" customFormat="1" ht="16" customHeight="1" spans="1:15">
      <c r="A15" s="15" t="s">
        <v>63</v>
      </c>
      <c r="B15" s="47">
        <f>C15-0.9</f>
        <v>36.2</v>
      </c>
      <c r="C15" s="47">
        <f>D15-0.9</f>
        <v>37.1</v>
      </c>
      <c r="D15" s="49">
        <v>38</v>
      </c>
      <c r="E15" s="47">
        <f t="shared" ref="E15:H15" si="4">D15+1.1</f>
        <v>39.1</v>
      </c>
      <c r="F15" s="47">
        <f t="shared" si="4"/>
        <v>40.2</v>
      </c>
      <c r="G15" s="47">
        <f t="shared" si="4"/>
        <v>41.3</v>
      </c>
      <c r="H15" s="47">
        <f t="shared" si="4"/>
        <v>42.4</v>
      </c>
      <c r="I15" s="28"/>
      <c r="J15" s="37" t="s">
        <v>50</v>
      </c>
      <c r="K15" s="37" t="s">
        <v>50</v>
      </c>
      <c r="L15" s="35"/>
      <c r="M15" s="35"/>
      <c r="N15" s="35"/>
      <c r="O15" s="36"/>
    </row>
    <row r="16" s="1" customFormat="1" ht="16" customHeight="1" spans="1:15">
      <c r="A16" s="17"/>
      <c r="B16" s="18"/>
      <c r="C16" s="18"/>
      <c r="D16" s="18"/>
      <c r="E16" s="18"/>
      <c r="F16" s="18"/>
      <c r="G16" s="18"/>
      <c r="H16" s="18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55" t="s">
        <v>64</v>
      </c>
      <c r="B17" s="56"/>
      <c r="C17" s="56"/>
      <c r="D17" s="56"/>
      <c r="E17" s="56"/>
      <c r="F17" s="56"/>
      <c r="G17" s="56"/>
      <c r="H17" s="57"/>
      <c r="I17" s="28"/>
      <c r="J17" s="72"/>
      <c r="K17" s="73"/>
      <c r="L17" s="73"/>
      <c r="M17" s="73"/>
      <c r="N17" s="73"/>
      <c r="O17" s="74"/>
    </row>
    <row r="18" s="1" customFormat="1" ht="16" customHeight="1" spans="1:15">
      <c r="A18" s="55" t="s">
        <v>65</v>
      </c>
      <c r="B18" s="56"/>
      <c r="C18" s="56"/>
      <c r="D18" s="56"/>
      <c r="E18" s="56"/>
      <c r="F18" s="56"/>
      <c r="G18" s="56"/>
      <c r="H18" s="57"/>
      <c r="I18" s="28"/>
      <c r="J18" s="72" t="s">
        <v>66</v>
      </c>
      <c r="K18" s="73"/>
      <c r="L18" s="73"/>
      <c r="M18" s="73"/>
      <c r="N18" s="73"/>
      <c r="O18" s="74"/>
    </row>
    <row r="19" s="1" customFormat="1" ht="16" customHeight="1" spans="1:15">
      <c r="A19" s="55" t="s">
        <v>67</v>
      </c>
      <c r="B19" s="56"/>
      <c r="C19" s="56"/>
      <c r="D19" s="56"/>
      <c r="E19" s="56"/>
      <c r="F19" s="56"/>
      <c r="G19" s="56"/>
      <c r="H19" s="57"/>
      <c r="I19" s="28"/>
      <c r="J19" s="72" t="s">
        <v>68</v>
      </c>
      <c r="K19" s="73"/>
      <c r="L19" s="73"/>
      <c r="M19" s="73"/>
      <c r="N19" s="73"/>
      <c r="O19" s="74"/>
    </row>
    <row r="20" s="1" customFormat="1" ht="16" customHeight="1" spans="1:15">
      <c r="A20" s="55" t="s">
        <v>69</v>
      </c>
      <c r="B20" s="56"/>
      <c r="C20" s="56"/>
      <c r="D20" s="56"/>
      <c r="E20" s="56"/>
      <c r="F20" s="56"/>
      <c r="G20" s="56"/>
      <c r="H20" s="57"/>
      <c r="I20" s="28"/>
      <c r="J20" s="72" t="s">
        <v>70</v>
      </c>
      <c r="K20" s="73"/>
      <c r="L20" s="73"/>
      <c r="M20" s="73"/>
      <c r="N20" s="73"/>
      <c r="O20" s="74"/>
    </row>
    <row r="21" s="1" customFormat="1" ht="16" customHeight="1" spans="1:15">
      <c r="A21" s="55" t="s">
        <v>71</v>
      </c>
      <c r="B21" s="56"/>
      <c r="C21" s="56"/>
      <c r="D21" s="56"/>
      <c r="E21" s="56"/>
      <c r="F21" s="56"/>
      <c r="G21" s="56"/>
      <c r="H21" s="57"/>
      <c r="I21" s="28"/>
      <c r="J21" s="72" t="s">
        <v>72</v>
      </c>
      <c r="K21" s="73"/>
      <c r="L21" s="73"/>
      <c r="M21" s="73"/>
      <c r="N21" s="73"/>
      <c r="O21" s="74"/>
    </row>
    <row r="22" s="1" customFormat="1" ht="16" customHeight="1" spans="1:15">
      <c r="A22" s="85"/>
      <c r="B22" s="86"/>
      <c r="C22" s="86"/>
      <c r="D22" s="86"/>
      <c r="E22" s="86"/>
      <c r="F22" s="86"/>
      <c r="G22" s="86"/>
      <c r="H22" s="87"/>
      <c r="I22" s="75"/>
      <c r="J22" s="91"/>
      <c r="K22" s="92"/>
      <c r="L22" s="92"/>
      <c r="M22" s="92"/>
      <c r="N22" s="92"/>
      <c r="O22" s="93"/>
    </row>
    <row r="23" s="1" customFormat="1" ht="16" customHeight="1" spans="1:15">
      <c r="A23" s="88"/>
      <c r="B23" s="89"/>
      <c r="C23" s="89"/>
      <c r="D23" s="89"/>
      <c r="E23" s="89"/>
      <c r="F23" s="89"/>
      <c r="G23" s="89"/>
      <c r="H23" s="90"/>
      <c r="I23" s="39"/>
      <c r="J23" s="79"/>
      <c r="K23" s="80"/>
      <c r="L23" s="80"/>
      <c r="M23" s="80"/>
      <c r="N23" s="80"/>
      <c r="O23" s="81"/>
    </row>
    <row r="24" s="1" customFormat="1" ht="15" spans="1:15">
      <c r="A24" s="23" t="s">
        <v>73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="1" customFormat="1" ht="15" spans="1:15">
      <c r="A25" s="1" t="s">
        <v>74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="1" customFormat="1" ht="15" spans="1:14">
      <c r="A26" s="24"/>
      <c r="B26" s="24"/>
      <c r="C26" s="24"/>
      <c r="D26" s="24"/>
      <c r="E26" s="24"/>
      <c r="F26" s="24"/>
      <c r="G26" s="24"/>
      <c r="H26" s="24"/>
      <c r="I26" s="24"/>
      <c r="J26" s="23" t="s">
        <v>75</v>
      </c>
      <c r="K26" s="43">
        <v>45406</v>
      </c>
      <c r="L26" s="23" t="s">
        <v>76</v>
      </c>
      <c r="M26" s="23"/>
      <c r="N26" s="23" t="s">
        <v>77</v>
      </c>
    </row>
  </sheetData>
  <mergeCells count="19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3:H23"/>
    <mergeCell ref="J23:O23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zoomScale="80" zoomScaleNormal="80" workbookViewId="0">
      <selection activeCell="Q9" sqref="Q9"/>
    </sheetView>
  </sheetViews>
  <sheetFormatPr defaultColWidth="9" defaultRowHeight="26" customHeight="1"/>
  <cols>
    <col min="1" max="1" width="13" style="1" customWidth="1"/>
    <col min="2" max="8" width="9.33333333333333" style="1" customWidth="1"/>
    <col min="9" max="9" width="1.33333333333333" style="1" customWidth="1"/>
    <col min="10" max="10" width="12.4166666666667" style="1" customWidth="1"/>
    <col min="11" max="11" width="12.5" style="1" customWidth="1"/>
    <col min="12" max="12" width="12.3333333333333" style="1" customWidth="1"/>
    <col min="13" max="13" width="12.5833333333333" style="1" customWidth="1"/>
    <col min="14" max="14" width="13.0833333333333" style="1" customWidth="1"/>
    <col min="15" max="15" width="12.4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5" t="s">
        <v>28</v>
      </c>
      <c r="D4" s="46" t="s">
        <v>29</v>
      </c>
      <c r="E4" s="45" t="s">
        <v>30</v>
      </c>
      <c r="F4" s="12" t="s">
        <v>31</v>
      </c>
      <c r="G4" s="45" t="s">
        <v>32</v>
      </c>
      <c r="H4" s="12" t="s">
        <v>33</v>
      </c>
      <c r="I4" s="28"/>
      <c r="J4" s="12" t="s">
        <v>78</v>
      </c>
      <c r="K4" s="12" t="s">
        <v>79</v>
      </c>
      <c r="L4" s="12" t="s">
        <v>80</v>
      </c>
      <c r="M4" s="12" t="s">
        <v>81</v>
      </c>
      <c r="N4" s="12" t="s">
        <v>82</v>
      </c>
      <c r="O4" s="32"/>
    </row>
    <row r="5" s="1" customFormat="1" ht="16" customHeight="1" spans="1:15">
      <c r="A5" s="7"/>
      <c r="B5" s="44" t="s">
        <v>34</v>
      </c>
      <c r="C5" s="45" t="s">
        <v>35</v>
      </c>
      <c r="D5" s="46" t="s">
        <v>36</v>
      </c>
      <c r="E5" s="45" t="s">
        <v>37</v>
      </c>
      <c r="F5" s="12" t="s">
        <v>38</v>
      </c>
      <c r="G5" s="45" t="s">
        <v>39</v>
      </c>
      <c r="H5" s="12" t="s">
        <v>40</v>
      </c>
      <c r="I5" s="28"/>
      <c r="J5" s="65" t="s">
        <v>83</v>
      </c>
      <c r="K5" s="65" t="s">
        <v>83</v>
      </c>
      <c r="L5" s="65" t="s">
        <v>83</v>
      </c>
      <c r="M5" s="65" t="s">
        <v>83</v>
      </c>
      <c r="N5" s="65" t="s">
        <v>83</v>
      </c>
      <c r="O5" s="34"/>
    </row>
    <row r="6" s="1" customFormat="1" ht="16" customHeight="1" spans="1:15">
      <c r="A6" s="15" t="s">
        <v>43</v>
      </c>
      <c r="B6" s="47">
        <f>C6-1.9</f>
        <v>96.2</v>
      </c>
      <c r="C6" s="48">
        <f>D6-1.9</f>
        <v>98.1</v>
      </c>
      <c r="D6" s="49">
        <v>100</v>
      </c>
      <c r="E6" s="48">
        <f t="shared" ref="E6:H6" si="0">D6+1.9</f>
        <v>101.9</v>
      </c>
      <c r="F6" s="47">
        <f t="shared" si="0"/>
        <v>103.8</v>
      </c>
      <c r="G6" s="48">
        <f t="shared" si="0"/>
        <v>105.7</v>
      </c>
      <c r="H6" s="47">
        <f t="shared" si="0"/>
        <v>107.6</v>
      </c>
      <c r="I6" s="28"/>
      <c r="J6" s="37" t="s">
        <v>84</v>
      </c>
      <c r="K6" s="37" t="s">
        <v>84</v>
      </c>
      <c r="L6" s="37" t="s">
        <v>85</v>
      </c>
      <c r="M6" s="37" t="s">
        <v>84</v>
      </c>
      <c r="N6" s="37" t="s">
        <v>86</v>
      </c>
      <c r="O6" s="38"/>
    </row>
    <row r="7" s="1" customFormat="1" ht="16" customHeight="1" spans="1:15">
      <c r="A7" s="15" t="s">
        <v>45</v>
      </c>
      <c r="B7" s="47">
        <f>C7-1.4</f>
        <v>69.2</v>
      </c>
      <c r="C7" s="48">
        <f>D7-1.4</f>
        <v>70.6</v>
      </c>
      <c r="D7" s="49">
        <v>72</v>
      </c>
      <c r="E7" s="48">
        <f t="shared" ref="E7:H7" si="1">D7+1.4</f>
        <v>73.4</v>
      </c>
      <c r="F7" s="47">
        <f t="shared" si="1"/>
        <v>74.8</v>
      </c>
      <c r="G7" s="48">
        <f t="shared" si="1"/>
        <v>76.2</v>
      </c>
      <c r="H7" s="47">
        <f t="shared" si="1"/>
        <v>77.6</v>
      </c>
      <c r="I7" s="28"/>
      <c r="J7" s="37" t="s">
        <v>87</v>
      </c>
      <c r="K7" s="37" t="s">
        <v>84</v>
      </c>
      <c r="L7" s="37" t="s">
        <v>88</v>
      </c>
      <c r="M7" s="37" t="s">
        <v>89</v>
      </c>
      <c r="N7" s="37" t="s">
        <v>90</v>
      </c>
      <c r="O7" s="38"/>
    </row>
    <row r="8" s="1" customFormat="1" ht="16" customHeight="1" spans="1:15">
      <c r="A8" s="15" t="s">
        <v>48</v>
      </c>
      <c r="B8" s="47">
        <f>C8-4</f>
        <v>66</v>
      </c>
      <c r="C8" s="48">
        <f>D8-4</f>
        <v>70</v>
      </c>
      <c r="D8" s="50" t="s">
        <v>49</v>
      </c>
      <c r="E8" s="48">
        <f>D8+4</f>
        <v>78</v>
      </c>
      <c r="F8" s="47">
        <f>E8+5</f>
        <v>83</v>
      </c>
      <c r="G8" s="48">
        <f>F8+6</f>
        <v>89</v>
      </c>
      <c r="H8" s="47">
        <f>G8+6</f>
        <v>95</v>
      </c>
      <c r="I8" s="28"/>
      <c r="J8" s="37" t="s">
        <v>84</v>
      </c>
      <c r="K8" s="37" t="s">
        <v>91</v>
      </c>
      <c r="L8" s="37" t="s">
        <v>92</v>
      </c>
      <c r="M8" s="37" t="s">
        <v>93</v>
      </c>
      <c r="N8" s="37" t="s">
        <v>94</v>
      </c>
      <c r="O8" s="38"/>
    </row>
    <row r="9" s="1" customFormat="1" ht="16" customHeight="1" spans="1:15">
      <c r="A9" s="15" t="s">
        <v>53</v>
      </c>
      <c r="B9" s="47">
        <f>C9-3.6</f>
        <v>90.8</v>
      </c>
      <c r="C9" s="48">
        <f>D9-3.6</f>
        <v>94.4</v>
      </c>
      <c r="D9" s="50" t="s">
        <v>54</v>
      </c>
      <c r="E9" s="48">
        <f>D9+4</f>
        <v>102</v>
      </c>
      <c r="F9" s="47">
        <f t="shared" ref="F9:H9" si="2">E9+4</f>
        <v>106</v>
      </c>
      <c r="G9" s="48">
        <f t="shared" si="2"/>
        <v>110</v>
      </c>
      <c r="H9" s="47">
        <f t="shared" si="2"/>
        <v>114</v>
      </c>
      <c r="I9" s="28"/>
      <c r="J9" s="37" t="s">
        <v>95</v>
      </c>
      <c r="K9" s="37" t="s">
        <v>96</v>
      </c>
      <c r="L9" s="37" t="s">
        <v>97</v>
      </c>
      <c r="M9" s="37" t="s">
        <v>98</v>
      </c>
      <c r="N9" s="37" t="s">
        <v>99</v>
      </c>
      <c r="O9" s="38"/>
    </row>
    <row r="10" s="1" customFormat="1" ht="16" customHeight="1" spans="1:15">
      <c r="A10" s="15" t="s">
        <v>55</v>
      </c>
      <c r="B10" s="51">
        <f>C10-2.3/2</f>
        <v>27.7</v>
      </c>
      <c r="C10" s="52">
        <f>D10-2.3/2</f>
        <v>28.85</v>
      </c>
      <c r="D10" s="53">
        <v>30</v>
      </c>
      <c r="E10" s="52">
        <f t="shared" ref="E10:H10" si="3">D10+2.6/2</f>
        <v>31.3</v>
      </c>
      <c r="F10" s="51">
        <f t="shared" si="3"/>
        <v>32.6</v>
      </c>
      <c r="G10" s="52">
        <f t="shared" si="3"/>
        <v>33.9</v>
      </c>
      <c r="H10" s="51">
        <f t="shared" si="3"/>
        <v>35.2</v>
      </c>
      <c r="I10" s="28"/>
      <c r="J10" s="37" t="s">
        <v>100</v>
      </c>
      <c r="K10" s="37" t="s">
        <v>97</v>
      </c>
      <c r="L10" s="37" t="s">
        <v>101</v>
      </c>
      <c r="M10" s="37" t="s">
        <v>102</v>
      </c>
      <c r="N10" s="37" t="s">
        <v>103</v>
      </c>
      <c r="O10" s="38"/>
    </row>
    <row r="11" s="1" customFormat="1" ht="16" customHeight="1" spans="1:15">
      <c r="A11" s="15" t="s">
        <v>58</v>
      </c>
      <c r="B11" s="51">
        <f>C11-0.7</f>
        <v>20.1</v>
      </c>
      <c r="C11" s="52">
        <f>D11-0.7</f>
        <v>20.8</v>
      </c>
      <c r="D11" s="53">
        <v>21.5</v>
      </c>
      <c r="E11" s="52">
        <f>D11+0.7</f>
        <v>22.2</v>
      </c>
      <c r="F11" s="51">
        <f>E11+0.7</f>
        <v>22.9</v>
      </c>
      <c r="G11" s="52">
        <f>F11+0.9</f>
        <v>23.8</v>
      </c>
      <c r="H11" s="51">
        <f>G11+0.9</f>
        <v>24.7</v>
      </c>
      <c r="I11" s="28"/>
      <c r="J11" s="37" t="s">
        <v>104</v>
      </c>
      <c r="K11" s="37" t="s">
        <v>105</v>
      </c>
      <c r="L11" s="37" t="s">
        <v>106</v>
      </c>
      <c r="M11" s="37" t="s">
        <v>103</v>
      </c>
      <c r="N11" s="37" t="s">
        <v>107</v>
      </c>
      <c r="O11" s="38"/>
    </row>
    <row r="12" s="1" customFormat="1" ht="16" customHeight="1" spans="1:15">
      <c r="A12" s="15" t="s">
        <v>60</v>
      </c>
      <c r="B12" s="47">
        <f>C12-0.5</f>
        <v>16.5</v>
      </c>
      <c r="C12" s="48">
        <f>D12-0.5</f>
        <v>17</v>
      </c>
      <c r="D12" s="49">
        <v>17.5</v>
      </c>
      <c r="E12" s="48">
        <f>D12+0.5</f>
        <v>18</v>
      </c>
      <c r="F12" s="47">
        <f>E12+0.5</f>
        <v>18.5</v>
      </c>
      <c r="G12" s="48">
        <f>F12+0.7</f>
        <v>19.2</v>
      </c>
      <c r="H12" s="47">
        <f>G12+0.7</f>
        <v>19.9</v>
      </c>
      <c r="I12" s="28"/>
      <c r="J12" s="37" t="s">
        <v>107</v>
      </c>
      <c r="K12" s="37" t="s">
        <v>97</v>
      </c>
      <c r="L12" s="37" t="s">
        <v>108</v>
      </c>
      <c r="M12" s="37" t="s">
        <v>105</v>
      </c>
      <c r="N12" s="37" t="s">
        <v>97</v>
      </c>
      <c r="O12" s="38"/>
    </row>
    <row r="13" s="1" customFormat="1" ht="16" customHeight="1" spans="1:15">
      <c r="A13" s="15" t="s">
        <v>61</v>
      </c>
      <c r="B13" s="47">
        <f>C13-0.7</f>
        <v>25.7</v>
      </c>
      <c r="C13" s="48">
        <f>D13-0.6</f>
        <v>26.4</v>
      </c>
      <c r="D13" s="49">
        <v>27</v>
      </c>
      <c r="E13" s="48">
        <f>D13+0.6</f>
        <v>27.6</v>
      </c>
      <c r="F13" s="47">
        <f>E13+0.7</f>
        <v>28.3</v>
      </c>
      <c r="G13" s="48">
        <f>F13+0.6</f>
        <v>28.9</v>
      </c>
      <c r="H13" s="47">
        <f>G13+0.7</f>
        <v>29.6</v>
      </c>
      <c r="I13" s="28"/>
      <c r="J13" s="37" t="s">
        <v>88</v>
      </c>
      <c r="K13" s="37" t="s">
        <v>97</v>
      </c>
      <c r="L13" s="37" t="s">
        <v>109</v>
      </c>
      <c r="M13" s="37" t="s">
        <v>110</v>
      </c>
      <c r="N13" s="37" t="s">
        <v>88</v>
      </c>
      <c r="O13" s="38"/>
    </row>
    <row r="14" s="1" customFormat="1" ht="16" customHeight="1" spans="1:15">
      <c r="A14" s="15" t="s">
        <v>63</v>
      </c>
      <c r="B14" s="47">
        <f>C14-0.9</f>
        <v>36.2</v>
      </c>
      <c r="C14" s="48">
        <f>D14-0.9</f>
        <v>37.1</v>
      </c>
      <c r="D14" s="49">
        <v>38</v>
      </c>
      <c r="E14" s="48">
        <f t="shared" ref="E14:H14" si="4">D14+1.1</f>
        <v>39.1</v>
      </c>
      <c r="F14" s="47">
        <f t="shared" si="4"/>
        <v>40.2</v>
      </c>
      <c r="G14" s="48">
        <f t="shared" si="4"/>
        <v>41.3</v>
      </c>
      <c r="H14" s="47">
        <f t="shared" si="4"/>
        <v>42.4</v>
      </c>
      <c r="I14" s="28"/>
      <c r="J14" s="37" t="s">
        <v>108</v>
      </c>
      <c r="K14" s="37" t="s">
        <v>97</v>
      </c>
      <c r="L14" s="37" t="s">
        <v>111</v>
      </c>
      <c r="M14" s="37" t="s">
        <v>112</v>
      </c>
      <c r="N14" s="37" t="s">
        <v>113</v>
      </c>
      <c r="O14" s="38"/>
    </row>
    <row r="15" s="1" customFormat="1" ht="16" customHeight="1" spans="1:15">
      <c r="A15" s="17"/>
      <c r="B15" s="18"/>
      <c r="C15" s="54"/>
      <c r="D15" s="18"/>
      <c r="E15" s="54"/>
      <c r="F15" s="18"/>
      <c r="G15" s="54"/>
      <c r="H15" s="18"/>
      <c r="I15" s="28"/>
      <c r="J15" s="37"/>
      <c r="K15" s="37"/>
      <c r="L15" s="37"/>
      <c r="M15" s="37"/>
      <c r="N15" s="37"/>
      <c r="O15" s="38"/>
    </row>
    <row r="16" s="1" customFormat="1" ht="16" customHeight="1" spans="1:15">
      <c r="A16" s="55" t="s">
        <v>64</v>
      </c>
      <c r="B16" s="56"/>
      <c r="C16" s="56"/>
      <c r="D16" s="56"/>
      <c r="E16" s="56"/>
      <c r="F16" s="56"/>
      <c r="G16" s="56"/>
      <c r="H16" s="57"/>
      <c r="I16" s="28"/>
      <c r="J16" s="66"/>
      <c r="K16" s="67"/>
      <c r="L16" s="67"/>
      <c r="M16" s="67"/>
      <c r="N16" s="67"/>
      <c r="O16" s="68"/>
    </row>
    <row r="17" s="1" customFormat="1" ht="16" customHeight="1" spans="1:15">
      <c r="A17" s="55" t="s">
        <v>65</v>
      </c>
      <c r="B17" s="56"/>
      <c r="C17" s="56"/>
      <c r="D17" s="56"/>
      <c r="E17" s="56"/>
      <c r="F17" s="56"/>
      <c r="G17" s="56"/>
      <c r="H17" s="57"/>
      <c r="I17" s="28"/>
      <c r="J17" s="69" t="s">
        <v>114</v>
      </c>
      <c r="K17" s="70"/>
      <c r="L17" s="70"/>
      <c r="M17" s="70"/>
      <c r="N17" s="70"/>
      <c r="O17" s="71"/>
    </row>
    <row r="18" s="1" customFormat="1" ht="16" customHeight="1" spans="1:15">
      <c r="A18" s="58" t="s">
        <v>115</v>
      </c>
      <c r="B18" s="59"/>
      <c r="C18" s="59"/>
      <c r="D18" s="59"/>
      <c r="E18" s="59"/>
      <c r="F18" s="59"/>
      <c r="G18" s="59"/>
      <c r="H18" s="60"/>
      <c r="I18" s="28"/>
      <c r="J18" s="69" t="s">
        <v>116</v>
      </c>
      <c r="K18" s="70"/>
      <c r="L18" s="70"/>
      <c r="M18" s="70"/>
      <c r="N18" s="70"/>
      <c r="O18" s="71"/>
    </row>
    <row r="19" s="1" customFormat="1" ht="16" customHeight="1" spans="1:15">
      <c r="A19" s="58" t="s">
        <v>117</v>
      </c>
      <c r="B19" s="59"/>
      <c r="C19" s="59"/>
      <c r="D19" s="59"/>
      <c r="E19" s="59"/>
      <c r="F19" s="59"/>
      <c r="G19" s="59"/>
      <c r="H19" s="60"/>
      <c r="I19" s="28"/>
      <c r="J19" s="69" t="s">
        <v>118</v>
      </c>
      <c r="K19" s="70"/>
      <c r="L19" s="70"/>
      <c r="M19" s="70"/>
      <c r="N19" s="70"/>
      <c r="O19" s="71"/>
    </row>
    <row r="20" s="1" customFormat="1" ht="16" customHeight="1" spans="1:15">
      <c r="A20" s="58" t="s">
        <v>71</v>
      </c>
      <c r="B20" s="59"/>
      <c r="C20" s="59"/>
      <c r="D20" s="59"/>
      <c r="E20" s="59"/>
      <c r="F20" s="59"/>
      <c r="G20" s="59"/>
      <c r="H20" s="60"/>
      <c r="I20" s="28"/>
      <c r="J20" s="72" t="s">
        <v>119</v>
      </c>
      <c r="K20" s="73"/>
      <c r="L20" s="73"/>
      <c r="M20" s="73"/>
      <c r="N20" s="73"/>
      <c r="O20" s="74"/>
    </row>
    <row r="21" s="1" customFormat="1" ht="16" customHeight="1" spans="1:15">
      <c r="A21" s="61" t="s">
        <v>66</v>
      </c>
      <c r="B21" s="61"/>
      <c r="C21" s="61"/>
      <c r="D21" s="61"/>
      <c r="E21" s="61"/>
      <c r="F21" s="61"/>
      <c r="G21" s="61"/>
      <c r="H21" s="61"/>
      <c r="I21" s="75"/>
      <c r="J21" s="76" t="s">
        <v>120</v>
      </c>
      <c r="K21" s="77"/>
      <c r="L21" s="77"/>
      <c r="M21" s="77"/>
      <c r="N21" s="77"/>
      <c r="O21" s="78"/>
    </row>
    <row r="22" s="1" customFormat="1" ht="16" customHeight="1" spans="1:15">
      <c r="A22" s="62"/>
      <c r="B22" s="63"/>
      <c r="C22" s="63"/>
      <c r="D22" s="63"/>
      <c r="E22" s="63"/>
      <c r="F22" s="63"/>
      <c r="G22" s="63"/>
      <c r="H22" s="64"/>
      <c r="I22" s="39"/>
      <c r="J22" s="79"/>
      <c r="K22" s="80"/>
      <c r="L22" s="80"/>
      <c r="M22" s="80"/>
      <c r="N22" s="80"/>
      <c r="O22" s="81"/>
    </row>
    <row r="23" s="1" customFormat="1" ht="15" spans="1:15">
      <c r="A23" s="23" t="s">
        <v>73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="1" customFormat="1" ht="15" spans="1:15">
      <c r="A24" s="1" t="s">
        <v>74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="1" customFormat="1" ht="15" spans="1:14">
      <c r="A25" s="24"/>
      <c r="B25" s="24"/>
      <c r="C25" s="24"/>
      <c r="D25" s="24"/>
      <c r="E25" s="24"/>
      <c r="F25" s="24"/>
      <c r="G25" s="24"/>
      <c r="H25" s="24"/>
      <c r="I25" s="24"/>
      <c r="J25" s="23" t="s">
        <v>75</v>
      </c>
      <c r="K25" s="43">
        <v>45407</v>
      </c>
      <c r="L25" s="23" t="s">
        <v>76</v>
      </c>
      <c r="M25" s="23"/>
      <c r="N25" s="23" t="s">
        <v>77</v>
      </c>
    </row>
  </sheetData>
  <mergeCells count="21">
    <mergeCell ref="A1:O1"/>
    <mergeCell ref="B2:C2"/>
    <mergeCell ref="E2:H2"/>
    <mergeCell ref="K2:O2"/>
    <mergeCell ref="B3:H3"/>
    <mergeCell ref="J3:O3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P9" sqref="P9"/>
    </sheetView>
  </sheetViews>
  <sheetFormatPr defaultColWidth="9" defaultRowHeight="26" customHeight="1"/>
  <cols>
    <col min="1" max="1" width="13.1666666666667" style="1" customWidth="1"/>
    <col min="2" max="8" width="9.33333333333333" style="1" customWidth="1"/>
    <col min="9" max="9" width="1.33333333333333" style="1" customWidth="1"/>
    <col min="10" max="10" width="10.3333333333333" style="1" customWidth="1"/>
    <col min="11" max="11" width="11.3333333333333" style="1" customWidth="1"/>
    <col min="12" max="12" width="11" style="1" customWidth="1"/>
    <col min="13" max="13" width="11.5833333333333" style="1" customWidth="1"/>
    <col min="14" max="14" width="11.3333333333333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5"/>
      <c r="J2" s="26" t="s">
        <v>22</v>
      </c>
      <c r="K2" s="5"/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121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1" t="s">
        <v>122</v>
      </c>
      <c r="C5" s="11" t="s">
        <v>123</v>
      </c>
      <c r="D5" s="11" t="s">
        <v>124</v>
      </c>
      <c r="E5" s="11" t="s">
        <v>125</v>
      </c>
      <c r="F5" s="11" t="s">
        <v>126</v>
      </c>
      <c r="G5" s="11" t="s">
        <v>127</v>
      </c>
      <c r="H5" s="11" t="s">
        <v>128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/>
      <c r="B6" s="13"/>
      <c r="C6" s="13"/>
      <c r="D6" s="13"/>
      <c r="E6" s="13"/>
      <c r="F6" s="13"/>
      <c r="G6" s="13"/>
      <c r="H6" s="13"/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2"/>
      <c r="B7" s="13"/>
      <c r="C7" s="13"/>
      <c r="D7" s="13"/>
      <c r="E7" s="13"/>
      <c r="F7" s="13"/>
      <c r="G7" s="13"/>
      <c r="H7" s="13"/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2"/>
      <c r="B8" s="13"/>
      <c r="C8" s="13"/>
      <c r="D8" s="13"/>
      <c r="E8" s="13"/>
      <c r="F8" s="13"/>
      <c r="G8" s="13"/>
      <c r="H8" s="13"/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/>
      <c r="B9" s="13"/>
      <c r="C9" s="13"/>
      <c r="D9" s="13"/>
      <c r="E9" s="13"/>
      <c r="F9" s="13"/>
      <c r="G9" s="13"/>
      <c r="H9" s="13"/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/>
      <c r="B10" s="13"/>
      <c r="C10" s="13"/>
      <c r="D10" s="13"/>
      <c r="E10" s="13"/>
      <c r="F10" s="13"/>
      <c r="G10" s="13"/>
      <c r="H10" s="13"/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4"/>
      <c r="B11" s="13"/>
      <c r="C11" s="13"/>
      <c r="D11" s="13"/>
      <c r="E11" s="13"/>
      <c r="F11" s="13"/>
      <c r="G11" s="13"/>
      <c r="H11" s="13"/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4"/>
      <c r="B12" s="13"/>
      <c r="C12" s="13"/>
      <c r="D12" s="13"/>
      <c r="E12" s="13"/>
      <c r="F12" s="13"/>
      <c r="G12" s="13"/>
      <c r="H12" s="13"/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5"/>
      <c r="B13" s="13"/>
      <c r="C13" s="13"/>
      <c r="D13" s="13"/>
      <c r="E13" s="13"/>
      <c r="F13" s="13"/>
      <c r="G13" s="13"/>
      <c r="H13" s="13"/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5"/>
      <c r="B14" s="13"/>
      <c r="C14" s="13"/>
      <c r="D14" s="13"/>
      <c r="E14" s="13"/>
      <c r="F14" s="13"/>
      <c r="G14" s="13"/>
      <c r="H14" s="13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5"/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5"/>
      <c r="B16" s="16"/>
      <c r="C16" s="16"/>
      <c r="D16" s="16"/>
      <c r="E16" s="16"/>
      <c r="F16" s="16"/>
      <c r="G16" s="16"/>
      <c r="H16" s="16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18"/>
      <c r="C17" s="18"/>
      <c r="D17" s="18"/>
      <c r="E17" s="18"/>
      <c r="F17" s="18"/>
      <c r="G17" s="18"/>
      <c r="H17" s="18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3"/>
      <c r="C18" s="13"/>
      <c r="D18" s="19"/>
      <c r="E18" s="13"/>
      <c r="F18" s="13"/>
      <c r="G18" s="13"/>
      <c r="H18" s="13"/>
      <c r="I18" s="28"/>
      <c r="J18" s="35"/>
      <c r="K18" s="35"/>
      <c r="L18" s="35"/>
      <c r="M18" s="35"/>
      <c r="N18" s="35"/>
      <c r="O18" s="36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" spans="1:15">
      <c r="A20" s="23" t="s">
        <v>73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" spans="1:15">
      <c r="A21" s="1" t="s">
        <v>129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75</v>
      </c>
      <c r="K22" s="43"/>
      <c r="L22" s="23" t="s">
        <v>130</v>
      </c>
      <c r="M22" s="23"/>
      <c r="N22" s="23" t="s">
        <v>131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2024-04-27T01:41:22Z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9A76448B09AA4BF58667FC667EC195F4</vt:lpwstr>
  </property>
</Properties>
</file>