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  <definedName name="C项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<sst xmlns="http://schemas.openxmlformats.org/spreadsheetml/2006/main" count="1273" uniqueCount="351">
  <si>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</si>
  <si>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</si>
  <si>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</si>
  <si>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</si>
  <si>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</si>
  <si>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</si>
  <si>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</si>
  <si>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</si>
  <si>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</si>
  <si>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</si>
  <si>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</si>
  <si>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</si>
  <si>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</si>
  <si>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</si>
  <si>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</si>
  <si>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</si>
  <si>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</si>
  <si>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</si>
  <si>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</si>
  <si>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</si>
  <si>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</si>
  <si>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</si>
  <si>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</si>
  <si>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</si>
  <si>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</si>
  <si>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</si>
  <si>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</si>
  <si>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</si>
  <si>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</si>
  <si>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</si>
  <si>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</si>
  <si>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</si>
  <si>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</si>
  <si>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</si>
  <si>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</si>
  <si>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</si>
  <si>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</si>
  <si>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</si>
  <si>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</si>
  <si>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</si>
  <si>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</si>
  <si>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</si>
  <si>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</si>
  <si>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</si>
  <si>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</si>
  <si>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</si>
  <si>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</si>
  <si>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TAWWBK91617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</si>
  <si>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</si>
  <si>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</si>
  <si>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</si>
  <si>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</si>
  <si>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</si>
  <si>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</si>
  <si>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</si>
  <si>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</si>
  <si>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</si>
  <si>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</si>
  <si>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</si>
  <si>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</si>
  <si>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</si>
  <si>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</si>
  <si>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</si>
  <si>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CGDD24062700007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</si>
  <si>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</si>
  <si>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</si>
  <si>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</si>
  <si>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</si>
  <si>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</si>
  <si>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</si>
  <si>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</si>
  <si>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</si>
  <si>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</si>
  <si>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</si>
  <si>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</si>
  <si>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</si>
  <si>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</si>
  <si>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</si>
  <si>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</si>
  <si>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</si>
  <si>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</si>
  <si>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</si>
  <si>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</si>
  <si>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</si>
  <si>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</si>
  <si>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</si>
  <si>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</si>
  <si>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</si>
  <si>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</si>
  <si>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</si>
  <si>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</si>
  <si>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</si>
  <si>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</si>
  <si>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</si>
  <si>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</si>
  <si>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</si>
  <si>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</si>
  <si>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</si>
  <si>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</si>
  <si>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</si>
  <si>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</si>
  <si>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</si>
  <si>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卵石色/棕色</t>
  </si>
  <si>
    <t>极地白/军绿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</si>
  <si>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</si>
  <si>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</si>
  <si>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</si>
  <si>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</si>
  <si>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</si>
  <si>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</si>
  <si>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</si>
  <si>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注意门襟两侧要吃纵均匀</t>
  </si>
  <si>
    <t>袖口注意不要吃纵不匀斜柳</t>
  </si>
  <si>
    <t>各拼缝不能起浪，保证平服</t>
  </si>
  <si>
    <t>保证规格洗前洗后在误差范围内，否则大货不能接受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</si>
  <si>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</si>
  <si>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</si>
  <si>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</si>
  <si>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</si>
  <si>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</si>
  <si>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</si>
  <si>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</si>
  <si>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</si>
  <si>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</si>
  <si>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</si>
  <si>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</si>
  <si>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</si>
  <si>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</si>
  <si>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</si>
  <si>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</si>
  <si>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</si>
  <si>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</si>
  <si>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</si>
  <si>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</si>
  <si>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</si>
  <si>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</si>
  <si>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</si>
  <si>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</si>
  <si>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</si>
  <si>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</si>
  <si>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</si>
  <si>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</si>
  <si>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</si>
  <si>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</si>
  <si>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r>
      <rPr>
        <sz val="11"/>
        <rFont val="华文细黑"/>
        <charset val="134"/>
      </rPr>
      <t>后中长</t>
    </r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</si>
  <si>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</si>
  <si>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</si>
  <si>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</si>
  <si>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</si>
  <si>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</si>
  <si>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</si>
  <si>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</si>
  <si>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</si>
  <si>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</si>
  <si>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</si>
  <si>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r>
      <rPr>
        <sz val="11"/>
        <rFont val="华文细黑"/>
        <charset val="134"/>
      </rPr>
      <t>胸围</t>
    </r>
  </si>
  <si>
    <t>0/-0.5</t>
  </si>
  <si>
    <r>
      <rPr>
        <sz val="11"/>
        <rFont val="华文细黑"/>
        <charset val="134"/>
      </rPr>
      <t>腰围</t>
    </r>
  </si>
  <si>
    <r>
      <rPr>
        <sz val="11"/>
        <rFont val="华文细黑"/>
        <charset val="134"/>
      </rPr>
      <t>腰位</t>
    </r>
  </si>
  <si>
    <t>-0.5/-0.4</t>
  </si>
  <si>
    <t>-0.6/-0.8</t>
  </si>
  <si>
    <t>-1/-0.7</t>
  </si>
  <si>
    <t>-1/-1</t>
  </si>
  <si>
    <t>-0.8/-0.8</t>
  </si>
  <si>
    <r>
      <rPr>
        <sz val="11"/>
        <rFont val="华文细黑"/>
        <charset val="134"/>
      </rPr>
      <t>下摆</t>
    </r>
  </si>
  <si>
    <t>0/-0.1</t>
  </si>
  <si>
    <t>-0.2/-0.2</t>
  </si>
  <si>
    <t>0/-0.3</t>
  </si>
  <si>
    <t>总肩宽</t>
  </si>
  <si>
    <t>+0.2/+0.2</t>
  </si>
  <si>
    <t>+0.3/+0.3</t>
  </si>
  <si>
    <t>肩点袖长</t>
  </si>
  <si>
    <r>
      <rPr>
        <sz val="11"/>
        <rFont val="华文细黑"/>
        <charset val="134"/>
      </rPr>
      <t>袖肥</t>
    </r>
  </si>
  <si>
    <r>
      <rPr>
        <sz val="11"/>
        <rFont val="华文细黑"/>
        <charset val="134"/>
      </rPr>
      <t>袖肘</t>
    </r>
  </si>
  <si>
    <r>
      <rPr>
        <sz val="11"/>
        <rFont val="华文细黑"/>
        <charset val="134"/>
      </rPr>
      <t>袖口 拉量</t>
    </r>
  </si>
  <si>
    <t>上领围</t>
  </si>
  <si>
    <t>+0.4/+0.3</t>
  </si>
  <si>
    <t>+0.5/+0.3</t>
  </si>
  <si>
    <r>
      <rPr>
        <sz val="11"/>
        <rFont val="华文细黑"/>
        <charset val="134"/>
      </rPr>
      <t>下领围</t>
    </r>
  </si>
  <si>
    <r>
      <rPr>
        <sz val="11"/>
        <rFont val="华文细黑"/>
        <charset val="134"/>
      </rPr>
      <t>前领高</t>
    </r>
  </si>
  <si>
    <r>
      <rPr>
        <sz val="11"/>
        <rFont val="华文细黑"/>
        <charset val="134"/>
      </rPr>
      <t>帽高　</t>
    </r>
  </si>
  <si>
    <r>
      <rPr>
        <sz val="11"/>
        <rFont val="华文细黑"/>
        <charset val="134"/>
      </rPr>
      <t>帽宽</t>
    </r>
  </si>
  <si>
    <t>胸袋长</t>
  </si>
  <si>
    <t>插手袋长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</si>
  <si>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</si>
  <si>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</si>
  <si>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</si>
  <si>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</si>
  <si>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</si>
  <si>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</si>
  <si>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</si>
  <si>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</si>
  <si>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</si>
  <si>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</si>
  <si>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</si>
  <si>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</si>
  <si>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</si>
  <si>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</si>
  <si>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黑色：1#4#5#12#</t>
  </si>
  <si>
    <t>卵石色/棕色：2#5#9#13#</t>
  </si>
  <si>
    <t>极地白/军绿：5#6#9#11#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</si>
  <si>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</si>
  <si>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</si>
  <si>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</si>
  <si>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</si>
  <si>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</si>
  <si>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</si>
  <si>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</si>
  <si>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</si>
  <si>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</si>
  <si>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</si>
  <si>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</si>
  <si>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</si>
  <si>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</si>
  <si>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</si>
  <si>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</si>
  <si>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</si>
  <si>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</si>
  <si>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</si>
  <si>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</si>
  <si>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</si>
  <si>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</si>
  <si>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</si>
  <si>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</si>
  <si>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</si>
  <si>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</si>
  <si>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</si>
  <si>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</si>
  <si>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</si>
  <si>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</si>
  <si>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采购凭证编号：CGDD24062700007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</si>
  <si>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</si>
  <si>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</si>
  <si>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</si>
  <si>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</si>
  <si>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</si>
  <si>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</si>
  <si>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</si>
  <si>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</si>
  <si>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</si>
  <si>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</si>
  <si>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</si>
  <si>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</si>
  <si>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</si>
  <si>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</si>
  <si>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黑色：2#6#7#11#20#</t>
  </si>
  <si>
    <t>卵石色/棕色：4#5#7#13#</t>
  </si>
  <si>
    <t>极地白/军绿：5#6#11#13#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</si>
  <si>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</si>
  <si>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</si>
  <si>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</si>
  <si>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</si>
  <si>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</si>
  <si>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</si>
  <si>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</si>
  <si>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</si>
  <si>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</si>
  <si>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</si>
  <si>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</si>
  <si>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</si>
  <si>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</si>
  <si>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</si>
  <si>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</si>
  <si>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</si>
  <si>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</si>
  <si>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</si>
  <si>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</si>
  <si>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</si>
  <si>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</si>
  <si>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</si>
  <si>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</si>
  <si>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</si>
  <si>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</si>
  <si>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</si>
  <si>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</si>
  <si>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</si>
  <si>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</si>
  <si>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2/5</t>
  </si>
  <si>
    <t>FW09363</t>
  </si>
  <si>
    <t>台华高新</t>
  </si>
  <si>
    <t>5/9</t>
  </si>
  <si>
    <t>3/4</t>
  </si>
  <si>
    <t>制表时间：2024/8/27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</si>
  <si>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</si>
  <si>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</si>
  <si>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</si>
  <si>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</si>
  <si>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</si>
  <si>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</si>
  <si>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</si>
  <si>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</si>
  <si>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</si>
  <si>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</si>
  <si>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</si>
  <si>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</si>
  <si>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</si>
  <si>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</si>
  <si>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</si>
  <si>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</si>
  <si>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</si>
  <si>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</si>
  <si>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</si>
  <si>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</si>
  <si>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</si>
  <si>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</si>
  <si>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</si>
  <si>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</si>
  <si>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</si>
  <si>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</si>
  <si>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</si>
  <si>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</si>
  <si>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</si>
  <si>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</si>
  <si>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</si>
  <si>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</si>
  <si>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</si>
  <si>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</si>
  <si>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</si>
  <si>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</si>
  <si>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</si>
  <si>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</si>
  <si>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</si>
  <si>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</si>
  <si>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t>2/7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</si>
  <si>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</si>
  <si>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</si>
  <si>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</si>
  <si>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</si>
  <si>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</si>
  <si>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</si>
  <si>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</si>
  <si>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</si>
  <si>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</si>
  <si>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</si>
  <si>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</si>
  <si>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</si>
  <si>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</si>
  <si>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3/5</t>
  </si>
  <si>
    <t>2/4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</si>
  <si>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</si>
  <si>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</si>
  <si>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</si>
  <si>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</si>
  <si>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</si>
  <si>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</si>
  <si>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原木色</t>
  </si>
  <si>
    <t>灰湖绿</t>
  </si>
  <si>
    <t>弹力绳（0.25）:G14FWXJ003</t>
  </si>
  <si>
    <t>柚木绿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</si>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</sst>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sz val="11"/>
      <name val="华文细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</cellStyleXfs>
  <cellXfs count="34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8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9" fillId="0" borderId="2" xfId="64" applyFont="1" applyFill="1" applyBorder="1" applyAlignment="1">
      <alignment horizontal="left" vertical="top"/>
    </xf>
    <xf numFmtId="0" fontId="13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14" fillId="0" borderId="7" xfId="0" applyFont="1" applyFill="1" applyBorder="1" applyAlignment="1">
      <alignment horizontal="center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3" fillId="0" borderId="18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5" fillId="0" borderId="18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7" xfId="54" applyFont="1" applyFill="1" applyBorder="1" applyAlignment="1">
      <alignment horizontal="left" vertical="center"/>
    </xf>
    <xf numFmtId="0" fontId="21" fillId="0" borderId="18" xfId="54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1" fillId="0" borderId="23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178" fontId="25" fillId="0" borderId="18" xfId="54" applyNumberFormat="1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30" xfId="54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center" vertical="center"/>
    </xf>
    <xf numFmtId="0" fontId="27" fillId="0" borderId="13" xfId="54" applyFont="1" applyFill="1" applyBorder="1" applyAlignment="1">
      <alignment horizontal="center" vertical="top"/>
    </xf>
    <xf numFmtId="0" fontId="26" fillId="0" borderId="34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horizontal="center" vertical="center"/>
    </xf>
    <xf numFmtId="0" fontId="16" fillId="0" borderId="35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center" vertical="center"/>
    </xf>
    <xf numFmtId="0" fontId="16" fillId="0" borderId="15" xfId="54" applyFont="1" applyFill="1" applyBorder="1" applyAlignment="1">
      <alignment horizontal="center" vertical="center"/>
    </xf>
    <xf numFmtId="0" fontId="16" fillId="0" borderId="29" xfId="54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horizontal="center" vertical="center"/>
    </xf>
    <xf numFmtId="0" fontId="26" fillId="0" borderId="15" xfId="54" applyFont="1" applyFill="1" applyBorder="1" applyAlignment="1">
      <alignment horizontal="center" vertical="center"/>
    </xf>
    <xf numFmtId="0" fontId="26" fillId="0" borderId="29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8" fillId="0" borderId="17" xfId="54" applyFont="1" applyFill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4" fillId="0" borderId="18" xfId="54" applyNumberFormat="1" applyFont="1" applyFill="1" applyBorder="1" applyAlignment="1">
      <alignment horizontal="center" vertical="center" wrapText="1"/>
    </xf>
    <xf numFmtId="14" fontId="24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vertical="center"/>
    </xf>
    <xf numFmtId="0" fontId="21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1" fillId="0" borderId="15" xfId="54" applyFont="1" applyFill="1" applyBorder="1" applyAlignment="1">
      <alignment vertical="center"/>
    </xf>
    <xf numFmtId="0" fontId="16" fillId="0" borderId="15" xfId="54" applyFont="1" applyFill="1" applyBorder="1" applyAlignment="1">
      <alignment vertical="center"/>
    </xf>
    <xf numFmtId="0" fontId="21" fillId="0" borderId="10" xfId="54" applyFont="1" applyFill="1" applyBorder="1" applyAlignment="1">
      <alignment horizontal="left" vertical="center"/>
    </xf>
    <xf numFmtId="0" fontId="21" fillId="0" borderId="10" xfId="54" applyFont="1" applyFill="1" applyBorder="1" applyAlignment="1">
      <alignment vertical="center"/>
    </xf>
    <xf numFmtId="0" fontId="16" fillId="0" borderId="10" xfId="54" applyFont="1" applyFill="1" applyBorder="1" applyAlignment="1">
      <alignment vertical="center"/>
    </xf>
    <xf numFmtId="0" fontId="16" fillId="0" borderId="0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16" fillId="0" borderId="17" xfId="54" applyFont="1" applyFill="1" applyBorder="1" applyAlignment="1">
      <alignment horizontal="center" vertical="center"/>
    </xf>
    <xf numFmtId="0" fontId="16" fillId="0" borderId="18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vertical="center"/>
    </xf>
    <xf numFmtId="0" fontId="24" fillId="0" borderId="37" xfId="54" applyFont="1" applyFill="1" applyBorder="1" applyAlignment="1">
      <alignment horizontal="center" vertical="center"/>
    </xf>
    <xf numFmtId="0" fontId="26" fillId="0" borderId="37" xfId="54" applyFont="1" applyFill="1" applyBorder="1" applyAlignment="1">
      <alignment vertical="center"/>
    </xf>
    <xf numFmtId="0" fontId="24" fillId="0" borderId="37" xfId="54" applyFont="1" applyFill="1" applyBorder="1" applyAlignment="1">
      <alignment vertical="center"/>
    </xf>
    <xf numFmtId="58" fontId="21" fillId="0" borderId="37" xfId="54" applyNumberFormat="1" applyFont="1" applyFill="1" applyBorder="1" applyAlignment="1">
      <alignment vertical="center"/>
    </xf>
    <xf numFmtId="0" fontId="26" fillId="0" borderId="37" xfId="54" applyFont="1" applyFill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1" fillId="0" borderId="35" xfId="54" applyFont="1" applyFill="1" applyBorder="1" applyAlignment="1">
      <alignment horizontal="center" vertical="center"/>
    </xf>
    <xf numFmtId="0" fontId="21" fillId="0" borderId="41" xfId="54" applyFont="1" applyFill="1" applyBorder="1" applyAlignment="1">
      <alignment horizontal="center" vertical="center"/>
    </xf>
    <xf numFmtId="0" fontId="16" fillId="0" borderId="11" xfId="54" applyFont="1" applyFill="1" applyBorder="1" applyAlignment="1">
      <alignment horizontal="center" vertical="center"/>
    </xf>
    <xf numFmtId="0" fontId="16" fillId="0" borderId="30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center" vertical="center"/>
    </xf>
    <xf numFmtId="0" fontId="16" fillId="0" borderId="33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1" fillId="0" borderId="37" xfId="54" applyFont="1" applyFill="1" applyBorder="1" applyAlignment="1">
      <alignment horizontal="center" vertical="center"/>
    </xf>
    <xf numFmtId="0" fontId="21" fillId="0" borderId="42" xfId="54" applyFont="1" applyFill="1" applyBorder="1" applyAlignment="1">
      <alignment horizontal="center" vertical="center"/>
    </xf>
    <xf numFmtId="0" fontId="21" fillId="0" borderId="0" xfId="54" applyFont="1" applyFill="1" applyBorder="1" applyAlignment="1">
      <alignment horizontal="left" vertical="center"/>
    </xf>
    <xf numFmtId="0" fontId="31" fillId="0" borderId="13" xfId="54" applyFont="1" applyFill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14" fontId="24" fillId="0" borderId="18" xfId="54" applyNumberFormat="1" applyFont="1" applyFill="1" applyBorder="1" applyAlignment="1">
      <alignment horizontal="center" vertical="center"/>
    </xf>
    <xf numFmtId="14" fontId="24" fillId="0" borderId="30" xfId="54" applyNumberFormat="1" applyFont="1" applyFill="1" applyBorder="1" applyAlignment="1">
      <alignment horizontal="center" vertical="center"/>
    </xf>
    <xf numFmtId="0" fontId="16" fillId="0" borderId="45" xfId="54" applyFont="1" applyFill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16" fillId="0" borderId="39" xfId="54" applyFont="1" applyFill="1" applyBorder="1" applyAlignment="1">
      <alignment vertical="center"/>
    </xf>
    <xf numFmtId="0" fontId="21" fillId="0" borderId="40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vertical="center"/>
    </xf>
    <xf numFmtId="0" fontId="16" fillId="0" borderId="40" xfId="54" applyFont="1" applyFill="1" applyBorder="1" applyAlignment="1">
      <alignment vertical="center"/>
    </xf>
    <xf numFmtId="0" fontId="16" fillId="0" borderId="39" xfId="54" applyFont="1" applyFill="1" applyBorder="1" applyAlignment="1">
      <alignment horizontal="center" vertical="center"/>
    </xf>
    <xf numFmtId="0" fontId="24" fillId="0" borderId="40" xfId="54" applyFont="1" applyFill="1" applyBorder="1" applyAlignment="1">
      <alignment horizontal="center" vertical="center"/>
    </xf>
    <xf numFmtId="0" fontId="16" fillId="0" borderId="40" xfId="54" applyFont="1" applyFill="1" applyBorder="1" applyAlignment="1">
      <alignment horizontal="center" vertical="center"/>
    </xf>
    <xf numFmtId="0" fontId="21" fillId="0" borderId="40" xfId="54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16" fillId="0" borderId="26" xfId="54" applyFont="1" applyFill="1" applyBorder="1" applyAlignment="1">
      <alignment horizontal="left" vertical="center" wrapText="1"/>
    </xf>
    <xf numFmtId="0" fontId="16" fillId="0" borderId="27" xfId="54" applyFont="1" applyFill="1" applyBorder="1" applyAlignment="1">
      <alignment horizontal="left" vertical="center" wrapText="1"/>
    </xf>
    <xf numFmtId="0" fontId="16" fillId="0" borderId="39" xfId="54" applyFont="1" applyFill="1" applyBorder="1" applyAlignment="1">
      <alignment horizontal="left" vertical="center"/>
    </xf>
    <xf numFmtId="0" fontId="16" fillId="0" borderId="40" xfId="54" applyFont="1" applyFill="1" applyBorder="1" applyAlignment="1">
      <alignment horizontal="left" vertical="center"/>
    </xf>
    <xf numFmtId="0" fontId="32" fillId="0" borderId="46" xfId="54" applyFont="1" applyFill="1" applyBorder="1" applyAlignment="1">
      <alignment horizontal="left" vertical="center" wrapText="1"/>
    </xf>
    <xf numFmtId="9" fontId="24" fillId="0" borderId="10" xfId="54" applyNumberFormat="1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left" vertical="center"/>
    </xf>
    <xf numFmtId="9" fontId="24" fillId="0" borderId="25" xfId="54" applyNumberFormat="1" applyFont="1" applyFill="1" applyBorder="1" applyAlignment="1">
      <alignment horizontal="left" vertical="center"/>
    </xf>
    <xf numFmtId="9" fontId="24" fillId="0" borderId="20" xfId="54" applyNumberFormat="1" applyFont="1" applyFill="1" applyBorder="1" applyAlignment="1">
      <alignment horizontal="left" vertical="center"/>
    </xf>
    <xf numFmtId="9" fontId="24" fillId="0" borderId="26" xfId="54" applyNumberFormat="1" applyFont="1" applyFill="1" applyBorder="1" applyAlignment="1">
      <alignment horizontal="left" vertical="center"/>
    </xf>
    <xf numFmtId="9" fontId="24" fillId="0" borderId="27" xfId="54" applyNumberFormat="1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vertical="center"/>
    </xf>
    <xf numFmtId="0" fontId="33" fillId="0" borderId="37" xfId="54" applyFont="1" applyFill="1" applyBorder="1" applyAlignment="1">
      <alignment horizontal="center" vertical="center"/>
    </xf>
    <xf numFmtId="0" fontId="26" fillId="0" borderId="35" xfId="54" applyFont="1" applyFill="1" applyBorder="1" applyAlignment="1">
      <alignment vertical="center"/>
    </xf>
    <xf numFmtId="0" fontId="24" fillId="0" borderId="50" xfId="54" applyFont="1" applyFill="1" applyBorder="1" applyAlignment="1">
      <alignment vertical="center"/>
    </xf>
    <xf numFmtId="0" fontId="26" fillId="0" borderId="50" xfId="54" applyFont="1" applyFill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26" fillId="0" borderId="24" xfId="54" applyFont="1" applyFill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1" fillId="0" borderId="50" xfId="54" applyFont="1" applyFill="1" applyBorder="1" applyAlignment="1">
      <alignment vertical="center"/>
    </xf>
    <xf numFmtId="0" fontId="16" fillId="0" borderId="51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16" fillId="0" borderId="0" xfId="54" applyFont="1" applyFill="1" applyBorder="1" applyAlignment="1">
      <alignment vertical="center"/>
    </xf>
    <xf numFmtId="0" fontId="16" fillId="0" borderId="33" xfId="54" applyFont="1" applyFill="1" applyBorder="1" applyAlignment="1">
      <alignment horizontal="left" vertical="center" wrapText="1"/>
    </xf>
    <xf numFmtId="0" fontId="16" fillId="0" borderId="44" xfId="54" applyFont="1" applyFill="1" applyBorder="1" applyAlignment="1">
      <alignment horizontal="left" vertical="center"/>
    </xf>
    <xf numFmtId="0" fontId="34" fillId="0" borderId="11" xfId="54" applyFont="1" applyFill="1" applyBorder="1" applyAlignment="1">
      <alignment horizontal="left" vertical="center"/>
    </xf>
    <xf numFmtId="0" fontId="26" fillId="0" borderId="43" xfId="0" applyFont="1" applyFill="1" applyBorder="1" applyAlignment="1">
      <alignment horizontal="left" vertical="center"/>
    </xf>
    <xf numFmtId="9" fontId="24" fillId="0" borderId="31" xfId="54" applyNumberFormat="1" applyFont="1" applyFill="1" applyBorder="1" applyAlignment="1">
      <alignment horizontal="left" vertical="center"/>
    </xf>
    <xf numFmtId="9" fontId="24" fillId="0" borderId="33" xfId="54" applyNumberFormat="1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6" fillId="0" borderId="53" xfId="54" applyFont="1" applyFill="1" applyBorder="1" applyAlignment="1">
      <alignment horizontal="center" vertical="center"/>
    </xf>
    <xf numFmtId="0" fontId="24" fillId="0" borderId="50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29" customWidth="1"/>
    <col min="2" max="2" width="96.3333333333333" style="330" customWidth="1"/>
    <col min="3" max="3" width="10.1666666666667" customWidth="1"/>
  </cols>
  <sheetData>
    <row r="1" customFormat="1" ht="21" customHeight="1" spans="1:2">
      <c r="A1" s="331"/>
      <c r="B1" s="332" t="s">
        <v>0</v>
      </c>
    </row>
    <row r="2" customFormat="1" spans="1:2">
      <c r="A2" s="333">
        <v>1</v>
      </c>
      <c r="B2" s="334" t="s">
        <v>1</v>
      </c>
    </row>
    <row r="3" customFormat="1" spans="1:2">
      <c r="A3" s="333">
        <v>2</v>
      </c>
      <c r="B3" s="334" t="s">
        <v>2</v>
      </c>
    </row>
    <row r="4" customFormat="1" spans="1:2">
      <c r="A4" s="333">
        <v>3</v>
      </c>
      <c r="B4" s="334" t="s">
        <v>3</v>
      </c>
    </row>
    <row r="5" customFormat="1" spans="1:2">
      <c r="A5" s="333">
        <v>4</v>
      </c>
      <c r="B5" s="334" t="s">
        <v>4</v>
      </c>
    </row>
    <row r="6" customFormat="1" spans="1:2">
      <c r="A6" s="333">
        <v>5</v>
      </c>
      <c r="B6" s="334" t="s">
        <v>5</v>
      </c>
    </row>
    <row r="7" customFormat="1" spans="1:2">
      <c r="A7" s="333">
        <v>6</v>
      </c>
      <c r="B7" s="334" t="s">
        <v>6</v>
      </c>
    </row>
    <row r="8" s="328" customFormat="1" ht="35" customHeight="1" spans="1:2">
      <c r="A8" s="335">
        <v>7</v>
      </c>
      <c r="B8" s="336" t="s">
        <v>7</v>
      </c>
    </row>
    <row r="9" customFormat="1" ht="19" customHeight="1" spans="1:2">
      <c r="A9" s="331"/>
      <c r="B9" s="337" t="s">
        <v>8</v>
      </c>
    </row>
    <row r="10" customFormat="1" ht="30" customHeight="1" spans="1:2">
      <c r="A10" s="333">
        <v>1</v>
      </c>
      <c r="B10" s="338" t="s">
        <v>9</v>
      </c>
    </row>
    <row r="11" customFormat="1" spans="1:2">
      <c r="A11" s="333">
        <v>2</v>
      </c>
      <c r="B11" s="336" t="s">
        <v>10</v>
      </c>
    </row>
    <row r="12" customFormat="1" spans="1:2">
      <c r="A12" s="333"/>
      <c r="B12" s="334"/>
    </row>
    <row r="13" customFormat="1" ht="20.4" spans="1:2">
      <c r="A13" s="331"/>
      <c r="B13" s="337" t="s">
        <v>11</v>
      </c>
    </row>
    <row r="14" customFormat="1" ht="31.2" spans="1:2">
      <c r="A14" s="333">
        <v>1</v>
      </c>
      <c r="B14" s="338" t="s">
        <v>12</v>
      </c>
    </row>
    <row r="15" customFormat="1" spans="1:2">
      <c r="A15" s="333">
        <v>2</v>
      </c>
      <c r="B15" s="334" t="s">
        <v>13</v>
      </c>
    </row>
    <row r="16" customFormat="1" spans="1:2">
      <c r="A16" s="333">
        <v>3</v>
      </c>
      <c r="B16" s="334" t="s">
        <v>14</v>
      </c>
    </row>
    <row r="17" customFormat="1" spans="1:2">
      <c r="A17" s="333"/>
      <c r="B17" s="334"/>
    </row>
    <row r="18" customFormat="1" ht="20.4" spans="1:2">
      <c r="A18" s="331"/>
      <c r="B18" s="337" t="s">
        <v>15</v>
      </c>
    </row>
    <row r="19" customFormat="1" ht="31.2" spans="1:2">
      <c r="A19" s="333">
        <v>1</v>
      </c>
      <c r="B19" s="338" t="s">
        <v>16</v>
      </c>
    </row>
    <row r="20" customFormat="1" spans="1:2">
      <c r="A20" s="333">
        <v>2</v>
      </c>
      <c r="B20" s="334" t="s">
        <v>17</v>
      </c>
    </row>
    <row r="21" customFormat="1" ht="31.2" spans="1:2">
      <c r="A21" s="333">
        <v>3</v>
      </c>
      <c r="B21" s="334" t="s">
        <v>18</v>
      </c>
    </row>
    <row r="22" customFormat="1" spans="1:2">
      <c r="A22" s="333"/>
      <c r="B22" s="334"/>
    </row>
    <row r="24" customFormat="1" spans="1:2">
      <c r="A24" s="339"/>
      <c r="B24" s="34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F8" sqref="F8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261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6" t="s">
        <v>286</v>
      </c>
      <c r="H2" s="6"/>
      <c r="I2" s="6" t="s">
        <v>287</v>
      </c>
      <c r="J2" s="6"/>
      <c r="K2" s="8" t="s">
        <v>288</v>
      </c>
      <c r="L2" s="59" t="s">
        <v>289</v>
      </c>
      <c r="M2" s="26" t="s">
        <v>290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291</v>
      </c>
      <c r="H3" s="6" t="s">
        <v>292</v>
      </c>
      <c r="I3" s="6" t="s">
        <v>291</v>
      </c>
      <c r="J3" s="6" t="s">
        <v>292</v>
      </c>
      <c r="K3" s="10"/>
      <c r="L3" s="60"/>
      <c r="M3" s="27"/>
    </row>
    <row r="4" s="56" customFormat="1" ht="18" customHeight="1" spans="1:13">
      <c r="A4" s="11">
        <v>1</v>
      </c>
      <c r="B4" s="11" t="s">
        <v>279</v>
      </c>
      <c r="C4" s="31" t="s">
        <v>293</v>
      </c>
      <c r="D4" s="32" t="s">
        <v>278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6" customFormat="1" ht="18" customHeight="1" spans="1:13">
      <c r="A5" s="11">
        <v>2</v>
      </c>
      <c r="B5" s="11" t="s">
        <v>279</v>
      </c>
      <c r="C5" s="31" t="s">
        <v>294</v>
      </c>
      <c r="D5" s="32" t="s">
        <v>278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6" customFormat="1" ht="18" customHeight="1" spans="1:13">
      <c r="A6" s="11">
        <v>3</v>
      </c>
      <c r="B6" s="11" t="s">
        <v>279</v>
      </c>
      <c r="C6" s="31" t="s">
        <v>281</v>
      </c>
      <c r="D6" s="32" t="s">
        <v>278</v>
      </c>
      <c r="E6" s="12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6" customFormat="1" ht="18" customHeight="1" spans="1:13">
      <c r="A7" s="11"/>
      <c r="B7" s="11"/>
      <c r="C7" s="31"/>
      <c r="D7" s="32"/>
      <c r="E7" s="12"/>
      <c r="F7" s="13"/>
      <c r="G7" s="14"/>
      <c r="H7" s="14"/>
      <c r="I7" s="15"/>
      <c r="J7" s="15"/>
      <c r="K7" s="14"/>
      <c r="L7" s="11"/>
      <c r="M7" s="11"/>
    </row>
    <row r="8" s="56" customFormat="1" ht="18" customHeight="1" spans="1:13">
      <c r="A8" s="11"/>
      <c r="B8" s="11"/>
      <c r="C8" s="31"/>
      <c r="D8" s="32"/>
      <c r="E8" s="12"/>
      <c r="F8" s="13"/>
      <c r="G8" s="14"/>
      <c r="H8" s="14"/>
      <c r="I8" s="15"/>
      <c r="J8" s="15"/>
      <c r="K8" s="14"/>
      <c r="L8" s="11"/>
      <c r="M8" s="11"/>
    </row>
    <row r="9" s="57" customFormat="1" ht="14.25" customHeight="1" spans="1:1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="1" customFormat="1" ht="14.25" customHeight="1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="4" customFormat="1" ht="29.25" customHeight="1" spans="1:13">
      <c r="A11" s="20" t="s">
        <v>282</v>
      </c>
      <c r="B11" s="21"/>
      <c r="C11" s="21"/>
      <c r="D11" s="21"/>
      <c r="E11" s="22"/>
      <c r="F11" s="23"/>
      <c r="G11" s="34"/>
      <c r="H11" s="20" t="s">
        <v>283</v>
      </c>
      <c r="I11" s="21"/>
      <c r="J11" s="21"/>
      <c r="K11" s="22"/>
      <c r="L11" s="61"/>
      <c r="M11" s="29"/>
    </row>
    <row r="12" s="1" customFormat="1" ht="105" customHeight="1" spans="1:13">
      <c r="A12" s="58" t="s">
        <v>295</v>
      </c>
      <c r="B12" s="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I12" sqref="I12"/>
    </sheetView>
  </sheetViews>
  <sheetFormatPr defaultColWidth="8.1" defaultRowHeight="14.4"/>
  <cols>
    <col min="1" max="1" width="7.76666666666667" style="1" customWidth="1"/>
    <col min="2" max="2" width="8.3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297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45" t="s">
        <v>298</v>
      </c>
      <c r="H2" s="46"/>
      <c r="I2" s="52"/>
      <c r="J2" s="45" t="s">
        <v>299</v>
      </c>
      <c r="K2" s="46"/>
      <c r="L2" s="52"/>
      <c r="M2" s="45" t="s">
        <v>300</v>
      </c>
      <c r="N2" s="46"/>
      <c r="O2" s="52"/>
      <c r="P2" s="45" t="s">
        <v>301</v>
      </c>
      <c r="Q2" s="46"/>
      <c r="R2" s="52"/>
      <c r="S2" s="46" t="s">
        <v>302</v>
      </c>
      <c r="T2" s="46"/>
      <c r="U2" s="52"/>
      <c r="V2" s="37" t="s">
        <v>303</v>
      </c>
      <c r="W2" s="37" t="s">
        <v>275</v>
      </c>
    </row>
    <row r="3" s="2" customFormat="1" ht="18" customHeight="1" spans="1:23">
      <c r="A3" s="47"/>
      <c r="B3" s="47"/>
      <c r="C3" s="47"/>
      <c r="D3" s="47"/>
      <c r="E3" s="47"/>
      <c r="F3" s="47"/>
      <c r="G3" s="6" t="s">
        <v>304</v>
      </c>
      <c r="H3" s="6" t="s">
        <v>52</v>
      </c>
      <c r="I3" s="6" t="s">
        <v>266</v>
      </c>
      <c r="J3" s="6" t="s">
        <v>304</v>
      </c>
      <c r="K3" s="6" t="s">
        <v>52</v>
      </c>
      <c r="L3" s="6" t="s">
        <v>266</v>
      </c>
      <c r="M3" s="6" t="s">
        <v>304</v>
      </c>
      <c r="N3" s="6" t="s">
        <v>52</v>
      </c>
      <c r="O3" s="6" t="s">
        <v>266</v>
      </c>
      <c r="P3" s="6" t="s">
        <v>304</v>
      </c>
      <c r="Q3" s="6" t="s">
        <v>52</v>
      </c>
      <c r="R3" s="6" t="s">
        <v>266</v>
      </c>
      <c r="S3" s="6" t="s">
        <v>304</v>
      </c>
      <c r="T3" s="6" t="s">
        <v>52</v>
      </c>
      <c r="U3" s="6" t="s">
        <v>266</v>
      </c>
      <c r="V3" s="54"/>
      <c r="W3" s="54"/>
    </row>
    <row r="4" s="1" customFormat="1" ht="18" customHeight="1" spans="1:23">
      <c r="A4" s="19"/>
      <c r="B4" s="11" t="s">
        <v>279</v>
      </c>
      <c r="C4" s="31" t="s">
        <v>293</v>
      </c>
      <c r="D4" s="32" t="s">
        <v>278</v>
      </c>
      <c r="E4" s="12" t="s">
        <v>101</v>
      </c>
      <c r="F4" s="13" t="s">
        <v>47</v>
      </c>
      <c r="G4" s="32" t="s">
        <v>278</v>
      </c>
      <c r="H4" s="48" t="s">
        <v>305</v>
      </c>
      <c r="I4" s="12" t="s">
        <v>306</v>
      </c>
      <c r="J4" s="53" t="s">
        <v>307</v>
      </c>
      <c r="K4" s="42" t="s">
        <v>308</v>
      </c>
      <c r="L4" s="42" t="s">
        <v>309</v>
      </c>
      <c r="M4" s="53" t="s">
        <v>310</v>
      </c>
      <c r="N4" s="42" t="s">
        <v>311</v>
      </c>
      <c r="O4" s="42" t="s">
        <v>312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279</v>
      </c>
      <c r="C5" s="31" t="s">
        <v>281</v>
      </c>
      <c r="D5" s="32" t="s">
        <v>278</v>
      </c>
      <c r="E5" s="12" t="s">
        <v>102</v>
      </c>
      <c r="F5" s="13" t="s">
        <v>47</v>
      </c>
      <c r="G5" s="31"/>
      <c r="H5" s="32"/>
      <c r="I5" s="12"/>
      <c r="J5" s="13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279</v>
      </c>
      <c r="C6" s="31" t="s">
        <v>277</v>
      </c>
      <c r="D6" s="32" t="s">
        <v>278</v>
      </c>
      <c r="E6" s="12" t="s">
        <v>103</v>
      </c>
      <c r="F6" s="13" t="s">
        <v>47</v>
      </c>
      <c r="G6" s="32" t="s">
        <v>278</v>
      </c>
      <c r="H6" s="48" t="s">
        <v>305</v>
      </c>
      <c r="I6" s="12" t="s">
        <v>306</v>
      </c>
      <c r="J6" s="53" t="s">
        <v>307</v>
      </c>
      <c r="K6" s="42" t="s">
        <v>308</v>
      </c>
      <c r="L6" s="42" t="s">
        <v>309</v>
      </c>
      <c r="M6" s="53" t="s">
        <v>310</v>
      </c>
      <c r="N6" s="42" t="s">
        <v>311</v>
      </c>
      <c r="O6" s="42" t="s">
        <v>312</v>
      </c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49"/>
      <c r="B7" s="11"/>
      <c r="C7" s="31"/>
      <c r="D7" s="32"/>
      <c r="E7" s="12"/>
      <c r="F7" s="13"/>
      <c r="G7" s="32"/>
      <c r="H7" s="48"/>
      <c r="I7" s="12"/>
      <c r="J7" s="53"/>
      <c r="K7" s="42"/>
      <c r="L7" s="42"/>
      <c r="M7" s="53"/>
      <c r="N7" s="42"/>
      <c r="O7" s="42"/>
      <c r="P7" s="50"/>
      <c r="Q7" s="50"/>
      <c r="R7" s="50"/>
      <c r="S7" s="50"/>
      <c r="T7" s="50"/>
      <c r="U7" s="55"/>
      <c r="V7" s="42"/>
      <c r="W7" s="55"/>
    </row>
    <row r="8" s="1" customFormat="1" ht="14.25" customHeight="1" spans="1:23">
      <c r="A8" s="49"/>
      <c r="B8" s="50"/>
      <c r="C8" s="50"/>
      <c r="D8" s="50"/>
      <c r="E8" s="51"/>
      <c r="F8" s="49"/>
      <c r="G8" s="13"/>
      <c r="H8" s="50"/>
      <c r="I8" s="50"/>
      <c r="J8" s="49"/>
      <c r="K8" s="50"/>
      <c r="L8" s="50"/>
      <c r="M8" s="50"/>
      <c r="N8" s="50"/>
      <c r="O8" s="50"/>
      <c r="P8" s="50"/>
      <c r="Q8" s="50"/>
      <c r="R8" s="50"/>
      <c r="S8" s="50"/>
      <c r="T8" s="50"/>
      <c r="U8" s="55"/>
      <c r="V8" s="42"/>
      <c r="W8" s="55"/>
    </row>
    <row r="9" s="4" customFormat="1" ht="29.25" customHeight="1" spans="1:23">
      <c r="A9" s="20" t="s">
        <v>282</v>
      </c>
      <c r="B9" s="21"/>
      <c r="C9" s="21"/>
      <c r="D9" s="21"/>
      <c r="E9" s="22"/>
      <c r="F9" s="23"/>
      <c r="G9" s="34"/>
      <c r="H9" s="41"/>
      <c r="I9" s="41"/>
      <c r="J9" s="20" t="s">
        <v>283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1"/>
      <c r="W9" s="29"/>
    </row>
    <row r="10" s="1" customFormat="1" ht="72.95" customHeight="1" spans="1:23">
      <c r="A10" s="24" t="s">
        <v>313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topLeftCell="A2" workbookViewId="0">
      <selection activeCell="H17" sqref="H17:H19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12.6333333333333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315</v>
      </c>
      <c r="B2" s="37" t="s">
        <v>262</v>
      </c>
      <c r="C2" s="37" t="s">
        <v>263</v>
      </c>
      <c r="D2" s="37" t="s">
        <v>264</v>
      </c>
      <c r="E2" s="36" t="s">
        <v>265</v>
      </c>
      <c r="F2" s="37" t="s">
        <v>266</v>
      </c>
      <c r="G2" s="36" t="s">
        <v>316</v>
      </c>
      <c r="H2" s="36" t="s">
        <v>317</v>
      </c>
      <c r="I2" s="36" t="s">
        <v>318</v>
      </c>
      <c r="J2" s="36" t="s">
        <v>317</v>
      </c>
      <c r="K2" s="36" t="s">
        <v>319</v>
      </c>
      <c r="L2" s="36" t="s">
        <v>317</v>
      </c>
      <c r="M2" s="37" t="s">
        <v>303</v>
      </c>
      <c r="N2" s="37" t="s">
        <v>275</v>
      </c>
    </row>
    <row r="3" s="1" customFormat="1" ht="14.25" customHeight="1" spans="1:15">
      <c r="A3" s="38">
        <v>45514</v>
      </c>
      <c r="B3" s="31" t="s">
        <v>293</v>
      </c>
      <c r="C3" s="32" t="s">
        <v>278</v>
      </c>
      <c r="D3" s="12" t="s">
        <v>101</v>
      </c>
      <c r="E3" s="13" t="s">
        <v>47</v>
      </c>
      <c r="F3" s="11" t="s">
        <v>279</v>
      </c>
      <c r="G3" s="39">
        <v>0.333333333333333</v>
      </c>
      <c r="H3" s="40" t="s">
        <v>320</v>
      </c>
      <c r="I3" s="39">
        <v>0.583333333333333</v>
      </c>
      <c r="J3" s="40" t="s">
        <v>320</v>
      </c>
      <c r="K3" s="19"/>
      <c r="L3" s="42"/>
      <c r="M3" s="42"/>
      <c r="N3" s="42" t="s">
        <v>321</v>
      </c>
      <c r="O3" s="42"/>
    </row>
    <row r="4" s="1" customFormat="1" ht="14.25" customHeight="1" spans="1:15">
      <c r="A4" s="38">
        <v>45514</v>
      </c>
      <c r="B4" s="31" t="s">
        <v>281</v>
      </c>
      <c r="C4" s="32" t="s">
        <v>278</v>
      </c>
      <c r="D4" s="12" t="s">
        <v>102</v>
      </c>
      <c r="E4" s="13" t="s">
        <v>47</v>
      </c>
      <c r="F4" s="11" t="s">
        <v>279</v>
      </c>
      <c r="G4" s="39">
        <v>0.375</v>
      </c>
      <c r="H4" s="40" t="s">
        <v>320</v>
      </c>
      <c r="I4" s="39">
        <v>0.604166666666667</v>
      </c>
      <c r="J4" s="40" t="s">
        <v>320</v>
      </c>
      <c r="K4" s="19"/>
      <c r="L4" s="36"/>
      <c r="M4" s="36"/>
      <c r="N4" s="37" t="s">
        <v>322</v>
      </c>
      <c r="O4" s="37"/>
    </row>
    <row r="5" s="1" customFormat="1" ht="14.25" customHeight="1" spans="1:15">
      <c r="A5" s="38">
        <v>45514</v>
      </c>
      <c r="B5" s="31" t="s">
        <v>323</v>
      </c>
      <c r="C5" s="32" t="s">
        <v>278</v>
      </c>
      <c r="D5" s="12" t="s">
        <v>103</v>
      </c>
      <c r="E5" s="13" t="s">
        <v>47</v>
      </c>
      <c r="F5" s="11" t="s">
        <v>279</v>
      </c>
      <c r="G5" s="39">
        <v>0.395833333333333</v>
      </c>
      <c r="H5" s="40" t="s">
        <v>320</v>
      </c>
      <c r="I5" s="39">
        <v>0.625</v>
      </c>
      <c r="J5" s="40" t="s">
        <v>320</v>
      </c>
      <c r="K5" s="19"/>
      <c r="L5" s="42"/>
      <c r="M5" s="42"/>
      <c r="N5" s="42" t="s">
        <v>324</v>
      </c>
      <c r="O5" s="42"/>
    </row>
    <row r="6" s="1" customFormat="1" ht="14.25" customHeight="1" spans="1:15">
      <c r="A6" s="38"/>
      <c r="B6" s="31"/>
      <c r="C6" s="32"/>
      <c r="D6" s="12"/>
      <c r="E6" s="13"/>
      <c r="F6" s="11"/>
      <c r="G6" s="39"/>
      <c r="H6" s="40"/>
      <c r="I6" s="39"/>
      <c r="J6" s="43"/>
      <c r="L6" s="44"/>
      <c r="M6" s="19"/>
      <c r="N6" s="42" t="s">
        <v>324</v>
      </c>
      <c r="O6" s="19"/>
    </row>
    <row r="7" s="4" customFormat="1" ht="29.25" customHeight="1" spans="1:14">
      <c r="A7" s="20" t="s">
        <v>282</v>
      </c>
      <c r="B7" s="21"/>
      <c r="C7" s="21"/>
      <c r="D7" s="22"/>
      <c r="E7" s="23"/>
      <c r="F7" s="41"/>
      <c r="G7" s="34"/>
      <c r="H7" s="41"/>
      <c r="I7" s="20" t="s">
        <v>283</v>
      </c>
      <c r="J7" s="21"/>
      <c r="K7" s="21"/>
      <c r="L7" s="21"/>
      <c r="M7" s="21"/>
      <c r="N7" s="29"/>
    </row>
    <row r="8" s="1" customFormat="1" ht="72.95" customHeight="1" spans="1:14">
      <c r="A8" s="24" t="s">
        <v>325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G6" sqref="G6"/>
    </sheetView>
  </sheetViews>
  <sheetFormatPr defaultColWidth="8.1" defaultRowHeight="14.4"/>
  <cols>
    <col min="1" max="1" width="9.79166666666667" style="1" customWidth="1"/>
    <col min="2" max="2" width="10.55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326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297</v>
      </c>
      <c r="B2" s="7" t="s">
        <v>266</v>
      </c>
      <c r="C2" s="7" t="s">
        <v>262</v>
      </c>
      <c r="D2" s="7" t="s">
        <v>263</v>
      </c>
      <c r="E2" s="7" t="s">
        <v>264</v>
      </c>
      <c r="F2" s="7" t="s">
        <v>265</v>
      </c>
      <c r="G2" s="6" t="s">
        <v>327</v>
      </c>
      <c r="H2" s="6" t="s">
        <v>328</v>
      </c>
      <c r="I2" s="6" t="s">
        <v>329</v>
      </c>
      <c r="J2" s="6" t="s">
        <v>330</v>
      </c>
      <c r="K2" s="7" t="s">
        <v>303</v>
      </c>
      <c r="L2" s="7" t="s">
        <v>275</v>
      </c>
    </row>
    <row r="3" s="2" customFormat="1" ht="15.95" customHeight="1" spans="1:12">
      <c r="A3" s="30" t="s">
        <v>331</v>
      </c>
      <c r="B3" s="11" t="s">
        <v>279</v>
      </c>
      <c r="C3" s="31" t="s">
        <v>293</v>
      </c>
      <c r="D3" s="32" t="s">
        <v>278</v>
      </c>
      <c r="E3" s="12" t="s">
        <v>101</v>
      </c>
      <c r="F3" s="13" t="s">
        <v>47</v>
      </c>
      <c r="G3" s="33" t="s">
        <v>332</v>
      </c>
      <c r="H3" s="33" t="s">
        <v>333</v>
      </c>
      <c r="I3" s="33" t="s">
        <v>334</v>
      </c>
      <c r="J3" s="35" t="s">
        <v>335</v>
      </c>
      <c r="K3" s="35" t="s">
        <v>322</v>
      </c>
      <c r="L3" s="35"/>
    </row>
    <row r="4" s="2" customFormat="1" ht="15.95" customHeight="1" spans="1:12">
      <c r="A4" s="30" t="s">
        <v>336</v>
      </c>
      <c r="B4" s="11" t="s">
        <v>279</v>
      </c>
      <c r="C4" s="31" t="s">
        <v>337</v>
      </c>
      <c r="D4" s="32" t="s">
        <v>278</v>
      </c>
      <c r="E4" s="12" t="s">
        <v>102</v>
      </c>
      <c r="F4" s="13" t="s">
        <v>47</v>
      </c>
      <c r="G4" s="33" t="s">
        <v>332</v>
      </c>
      <c r="H4" s="33" t="s">
        <v>333</v>
      </c>
      <c r="I4" s="33" t="s">
        <v>334</v>
      </c>
      <c r="J4" s="35" t="s">
        <v>335</v>
      </c>
      <c r="K4" s="35" t="s">
        <v>322</v>
      </c>
      <c r="L4" s="35"/>
    </row>
    <row r="5" s="2" customFormat="1" ht="15.95" customHeight="1" spans="1:12">
      <c r="A5" s="30" t="s">
        <v>331</v>
      </c>
      <c r="B5" s="11" t="s">
        <v>279</v>
      </c>
      <c r="C5" s="31" t="s">
        <v>338</v>
      </c>
      <c r="D5" s="32" t="s">
        <v>278</v>
      </c>
      <c r="E5" s="12" t="s">
        <v>103</v>
      </c>
      <c r="F5" s="13" t="s">
        <v>47</v>
      </c>
      <c r="G5" s="33" t="s">
        <v>332</v>
      </c>
      <c r="H5" s="33" t="s">
        <v>333</v>
      </c>
      <c r="I5" s="33" t="s">
        <v>334</v>
      </c>
      <c r="J5" s="35" t="s">
        <v>335</v>
      </c>
      <c r="K5" s="35" t="s">
        <v>322</v>
      </c>
      <c r="L5" s="35"/>
    </row>
    <row r="6" s="2" customFormat="1" ht="15.95" customHeight="1" spans="1:12">
      <c r="A6" s="30"/>
      <c r="B6" s="11"/>
      <c r="C6" s="31"/>
      <c r="D6" s="32"/>
      <c r="E6" s="12"/>
      <c r="F6" s="13"/>
      <c r="G6" s="33"/>
      <c r="H6" s="33"/>
      <c r="I6" s="33"/>
      <c r="J6" s="35"/>
      <c r="K6" s="35"/>
      <c r="L6" s="30"/>
    </row>
    <row r="7" s="2" customFormat="1" ht="15.95" customHeight="1" spans="1:12">
      <c r="A7" s="30"/>
      <c r="B7" s="11"/>
      <c r="C7" s="31"/>
      <c r="D7" s="32"/>
      <c r="E7" s="12"/>
      <c r="F7" s="13"/>
      <c r="G7" s="33"/>
      <c r="H7" s="33"/>
      <c r="I7" s="33"/>
      <c r="J7" s="35"/>
      <c r="K7" s="35"/>
      <c r="L7" s="30"/>
    </row>
    <row r="8" s="2" customFormat="1" ht="15.95" customHeight="1" spans="1:12">
      <c r="A8" s="30"/>
      <c r="B8" s="11"/>
      <c r="C8" s="31"/>
      <c r="D8" s="32"/>
      <c r="E8" s="12"/>
      <c r="F8" s="13"/>
      <c r="G8" s="33"/>
      <c r="H8" s="33"/>
      <c r="I8" s="33"/>
      <c r="J8" s="35"/>
      <c r="K8" s="35"/>
      <c r="L8" s="30"/>
    </row>
    <row r="9" s="2" customFormat="1" ht="15.95" customHeight="1" spans="1:12">
      <c r="A9" s="30"/>
      <c r="B9" s="11"/>
      <c r="C9" s="31"/>
      <c r="D9" s="32"/>
      <c r="E9" s="12"/>
      <c r="F9" s="13"/>
      <c r="G9" s="33"/>
      <c r="H9" s="33"/>
      <c r="I9" s="33"/>
      <c r="J9" s="35"/>
      <c r="K9" s="35"/>
      <c r="L9" s="30"/>
    </row>
    <row r="10" s="4" customFormat="1" ht="29.25" customHeight="1" spans="1:12">
      <c r="A10" s="20" t="s">
        <v>282</v>
      </c>
      <c r="B10" s="21"/>
      <c r="C10" s="21"/>
      <c r="D10" s="21"/>
      <c r="E10" s="22"/>
      <c r="F10" s="23"/>
      <c r="G10" s="34"/>
      <c r="H10" s="20" t="s">
        <v>283</v>
      </c>
      <c r="I10" s="21"/>
      <c r="J10" s="21"/>
      <c r="K10" s="21"/>
      <c r="L10" s="29"/>
    </row>
    <row r="11" s="1" customFormat="1" ht="72.95" customHeight="1" spans="1:12">
      <c r="A11" s="24" t="s">
        <v>339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A11" sqref="A11:D11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340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261</v>
      </c>
      <c r="B2" s="7" t="s">
        <v>266</v>
      </c>
      <c r="C2" s="7" t="s">
        <v>304</v>
      </c>
      <c r="D2" s="7" t="s">
        <v>264</v>
      </c>
      <c r="E2" s="7" t="s">
        <v>265</v>
      </c>
      <c r="F2" s="6" t="s">
        <v>341</v>
      </c>
      <c r="G2" s="6" t="s">
        <v>287</v>
      </c>
      <c r="H2" s="8" t="s">
        <v>288</v>
      </c>
      <c r="I2" s="26" t="s">
        <v>290</v>
      </c>
    </row>
    <row r="3" s="2" customFormat="1" ht="18" customHeight="1" spans="1:9">
      <c r="A3" s="6"/>
      <c r="B3" s="9"/>
      <c r="C3" s="9"/>
      <c r="D3" s="9"/>
      <c r="E3" s="9"/>
      <c r="F3" s="6" t="s">
        <v>342</v>
      </c>
      <c r="G3" s="6" t="s">
        <v>291</v>
      </c>
      <c r="H3" s="10"/>
      <c r="I3" s="27"/>
    </row>
    <row r="4" s="3" customFormat="1" ht="18" customHeight="1" spans="1:9">
      <c r="A4" s="11">
        <v>1</v>
      </c>
      <c r="B4" s="11" t="s">
        <v>343</v>
      </c>
      <c r="C4" s="12" t="s">
        <v>344</v>
      </c>
      <c r="D4" s="12" t="s">
        <v>345</v>
      </c>
      <c r="E4" s="13" t="s">
        <v>47</v>
      </c>
      <c r="F4" s="14">
        <v>-0.008</v>
      </c>
      <c r="G4" s="14">
        <v>-0.01</v>
      </c>
      <c r="H4" s="15">
        <f t="shared" ref="H4:H7" si="0">SUM(F4:G4)</f>
        <v>-0.018</v>
      </c>
      <c r="I4" s="11"/>
    </row>
    <row r="5" s="3" customFormat="1" ht="18" customHeight="1" spans="1:9">
      <c r="A5" s="16">
        <v>2</v>
      </c>
      <c r="B5" s="11" t="s">
        <v>343</v>
      </c>
      <c r="C5" s="12" t="s">
        <v>344</v>
      </c>
      <c r="D5" s="12" t="s">
        <v>346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6">
        <v>3</v>
      </c>
      <c r="B6" s="11" t="s">
        <v>343</v>
      </c>
      <c r="C6" s="12" t="s">
        <v>347</v>
      </c>
      <c r="D6" s="11" t="s">
        <v>348</v>
      </c>
      <c r="E6" s="13" t="s">
        <v>47</v>
      </c>
      <c r="F6" s="14">
        <v>0.006</v>
      </c>
      <c r="G6" s="14">
        <v>-0.01</v>
      </c>
      <c r="H6" s="15">
        <f t="shared" si="0"/>
        <v>-0.004</v>
      </c>
      <c r="I6" s="11"/>
    </row>
    <row r="7" s="3" customFormat="1" ht="18" customHeight="1" spans="1:9">
      <c r="A7" s="16">
        <v>4</v>
      </c>
      <c r="B7" s="11" t="s">
        <v>343</v>
      </c>
      <c r="C7" s="17" t="s">
        <v>349</v>
      </c>
      <c r="D7" s="12" t="s">
        <v>101</v>
      </c>
      <c r="E7" s="13" t="s">
        <v>47</v>
      </c>
      <c r="F7" s="14">
        <v>-0.007</v>
      </c>
      <c r="G7" s="14">
        <v>-0.008</v>
      </c>
      <c r="H7" s="15">
        <f t="shared" si="0"/>
        <v>-0.015</v>
      </c>
      <c r="I7" s="11"/>
    </row>
    <row r="8" s="3" customFormat="1" ht="18" customHeight="1" spans="1:9">
      <c r="A8" s="16"/>
      <c r="B8" s="11"/>
      <c r="C8" s="17"/>
      <c r="D8" s="18"/>
      <c r="E8" s="13"/>
      <c r="F8" s="14"/>
      <c r="G8" s="14"/>
      <c r="H8" s="15"/>
      <c r="I8" s="28"/>
    </row>
    <row r="9" s="3" customFormat="1" ht="18" customHeight="1" spans="1:9">
      <c r="A9" s="11"/>
      <c r="B9" s="11"/>
      <c r="C9" s="17"/>
      <c r="D9" s="18"/>
      <c r="E9" s="13"/>
      <c r="F9" s="14"/>
      <c r="G9" s="14"/>
      <c r="H9" s="15"/>
      <c r="I9" s="28"/>
    </row>
    <row r="10" s="1" customFormat="1" ht="18" customHeight="1" spans="1:9">
      <c r="A10" s="19"/>
      <c r="B10" s="19"/>
      <c r="C10" s="19"/>
      <c r="D10" s="19"/>
      <c r="E10" s="19"/>
      <c r="F10" s="19"/>
      <c r="G10" s="19"/>
      <c r="H10" s="19"/>
      <c r="I10" s="19"/>
    </row>
    <row r="11" s="4" customFormat="1" ht="29.25" customHeight="1" spans="1:9">
      <c r="A11" s="20" t="s">
        <v>282</v>
      </c>
      <c r="B11" s="21"/>
      <c r="C11" s="21"/>
      <c r="D11" s="22"/>
      <c r="E11" s="23"/>
      <c r="F11" s="20" t="s">
        <v>283</v>
      </c>
      <c r="G11" s="21"/>
      <c r="H11" s="22"/>
      <c r="I11" s="29"/>
    </row>
    <row r="12" s="1" customFormat="1" ht="51.95" customHeight="1" spans="1:9">
      <c r="A12" s="24" t="s">
        <v>350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07" t="s">
        <v>19</v>
      </c>
      <c r="C2" s="308"/>
      <c r="D2" s="308"/>
      <c r="E2" s="308"/>
      <c r="F2" s="308"/>
      <c r="G2" s="308"/>
      <c r="H2" s="308"/>
      <c r="I2" s="323"/>
    </row>
    <row r="3" ht="28" customHeight="1" spans="2:9">
      <c r="B3" s="309"/>
      <c r="C3" s="310"/>
      <c r="D3" s="311" t="s">
        <v>20</v>
      </c>
      <c r="E3" s="312"/>
      <c r="F3" s="313" t="s">
        <v>21</v>
      </c>
      <c r="G3" s="314"/>
      <c r="H3" s="311" t="s">
        <v>22</v>
      </c>
      <c r="I3" s="324"/>
    </row>
    <row r="4" ht="28" customHeight="1" spans="2:9">
      <c r="B4" s="309" t="s">
        <v>23</v>
      </c>
      <c r="C4" s="310" t="s">
        <v>24</v>
      </c>
      <c r="D4" s="310" t="s">
        <v>25</v>
      </c>
      <c r="E4" s="310" t="s">
        <v>26</v>
      </c>
      <c r="F4" s="315" t="s">
        <v>25</v>
      </c>
      <c r="G4" s="315" t="s">
        <v>26</v>
      </c>
      <c r="H4" s="310" t="s">
        <v>25</v>
      </c>
      <c r="I4" s="325" t="s">
        <v>26</v>
      </c>
    </row>
    <row r="5" ht="28" customHeight="1" spans="2:9">
      <c r="B5" s="316" t="s">
        <v>27</v>
      </c>
      <c r="C5" s="317">
        <v>13</v>
      </c>
      <c r="D5" s="317">
        <v>0</v>
      </c>
      <c r="E5" s="317">
        <v>1</v>
      </c>
      <c r="F5" s="318">
        <v>0</v>
      </c>
      <c r="G5" s="318">
        <v>1</v>
      </c>
      <c r="H5" s="317">
        <v>1</v>
      </c>
      <c r="I5" s="326">
        <v>2</v>
      </c>
    </row>
    <row r="6" ht="28" customHeight="1" spans="2:9">
      <c r="B6" s="316" t="s">
        <v>28</v>
      </c>
      <c r="C6" s="317">
        <v>20</v>
      </c>
      <c r="D6" s="317">
        <v>0</v>
      </c>
      <c r="E6" s="317">
        <v>1</v>
      </c>
      <c r="F6" s="318">
        <v>1</v>
      </c>
      <c r="G6" s="318">
        <v>2</v>
      </c>
      <c r="H6" s="317">
        <v>2</v>
      </c>
      <c r="I6" s="326">
        <v>3</v>
      </c>
    </row>
    <row r="7" ht="28" customHeight="1" spans="2:9">
      <c r="B7" s="316" t="s">
        <v>29</v>
      </c>
      <c r="C7" s="317">
        <v>32</v>
      </c>
      <c r="D7" s="317">
        <v>0</v>
      </c>
      <c r="E7" s="317">
        <v>1</v>
      </c>
      <c r="F7" s="318">
        <v>2</v>
      </c>
      <c r="G7" s="318">
        <v>3</v>
      </c>
      <c r="H7" s="317">
        <v>3</v>
      </c>
      <c r="I7" s="326">
        <v>4</v>
      </c>
    </row>
    <row r="8" ht="28" customHeight="1" spans="2:9">
      <c r="B8" s="316" t="s">
        <v>30</v>
      </c>
      <c r="C8" s="317">
        <v>50</v>
      </c>
      <c r="D8" s="317">
        <v>1</v>
      </c>
      <c r="E8" s="317">
        <v>2</v>
      </c>
      <c r="F8" s="318">
        <v>3</v>
      </c>
      <c r="G8" s="318">
        <v>4</v>
      </c>
      <c r="H8" s="317">
        <v>5</v>
      </c>
      <c r="I8" s="326">
        <v>6</v>
      </c>
    </row>
    <row r="9" ht="28" customHeight="1" spans="2:9">
      <c r="B9" s="316" t="s">
        <v>31</v>
      </c>
      <c r="C9" s="317">
        <v>80</v>
      </c>
      <c r="D9" s="317">
        <v>2</v>
      </c>
      <c r="E9" s="317">
        <v>3</v>
      </c>
      <c r="F9" s="318">
        <v>5</v>
      </c>
      <c r="G9" s="318">
        <v>6</v>
      </c>
      <c r="H9" s="317">
        <v>7</v>
      </c>
      <c r="I9" s="326">
        <v>8</v>
      </c>
    </row>
    <row r="10" ht="28" customHeight="1" spans="2:9">
      <c r="B10" s="316" t="s">
        <v>32</v>
      </c>
      <c r="C10" s="317">
        <v>125</v>
      </c>
      <c r="D10" s="317">
        <v>3</v>
      </c>
      <c r="E10" s="317">
        <v>4</v>
      </c>
      <c r="F10" s="318">
        <v>7</v>
      </c>
      <c r="G10" s="318">
        <v>8</v>
      </c>
      <c r="H10" s="317">
        <v>10</v>
      </c>
      <c r="I10" s="326">
        <v>11</v>
      </c>
    </row>
    <row r="11" ht="28" customHeight="1" spans="2:9">
      <c r="B11" s="316" t="s">
        <v>33</v>
      </c>
      <c r="C11" s="317">
        <v>200</v>
      </c>
      <c r="D11" s="317">
        <v>5</v>
      </c>
      <c r="E11" s="317">
        <v>6</v>
      </c>
      <c r="F11" s="318">
        <v>10</v>
      </c>
      <c r="G11" s="318">
        <v>11</v>
      </c>
      <c r="H11" s="317">
        <v>14</v>
      </c>
      <c r="I11" s="326">
        <v>15</v>
      </c>
    </row>
    <row r="12" ht="28" customHeight="1" spans="2:9">
      <c r="B12" s="319" t="s">
        <v>34</v>
      </c>
      <c r="C12" s="320">
        <v>315</v>
      </c>
      <c r="D12" s="320">
        <v>7</v>
      </c>
      <c r="E12" s="320">
        <v>8</v>
      </c>
      <c r="F12" s="321">
        <v>14</v>
      </c>
      <c r="G12" s="321">
        <v>15</v>
      </c>
      <c r="H12" s="320">
        <v>21</v>
      </c>
      <c r="I12" s="327">
        <v>22</v>
      </c>
    </row>
    <row r="14" spans="2:4">
      <c r="B14" s="322" t="s">
        <v>35</v>
      </c>
      <c r="C14" s="322"/>
      <c r="D14" s="3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" sqref="$A1:$XFD1048576"/>
    </sheetView>
  </sheetViews>
  <sheetFormatPr defaultColWidth="10.3333333333333" defaultRowHeight="16.5" customHeight="1"/>
  <cols>
    <col min="1" max="1" width="11.7" style="86" customWidth="1"/>
    <col min="2" max="9" width="10.3333333333333" style="86"/>
    <col min="10" max="10" width="8.83333333333333" style="86" customWidth="1"/>
    <col min="11" max="11" width="12" style="86" customWidth="1"/>
    <col min="12" max="16384" width="10.3333333333333" style="86"/>
  </cols>
  <sheetData>
    <row r="1" ht="21.15" spans="1:11">
      <c r="A1" s="245" t="s">
        <v>36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6.35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28" t="s">
        <v>42</v>
      </c>
      <c r="J2" s="228"/>
      <c r="K2" s="229"/>
    </row>
    <row r="3" ht="15.6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ht="16.35" spans="1:11">
      <c r="A4" s="172" t="s">
        <v>46</v>
      </c>
      <c r="B4" s="173" t="s">
        <v>47</v>
      </c>
      <c r="C4" s="174"/>
      <c r="D4" s="172" t="s">
        <v>48</v>
      </c>
      <c r="E4" s="69"/>
      <c r="F4" s="175">
        <v>45519</v>
      </c>
      <c r="G4" s="176"/>
      <c r="H4" s="172" t="s">
        <v>49</v>
      </c>
      <c r="I4" s="69"/>
      <c r="J4" s="173" t="s">
        <v>50</v>
      </c>
      <c r="K4" s="174" t="s">
        <v>51</v>
      </c>
    </row>
    <row r="5" ht="15.6" spans="1:11">
      <c r="A5" s="177" t="s">
        <v>52</v>
      </c>
      <c r="B5" s="94" t="s">
        <v>53</v>
      </c>
      <c r="C5" s="94"/>
      <c r="D5" s="172" t="s">
        <v>54</v>
      </c>
      <c r="E5" s="69"/>
      <c r="F5" s="175">
        <v>45513</v>
      </c>
      <c r="G5" s="176"/>
      <c r="H5" s="172" t="s">
        <v>55</v>
      </c>
      <c r="I5" s="69"/>
      <c r="J5" s="173" t="s">
        <v>50</v>
      </c>
      <c r="K5" s="174" t="s">
        <v>51</v>
      </c>
    </row>
    <row r="6" ht="15.6" spans="1:11">
      <c r="A6" s="172" t="s">
        <v>56</v>
      </c>
      <c r="B6" s="246">
        <v>3</v>
      </c>
      <c r="C6" s="247">
        <v>7</v>
      </c>
      <c r="D6" s="177" t="s">
        <v>57</v>
      </c>
      <c r="E6" s="199"/>
      <c r="F6" s="175">
        <v>45555</v>
      </c>
      <c r="G6" s="176"/>
      <c r="H6" s="172" t="s">
        <v>58</v>
      </c>
      <c r="I6" s="69"/>
      <c r="J6" s="173" t="s">
        <v>50</v>
      </c>
      <c r="K6" s="174" t="s">
        <v>51</v>
      </c>
    </row>
    <row r="7" ht="15.6" spans="1:11">
      <c r="A7" s="172" t="s">
        <v>59</v>
      </c>
      <c r="B7" s="181">
        <v>12062</v>
      </c>
      <c r="C7" s="182"/>
      <c r="D7" s="177" t="s">
        <v>60</v>
      </c>
      <c r="E7" s="198"/>
      <c r="F7" s="175">
        <v>45565</v>
      </c>
      <c r="G7" s="176"/>
      <c r="H7" s="172" t="s">
        <v>61</v>
      </c>
      <c r="I7" s="69"/>
      <c r="J7" s="173" t="s">
        <v>50</v>
      </c>
      <c r="K7" s="174" t="s">
        <v>51</v>
      </c>
    </row>
    <row r="8" ht="28" customHeight="1" spans="1:11">
      <c r="A8" s="184" t="s">
        <v>62</v>
      </c>
      <c r="B8" s="185" t="s">
        <v>63</v>
      </c>
      <c r="C8" s="186"/>
      <c r="D8" s="187" t="s">
        <v>64</v>
      </c>
      <c r="E8" s="188"/>
      <c r="F8" s="248">
        <v>45553</v>
      </c>
      <c r="G8" s="249"/>
      <c r="H8" s="187" t="s">
        <v>65</v>
      </c>
      <c r="I8" s="188"/>
      <c r="J8" s="205" t="s">
        <v>50</v>
      </c>
      <c r="K8" s="235" t="s">
        <v>51</v>
      </c>
    </row>
    <row r="9" ht="16.35" spans="1:11">
      <c r="A9" s="250" t="s">
        <v>66</v>
      </c>
      <c r="B9" s="251"/>
      <c r="C9" s="251"/>
      <c r="D9" s="251"/>
      <c r="E9" s="251"/>
      <c r="F9" s="251"/>
      <c r="G9" s="251"/>
      <c r="H9" s="251"/>
      <c r="I9" s="251"/>
      <c r="J9" s="251"/>
      <c r="K9" s="291"/>
    </row>
    <row r="10" ht="16.35" spans="1:11">
      <c r="A10" s="221" t="s">
        <v>67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39"/>
    </row>
    <row r="11" ht="15.6" spans="1:11">
      <c r="A11" s="252" t="s">
        <v>68</v>
      </c>
      <c r="B11" s="253" t="s">
        <v>69</v>
      </c>
      <c r="C11" s="254" t="s">
        <v>70</v>
      </c>
      <c r="D11" s="255"/>
      <c r="E11" s="256" t="s">
        <v>71</v>
      </c>
      <c r="F11" s="253" t="s">
        <v>69</v>
      </c>
      <c r="G11" s="254" t="s">
        <v>70</v>
      </c>
      <c r="H11" s="254" t="s">
        <v>72</v>
      </c>
      <c r="I11" s="256" t="s">
        <v>73</v>
      </c>
      <c r="J11" s="253" t="s">
        <v>69</v>
      </c>
      <c r="K11" s="292" t="s">
        <v>70</v>
      </c>
    </row>
    <row r="12" ht="15.6" spans="1:11">
      <c r="A12" s="177" t="s">
        <v>74</v>
      </c>
      <c r="B12" s="197" t="s">
        <v>69</v>
      </c>
      <c r="C12" s="173" t="s">
        <v>70</v>
      </c>
      <c r="D12" s="198"/>
      <c r="E12" s="199" t="s">
        <v>75</v>
      </c>
      <c r="F12" s="197" t="s">
        <v>69</v>
      </c>
      <c r="G12" s="173" t="s">
        <v>70</v>
      </c>
      <c r="H12" s="173" t="s">
        <v>72</v>
      </c>
      <c r="I12" s="199" t="s">
        <v>76</v>
      </c>
      <c r="J12" s="197" t="s">
        <v>69</v>
      </c>
      <c r="K12" s="174" t="s">
        <v>70</v>
      </c>
    </row>
    <row r="13" ht="15.6" spans="1:11">
      <c r="A13" s="177" t="s">
        <v>77</v>
      </c>
      <c r="B13" s="197" t="s">
        <v>69</v>
      </c>
      <c r="C13" s="173" t="s">
        <v>70</v>
      </c>
      <c r="D13" s="198"/>
      <c r="E13" s="199" t="s">
        <v>78</v>
      </c>
      <c r="F13" s="173" t="s">
        <v>79</v>
      </c>
      <c r="G13" s="173" t="s">
        <v>80</v>
      </c>
      <c r="H13" s="173" t="s">
        <v>72</v>
      </c>
      <c r="I13" s="199" t="s">
        <v>81</v>
      </c>
      <c r="J13" s="197" t="s">
        <v>69</v>
      </c>
      <c r="K13" s="174" t="s">
        <v>70</v>
      </c>
    </row>
    <row r="14" ht="16.35" spans="1:11">
      <c r="A14" s="187" t="s">
        <v>82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31"/>
    </row>
    <row r="15" ht="16.35" spans="1:11">
      <c r="A15" s="221" t="s">
        <v>83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39"/>
    </row>
    <row r="16" ht="15.6" spans="1:11">
      <c r="A16" s="257" t="s">
        <v>84</v>
      </c>
      <c r="B16" s="254" t="s">
        <v>79</v>
      </c>
      <c r="C16" s="254" t="s">
        <v>80</v>
      </c>
      <c r="D16" s="258"/>
      <c r="E16" s="259" t="s">
        <v>85</v>
      </c>
      <c r="F16" s="254" t="s">
        <v>79</v>
      </c>
      <c r="G16" s="254" t="s">
        <v>80</v>
      </c>
      <c r="H16" s="260"/>
      <c r="I16" s="259" t="s">
        <v>86</v>
      </c>
      <c r="J16" s="254" t="s">
        <v>79</v>
      </c>
      <c r="K16" s="292" t="s">
        <v>80</v>
      </c>
    </row>
    <row r="17" customHeight="1" spans="1:22">
      <c r="A17" s="180" t="s">
        <v>87</v>
      </c>
      <c r="B17" s="173" t="s">
        <v>79</v>
      </c>
      <c r="C17" s="173" t="s">
        <v>80</v>
      </c>
      <c r="D17" s="96"/>
      <c r="E17" s="210" t="s">
        <v>88</v>
      </c>
      <c r="F17" s="173" t="s">
        <v>79</v>
      </c>
      <c r="G17" s="173" t="s">
        <v>80</v>
      </c>
      <c r="H17" s="261"/>
      <c r="I17" s="210" t="s">
        <v>89</v>
      </c>
      <c r="J17" s="173" t="s">
        <v>79</v>
      </c>
      <c r="K17" s="174" t="s">
        <v>80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11">
      <c r="A18" s="262" t="s">
        <v>90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94"/>
    </row>
    <row r="19" s="244" customFormat="1" ht="18" customHeight="1" spans="1:11">
      <c r="A19" s="221" t="s">
        <v>91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39"/>
    </row>
    <row r="20" customHeight="1" spans="1:11">
      <c r="A20" s="264" t="s">
        <v>92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95"/>
    </row>
    <row r="21" ht="21.75" customHeight="1" spans="1:11">
      <c r="A21" s="266" t="s">
        <v>93</v>
      </c>
      <c r="B21" s="210" t="s">
        <v>94</v>
      </c>
      <c r="C21" s="210" t="s">
        <v>95</v>
      </c>
      <c r="D21" s="210" t="s">
        <v>96</v>
      </c>
      <c r="E21" s="210" t="s">
        <v>97</v>
      </c>
      <c r="F21" s="210" t="s">
        <v>98</v>
      </c>
      <c r="G21" s="210" t="s">
        <v>99</v>
      </c>
      <c r="H21" s="210"/>
      <c r="I21" s="210"/>
      <c r="J21" s="210"/>
      <c r="K21" s="153" t="s">
        <v>100</v>
      </c>
    </row>
    <row r="22" customHeight="1" spans="1:11">
      <c r="A22" s="183" t="s">
        <v>101</v>
      </c>
      <c r="B22" s="267">
        <v>1</v>
      </c>
      <c r="C22" s="267">
        <v>1</v>
      </c>
      <c r="D22" s="267">
        <v>1</v>
      </c>
      <c r="E22" s="267">
        <v>1</v>
      </c>
      <c r="F22" s="267">
        <v>1</v>
      </c>
      <c r="G22" s="267">
        <v>1</v>
      </c>
      <c r="H22" s="267"/>
      <c r="I22" s="267"/>
      <c r="J22" s="267"/>
      <c r="K22" s="296"/>
    </row>
    <row r="23" customHeight="1" spans="1:11">
      <c r="A23" s="183" t="s">
        <v>102</v>
      </c>
      <c r="B23" s="267">
        <v>1</v>
      </c>
      <c r="C23" s="267">
        <v>1</v>
      </c>
      <c r="D23" s="267">
        <v>1</v>
      </c>
      <c r="E23" s="267">
        <v>1</v>
      </c>
      <c r="F23" s="267">
        <v>1</v>
      </c>
      <c r="G23" s="267">
        <v>1</v>
      </c>
      <c r="H23" s="267"/>
      <c r="I23" s="267"/>
      <c r="J23" s="267"/>
      <c r="K23" s="296"/>
    </row>
    <row r="24" customHeight="1" spans="1:11">
      <c r="A24" s="183" t="s">
        <v>103</v>
      </c>
      <c r="B24" s="267">
        <v>1</v>
      </c>
      <c r="C24" s="267">
        <v>1</v>
      </c>
      <c r="D24" s="267">
        <v>1</v>
      </c>
      <c r="E24" s="267">
        <v>1</v>
      </c>
      <c r="F24" s="267">
        <v>1</v>
      </c>
      <c r="G24" s="267">
        <v>1</v>
      </c>
      <c r="H24" s="267"/>
      <c r="I24" s="267"/>
      <c r="J24" s="267"/>
      <c r="K24" s="296"/>
    </row>
    <row r="25" customHeight="1" spans="1:11">
      <c r="A25" s="183"/>
      <c r="B25" s="267"/>
      <c r="C25" s="267"/>
      <c r="D25" s="267"/>
      <c r="E25" s="267"/>
      <c r="F25" s="267"/>
      <c r="G25" s="267"/>
      <c r="H25" s="267"/>
      <c r="I25" s="267"/>
      <c r="J25" s="267"/>
      <c r="K25" s="296"/>
    </row>
    <row r="26" customHeight="1" spans="1:11">
      <c r="A26" s="183"/>
      <c r="B26" s="267"/>
      <c r="C26" s="267"/>
      <c r="D26" s="267"/>
      <c r="E26" s="267"/>
      <c r="F26" s="267"/>
      <c r="G26" s="267"/>
      <c r="H26" s="267"/>
      <c r="I26" s="267"/>
      <c r="J26" s="267"/>
      <c r="K26" s="147"/>
    </row>
    <row r="27" customHeight="1" spans="1:11">
      <c r="A27" s="183"/>
      <c r="B27" s="267"/>
      <c r="C27" s="267"/>
      <c r="D27" s="267"/>
      <c r="E27" s="267"/>
      <c r="F27" s="267"/>
      <c r="G27" s="267"/>
      <c r="H27" s="267"/>
      <c r="I27" s="267"/>
      <c r="J27" s="267"/>
      <c r="K27" s="147"/>
    </row>
    <row r="28" customHeight="1" spans="1:11">
      <c r="A28" s="183"/>
      <c r="B28" s="267"/>
      <c r="C28" s="267"/>
      <c r="D28" s="267"/>
      <c r="E28" s="267"/>
      <c r="F28" s="267"/>
      <c r="G28" s="267"/>
      <c r="H28" s="267"/>
      <c r="I28" s="267"/>
      <c r="J28" s="267"/>
      <c r="K28" s="147"/>
    </row>
    <row r="29" ht="18" customHeight="1" spans="1:11">
      <c r="A29" s="268" t="s">
        <v>104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97"/>
    </row>
    <row r="30" ht="18.75" customHeight="1" spans="1:11">
      <c r="A30" s="270" t="s">
        <v>105</v>
      </c>
      <c r="B30" s="271"/>
      <c r="C30" s="271"/>
      <c r="D30" s="271"/>
      <c r="E30" s="271"/>
      <c r="F30" s="271"/>
      <c r="G30" s="271"/>
      <c r="H30" s="271"/>
      <c r="I30" s="271"/>
      <c r="J30" s="271"/>
      <c r="K30" s="298"/>
    </row>
    <row r="31" ht="18.75" customHeight="1" spans="1:11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99"/>
    </row>
    <row r="32" ht="18" customHeight="1" spans="1:11">
      <c r="A32" s="268" t="s">
        <v>106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97"/>
    </row>
    <row r="33" ht="15.6" spans="1:11">
      <c r="A33" s="274" t="s">
        <v>107</v>
      </c>
      <c r="B33" s="275"/>
      <c r="C33" s="275"/>
      <c r="D33" s="275"/>
      <c r="E33" s="275"/>
      <c r="F33" s="275"/>
      <c r="G33" s="275"/>
      <c r="H33" s="275"/>
      <c r="I33" s="275"/>
      <c r="J33" s="275"/>
      <c r="K33" s="300"/>
    </row>
    <row r="34" ht="16.35" spans="1:11">
      <c r="A34" s="100" t="s">
        <v>108</v>
      </c>
      <c r="B34" s="102"/>
      <c r="C34" s="173" t="s">
        <v>50</v>
      </c>
      <c r="D34" s="173" t="s">
        <v>51</v>
      </c>
      <c r="E34" s="276" t="s">
        <v>109</v>
      </c>
      <c r="F34" s="277"/>
      <c r="G34" s="277"/>
      <c r="H34" s="277"/>
      <c r="I34" s="277"/>
      <c r="J34" s="277"/>
      <c r="K34" s="301"/>
    </row>
    <row r="35" ht="16.35" spans="1:11">
      <c r="A35" s="278" t="s">
        <v>110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ht="15.6" spans="1:11">
      <c r="A36" s="213" t="s">
        <v>111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182"/>
    </row>
    <row r="37" ht="15.6" spans="1:11">
      <c r="A37" s="213" t="s">
        <v>112</v>
      </c>
      <c r="B37" s="214"/>
      <c r="C37" s="214"/>
      <c r="D37" s="214"/>
      <c r="E37" s="214"/>
      <c r="F37" s="214"/>
      <c r="G37" s="214"/>
      <c r="H37" s="214"/>
      <c r="I37" s="214"/>
      <c r="J37" s="214"/>
      <c r="K37" s="182"/>
    </row>
    <row r="38" ht="15.6" spans="1:11">
      <c r="A38" s="213" t="s">
        <v>113</v>
      </c>
      <c r="B38" s="214"/>
      <c r="C38" s="214"/>
      <c r="D38" s="214"/>
      <c r="E38" s="214"/>
      <c r="F38" s="214"/>
      <c r="G38" s="214"/>
      <c r="H38" s="214"/>
      <c r="I38" s="214"/>
      <c r="J38" s="214"/>
      <c r="K38" s="182"/>
    </row>
    <row r="39" ht="15.6" spans="1:11">
      <c r="A39" s="213" t="s">
        <v>114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182"/>
    </row>
    <row r="40" ht="15.6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182"/>
    </row>
    <row r="41" ht="15.6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182"/>
    </row>
    <row r="42" ht="15.6" spans="1:1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182"/>
    </row>
    <row r="43" ht="16.35" spans="1:11">
      <c r="A43" s="211" t="s">
        <v>115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7"/>
    </row>
    <row r="44" ht="16.35" spans="1:11">
      <c r="A44" s="221" t="s">
        <v>116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39"/>
    </row>
    <row r="45" ht="15.6" spans="1:11">
      <c r="A45" s="257" t="s">
        <v>117</v>
      </c>
      <c r="B45" s="254" t="s">
        <v>79</v>
      </c>
      <c r="C45" s="254" t="s">
        <v>80</v>
      </c>
      <c r="D45" s="254" t="s">
        <v>72</v>
      </c>
      <c r="E45" s="259" t="s">
        <v>118</v>
      </c>
      <c r="F45" s="254" t="s">
        <v>79</v>
      </c>
      <c r="G45" s="254" t="s">
        <v>80</v>
      </c>
      <c r="H45" s="254" t="s">
        <v>72</v>
      </c>
      <c r="I45" s="259" t="s">
        <v>119</v>
      </c>
      <c r="J45" s="254" t="s">
        <v>79</v>
      </c>
      <c r="K45" s="292" t="s">
        <v>80</v>
      </c>
    </row>
    <row r="46" ht="15.6" spans="1:11">
      <c r="A46" s="180" t="s">
        <v>71</v>
      </c>
      <c r="B46" s="173" t="s">
        <v>79</v>
      </c>
      <c r="C46" s="173" t="s">
        <v>80</v>
      </c>
      <c r="D46" s="173" t="s">
        <v>72</v>
      </c>
      <c r="E46" s="210" t="s">
        <v>78</v>
      </c>
      <c r="F46" s="173" t="s">
        <v>79</v>
      </c>
      <c r="G46" s="173" t="s">
        <v>80</v>
      </c>
      <c r="H46" s="173" t="s">
        <v>72</v>
      </c>
      <c r="I46" s="210" t="s">
        <v>89</v>
      </c>
      <c r="J46" s="173" t="s">
        <v>79</v>
      </c>
      <c r="K46" s="174" t="s">
        <v>80</v>
      </c>
    </row>
    <row r="47" ht="16.35" spans="1:11">
      <c r="A47" s="187" t="s">
        <v>82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31"/>
    </row>
    <row r="48" ht="16.35" spans="1:11">
      <c r="A48" s="278" t="s">
        <v>120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ht="16.35" spans="1:11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302"/>
    </row>
    <row r="50" ht="16.35" spans="1:11">
      <c r="A50" s="281" t="s">
        <v>121</v>
      </c>
      <c r="B50" s="282" t="s">
        <v>122</v>
      </c>
      <c r="C50" s="282"/>
      <c r="D50" s="283" t="s">
        <v>123</v>
      </c>
      <c r="E50" s="284"/>
      <c r="F50" s="285" t="s">
        <v>124</v>
      </c>
      <c r="G50" s="286"/>
      <c r="H50" s="287" t="s">
        <v>125</v>
      </c>
      <c r="I50" s="303"/>
      <c r="J50" s="304" t="s">
        <v>126</v>
      </c>
      <c r="K50" s="305"/>
    </row>
    <row r="51" ht="16.35" spans="1:11">
      <c r="A51" s="278" t="s">
        <v>127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ht="16.35" spans="1:11">
      <c r="A52" s="288"/>
      <c r="B52" s="289"/>
      <c r="C52" s="289"/>
      <c r="D52" s="289"/>
      <c r="E52" s="289"/>
      <c r="F52" s="289"/>
      <c r="G52" s="289"/>
      <c r="H52" s="289"/>
      <c r="I52" s="289"/>
      <c r="J52" s="289"/>
      <c r="K52" s="306"/>
    </row>
    <row r="53" ht="16.35" spans="1:11">
      <c r="A53" s="281" t="s">
        <v>121</v>
      </c>
      <c r="B53" s="282" t="s">
        <v>122</v>
      </c>
      <c r="C53" s="282"/>
      <c r="D53" s="283" t="s">
        <v>123</v>
      </c>
      <c r="E53" s="290"/>
      <c r="F53" s="285" t="s">
        <v>128</v>
      </c>
      <c r="G53" s="286">
        <v>45531</v>
      </c>
      <c r="H53" s="287" t="s">
        <v>125</v>
      </c>
      <c r="I53" s="303"/>
      <c r="J53" s="304" t="s">
        <v>126</v>
      </c>
      <c r="K53" s="3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9" width="9.33333333333333" style="64" customWidth="1"/>
    <col min="10" max="10" width="1.33333333333333" style="64" customWidth="1"/>
    <col min="11" max="11" width="11.5" style="64" customWidth="1"/>
    <col min="12" max="12" width="8.375" style="64" customWidth="1"/>
    <col min="13" max="13" width="10.5" style="64" customWidth="1"/>
    <col min="14" max="14" width="8.375" style="64" customWidth="1"/>
    <col min="15" max="16" width="10.875" style="64" customWidth="1"/>
    <col min="17" max="17" width="11" style="64" customWidth="1"/>
    <col min="18" max="16384" width="9" style="64"/>
  </cols>
  <sheetData>
    <row r="1" s="64" customFormat="1" ht="30" customHeight="1" spans="1:17">
      <c r="A1" s="66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="65" customFormat="1" ht="25" customHeight="1" spans="1:17">
      <c r="A2" s="68" t="s">
        <v>46</v>
      </c>
      <c r="B2" s="69" t="s">
        <v>47</v>
      </c>
      <c r="C2" s="70"/>
      <c r="D2" s="71" t="s">
        <v>130</v>
      </c>
      <c r="E2" s="72"/>
      <c r="F2" s="72"/>
      <c r="G2" s="72"/>
      <c r="H2" s="72"/>
      <c r="I2" s="72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5" customFormat="1" ht="23" customHeight="1" spans="1:17">
      <c r="A3" s="73" t="s">
        <v>131</v>
      </c>
      <c r="B3" s="74" t="s">
        <v>132</v>
      </c>
      <c r="C3" s="73"/>
      <c r="D3" s="73"/>
      <c r="E3" s="73"/>
      <c r="F3" s="73"/>
      <c r="G3" s="73"/>
      <c r="H3" s="73"/>
      <c r="I3" s="73"/>
      <c r="J3" s="68"/>
      <c r="K3" s="74" t="s">
        <v>133</v>
      </c>
      <c r="L3" s="73"/>
      <c r="M3" s="73"/>
      <c r="N3" s="73"/>
      <c r="O3" s="73"/>
      <c r="P3" s="73"/>
      <c r="Q3" s="73"/>
    </row>
    <row r="4" s="65" customFormat="1" ht="23" customHeight="1" spans="1:17">
      <c r="A4" s="73"/>
      <c r="B4" s="75" t="s">
        <v>134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135</v>
      </c>
      <c r="J4" s="68"/>
      <c r="K4" s="80" t="s">
        <v>134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5" customFormat="1" ht="23" customHeight="1" spans="1:17">
      <c r="A5" s="73"/>
      <c r="B5" s="75" t="s">
        <v>136</v>
      </c>
      <c r="C5" s="75" t="s">
        <v>137</v>
      </c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68"/>
      <c r="K5" s="80" t="s">
        <v>136</v>
      </c>
      <c r="L5" s="80" t="s">
        <v>137</v>
      </c>
      <c r="M5" s="80" t="s">
        <v>138</v>
      </c>
      <c r="N5" s="80" t="s">
        <v>139</v>
      </c>
      <c r="O5" s="80" t="s">
        <v>140</v>
      </c>
      <c r="P5" s="80" t="s">
        <v>141</v>
      </c>
      <c r="Q5" s="80" t="s">
        <v>142</v>
      </c>
    </row>
    <row r="6" s="65" customFormat="1" ht="21" customHeight="1" spans="1:17">
      <c r="A6" s="75" t="s">
        <v>144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8"/>
      <c r="K6" s="68" t="s">
        <v>145</v>
      </c>
      <c r="L6" s="68" t="s">
        <v>146</v>
      </c>
      <c r="M6" s="68" t="s">
        <v>147</v>
      </c>
      <c r="N6" s="68" t="s">
        <v>146</v>
      </c>
      <c r="O6" s="68" t="s">
        <v>145</v>
      </c>
      <c r="P6" s="68" t="s">
        <v>148</v>
      </c>
      <c r="Q6" s="68" t="s">
        <v>145</v>
      </c>
    </row>
    <row r="7" s="65" customFormat="1" ht="21" customHeight="1" spans="1:17">
      <c r="A7" s="75" t="s">
        <v>149</v>
      </c>
      <c r="B7" s="75">
        <f t="shared" si="0"/>
        <v>69.5</v>
      </c>
      <c r="C7" s="75">
        <f t="shared" si="1"/>
        <v>70.5</v>
      </c>
      <c r="D7" s="75">
        <f t="shared" si="2"/>
        <v>71.5</v>
      </c>
      <c r="E7" s="75">
        <v>73.5</v>
      </c>
      <c r="F7" s="75">
        <f t="shared" si="3"/>
        <v>75.5</v>
      </c>
      <c r="G7" s="75">
        <f t="shared" si="4"/>
        <v>77.5</v>
      </c>
      <c r="H7" s="75">
        <f t="shared" si="5"/>
        <v>78.5</v>
      </c>
      <c r="I7" s="75">
        <f t="shared" si="6"/>
        <v>79.5</v>
      </c>
      <c r="J7" s="68"/>
      <c r="K7" s="68" t="s">
        <v>150</v>
      </c>
      <c r="L7" s="68" t="s">
        <v>146</v>
      </c>
      <c r="M7" s="68">
        <f>0.3/0.3</f>
        <v>1</v>
      </c>
      <c r="N7" s="68" t="s">
        <v>147</v>
      </c>
      <c r="O7" s="68" t="s">
        <v>151</v>
      </c>
      <c r="P7" s="68" t="s">
        <v>152</v>
      </c>
      <c r="Q7" s="68" t="s">
        <v>151</v>
      </c>
    </row>
    <row r="8" s="65" customFormat="1" ht="21" customHeight="1" spans="1:17">
      <c r="A8" s="75" t="s">
        <v>153</v>
      </c>
      <c r="B8" s="75">
        <f t="shared" si="0"/>
        <v>64.5</v>
      </c>
      <c r="C8" s="75">
        <f t="shared" si="1"/>
        <v>65.5</v>
      </c>
      <c r="D8" s="75">
        <f t="shared" si="2"/>
        <v>66.5</v>
      </c>
      <c r="E8" s="75">
        <v>68.5</v>
      </c>
      <c r="F8" s="75">
        <f t="shared" si="3"/>
        <v>70.5</v>
      </c>
      <c r="G8" s="75">
        <f t="shared" si="4"/>
        <v>72.5</v>
      </c>
      <c r="H8" s="75">
        <f t="shared" si="5"/>
        <v>73.5</v>
      </c>
      <c r="I8" s="75">
        <f t="shared" si="6"/>
        <v>74.5</v>
      </c>
      <c r="J8" s="68"/>
      <c r="K8" s="68" t="s">
        <v>154</v>
      </c>
      <c r="L8" s="68" t="s">
        <v>146</v>
      </c>
      <c r="M8" s="68" t="s">
        <v>146</v>
      </c>
      <c r="N8" s="68" t="s">
        <v>146</v>
      </c>
      <c r="O8" s="68" t="s">
        <v>146</v>
      </c>
      <c r="P8" s="68" t="s">
        <v>146</v>
      </c>
      <c r="Q8" s="68" t="s">
        <v>146</v>
      </c>
    </row>
    <row r="9" s="65" customFormat="1" ht="21" customHeight="1" spans="1:17">
      <c r="A9" s="75" t="s">
        <v>155</v>
      </c>
      <c r="B9" s="75">
        <f t="shared" ref="B9:B12" si="7">C9-4</f>
        <v>112</v>
      </c>
      <c r="C9" s="75">
        <f t="shared" ref="C9:C12" si="8">D9-4</f>
        <v>116</v>
      </c>
      <c r="D9" s="75">
        <f t="shared" ref="D9:D12" si="9">E9-4</f>
        <v>120</v>
      </c>
      <c r="E9" s="75">
        <v>124</v>
      </c>
      <c r="F9" s="75">
        <f t="shared" ref="F9:F12" si="10">E9+4</f>
        <v>128</v>
      </c>
      <c r="G9" s="75">
        <f>F9+4</f>
        <v>132</v>
      </c>
      <c r="H9" s="75">
        <f t="shared" ref="H9:H12" si="11">G9+6</f>
        <v>138</v>
      </c>
      <c r="I9" s="75">
        <f>H9+6</f>
        <v>144</v>
      </c>
      <c r="J9" s="68"/>
      <c r="K9" s="68" t="s">
        <v>146</v>
      </c>
      <c r="L9" s="68" t="s">
        <v>146</v>
      </c>
      <c r="M9" s="68" t="s">
        <v>146</v>
      </c>
      <c r="N9" s="68" t="s">
        <v>156</v>
      </c>
      <c r="O9" s="68" t="s">
        <v>146</v>
      </c>
      <c r="P9" s="68" t="s">
        <v>146</v>
      </c>
      <c r="Q9" s="68" t="s">
        <v>146</v>
      </c>
    </row>
    <row r="10" s="65" customFormat="1" ht="21" customHeight="1" spans="1:17">
      <c r="A10" s="75" t="s">
        <v>157</v>
      </c>
      <c r="B10" s="75">
        <f t="shared" si="7"/>
        <v>108</v>
      </c>
      <c r="C10" s="75">
        <f t="shared" si="8"/>
        <v>112</v>
      </c>
      <c r="D10" s="75">
        <f t="shared" si="9"/>
        <v>116</v>
      </c>
      <c r="E10" s="75">
        <v>120</v>
      </c>
      <c r="F10" s="75">
        <f t="shared" si="10"/>
        <v>124</v>
      </c>
      <c r="G10" s="75">
        <f>F10+5</f>
        <v>129</v>
      </c>
      <c r="H10" s="75">
        <f t="shared" si="11"/>
        <v>135</v>
      </c>
      <c r="I10" s="75">
        <f>H10+7</f>
        <v>142</v>
      </c>
      <c r="J10" s="68"/>
      <c r="K10" s="68" t="s">
        <v>146</v>
      </c>
      <c r="L10" s="68" t="s">
        <v>146</v>
      </c>
      <c r="M10" s="68" t="s">
        <v>146</v>
      </c>
      <c r="N10" s="68" t="s">
        <v>146</v>
      </c>
      <c r="O10" s="68" t="s">
        <v>146</v>
      </c>
      <c r="P10" s="68" t="s">
        <v>146</v>
      </c>
      <c r="Q10" s="68" t="s">
        <v>146</v>
      </c>
    </row>
    <row r="11" s="65" customFormat="1" ht="21" customHeight="1" spans="1:17">
      <c r="A11" s="75" t="s">
        <v>158</v>
      </c>
      <c r="B11" s="75">
        <f>C11-0.6</f>
        <v>43.6</v>
      </c>
      <c r="C11" s="75">
        <f>D11-0.6</f>
        <v>44.2</v>
      </c>
      <c r="D11" s="75">
        <f t="shared" ref="D11:D14" si="12">E11-1.2</f>
        <v>44.8</v>
      </c>
      <c r="E11" s="75">
        <v>46</v>
      </c>
      <c r="F11" s="75">
        <f t="shared" ref="F11:I11" si="13">E11+1.2</f>
        <v>47.2</v>
      </c>
      <c r="G11" s="75">
        <f t="shared" si="13"/>
        <v>48.4</v>
      </c>
      <c r="H11" s="75">
        <f t="shared" si="13"/>
        <v>49.6</v>
      </c>
      <c r="I11" s="75">
        <f t="shared" si="13"/>
        <v>50.8</v>
      </c>
      <c r="J11" s="68"/>
      <c r="K11" s="68" t="s">
        <v>159</v>
      </c>
      <c r="L11" s="68" t="s">
        <v>160</v>
      </c>
      <c r="M11" s="68" t="s">
        <v>161</v>
      </c>
      <c r="N11" s="68" t="s">
        <v>162</v>
      </c>
      <c r="O11" s="68" t="s">
        <v>160</v>
      </c>
      <c r="P11" s="68" t="s">
        <v>163</v>
      </c>
      <c r="Q11" s="68" t="s">
        <v>160</v>
      </c>
    </row>
    <row r="12" s="65" customFormat="1" ht="21" customHeight="1" spans="1:17">
      <c r="A12" s="75" t="s">
        <v>164</v>
      </c>
      <c r="B12" s="75">
        <f t="shared" si="7"/>
        <v>108</v>
      </c>
      <c r="C12" s="75">
        <f t="shared" si="8"/>
        <v>112</v>
      </c>
      <c r="D12" s="75">
        <f t="shared" si="9"/>
        <v>116</v>
      </c>
      <c r="E12" s="75">
        <v>120</v>
      </c>
      <c r="F12" s="75">
        <f t="shared" si="10"/>
        <v>124</v>
      </c>
      <c r="G12" s="75">
        <f>F12+5</f>
        <v>129</v>
      </c>
      <c r="H12" s="75">
        <f t="shared" si="11"/>
        <v>135</v>
      </c>
      <c r="I12" s="75">
        <f>H12+7</f>
        <v>142</v>
      </c>
      <c r="J12" s="68"/>
      <c r="K12" s="68" t="s">
        <v>165</v>
      </c>
      <c r="L12" s="68" t="s">
        <v>166</v>
      </c>
      <c r="M12" s="68" t="s">
        <v>146</v>
      </c>
      <c r="N12" s="68" t="s">
        <v>156</v>
      </c>
      <c r="O12" s="68" t="s">
        <v>146</v>
      </c>
      <c r="P12" s="68" t="s">
        <v>167</v>
      </c>
      <c r="Q12" s="68" t="s">
        <v>146</v>
      </c>
    </row>
    <row r="13" s="65" customFormat="1" ht="21" customHeight="1" spans="1:17">
      <c r="A13" s="75" t="s">
        <v>168</v>
      </c>
      <c r="B13" s="75">
        <f>C13-1.2</f>
        <v>46.4</v>
      </c>
      <c r="C13" s="75">
        <f>D13-1.2</f>
        <v>47.6</v>
      </c>
      <c r="D13" s="75">
        <f t="shared" si="12"/>
        <v>48.8</v>
      </c>
      <c r="E13" s="75">
        <v>50</v>
      </c>
      <c r="F13" s="75">
        <f>E13+1.2</f>
        <v>51.2</v>
      </c>
      <c r="G13" s="75">
        <f>F13+1.2</f>
        <v>52.4</v>
      </c>
      <c r="H13" s="75">
        <f>G13+1.4</f>
        <v>53.8</v>
      </c>
      <c r="I13" s="75">
        <f>H13+1.4</f>
        <v>55.2</v>
      </c>
      <c r="J13" s="68"/>
      <c r="K13" s="68" t="s">
        <v>169</v>
      </c>
      <c r="L13" s="68" t="s">
        <v>170</v>
      </c>
      <c r="M13" s="68" t="s">
        <v>170</v>
      </c>
      <c r="N13" s="68" t="s">
        <v>170</v>
      </c>
      <c r="O13" s="68" t="s">
        <v>170</v>
      </c>
      <c r="P13" s="68" t="s">
        <v>170</v>
      </c>
      <c r="Q13" s="68" t="s">
        <v>170</v>
      </c>
    </row>
    <row r="14" s="65" customFormat="1" ht="21" customHeight="1" spans="1:17">
      <c r="A14" s="75" t="s">
        <v>171</v>
      </c>
      <c r="B14" s="75">
        <f>C14-0.6</f>
        <v>62.6</v>
      </c>
      <c r="C14" s="75">
        <f>D14-0.6</f>
        <v>63.2</v>
      </c>
      <c r="D14" s="75">
        <f t="shared" si="12"/>
        <v>63.8</v>
      </c>
      <c r="E14" s="75">
        <v>65</v>
      </c>
      <c r="F14" s="75">
        <f>E14+1.2</f>
        <v>66.2</v>
      </c>
      <c r="G14" s="75">
        <f>F14+1.2</f>
        <v>67.4</v>
      </c>
      <c r="H14" s="75">
        <f>G14+0.6</f>
        <v>68</v>
      </c>
      <c r="I14" s="75">
        <f>H14+0.6</f>
        <v>68.6</v>
      </c>
      <c r="J14" s="68"/>
      <c r="K14" s="68" t="s">
        <v>147</v>
      </c>
      <c r="L14" s="68" t="s">
        <v>146</v>
      </c>
      <c r="M14" s="68" t="s">
        <v>169</v>
      </c>
      <c r="N14" s="68" t="s">
        <v>169</v>
      </c>
      <c r="O14" s="68" t="s">
        <v>170</v>
      </c>
      <c r="P14" s="68" t="s">
        <v>170</v>
      </c>
      <c r="Q14" s="68" t="s">
        <v>170</v>
      </c>
    </row>
    <row r="15" s="65" customFormat="1" ht="21" customHeight="1" spans="1:17">
      <c r="A15" s="75" t="s">
        <v>172</v>
      </c>
      <c r="B15" s="75">
        <f>C15-0.8</f>
        <v>22.6</v>
      </c>
      <c r="C15" s="75">
        <f>D15-0.8</f>
        <v>23.4</v>
      </c>
      <c r="D15" s="75">
        <f>E15-0.8</f>
        <v>24.2</v>
      </c>
      <c r="E15" s="75">
        <v>25</v>
      </c>
      <c r="F15" s="75">
        <f>E15+0.8</f>
        <v>25.8</v>
      </c>
      <c r="G15" s="75">
        <f>F15+0.8</f>
        <v>26.6</v>
      </c>
      <c r="H15" s="75">
        <f>G15+1.3</f>
        <v>27.9</v>
      </c>
      <c r="I15" s="75">
        <f>H15+1.3</f>
        <v>29.2</v>
      </c>
      <c r="J15" s="68"/>
      <c r="K15" s="68" t="s">
        <v>146</v>
      </c>
      <c r="L15" s="68" t="s">
        <v>146</v>
      </c>
      <c r="M15" s="68" t="s">
        <v>146</v>
      </c>
      <c r="N15" s="68" t="s">
        <v>146</v>
      </c>
      <c r="O15" s="68" t="s">
        <v>146</v>
      </c>
      <c r="P15" s="68" t="s">
        <v>146</v>
      </c>
      <c r="Q15" s="68" t="s">
        <v>146</v>
      </c>
    </row>
    <row r="16" s="65" customFormat="1" ht="21" customHeight="1" spans="1:17">
      <c r="A16" s="75" t="s">
        <v>173</v>
      </c>
      <c r="B16" s="75">
        <f>C16-0.7</f>
        <v>19.4</v>
      </c>
      <c r="C16" s="75">
        <f>D16-0.7</f>
        <v>20.1</v>
      </c>
      <c r="D16" s="75">
        <f>E16-0.7</f>
        <v>20.8</v>
      </c>
      <c r="E16" s="75">
        <v>21.5</v>
      </c>
      <c r="F16" s="75">
        <f>E16+0.7</f>
        <v>22.2</v>
      </c>
      <c r="G16" s="75">
        <f>F16+0.7</f>
        <v>22.9</v>
      </c>
      <c r="H16" s="75">
        <f>G16+1</f>
        <v>23.9</v>
      </c>
      <c r="I16" s="75">
        <f>H16+1</f>
        <v>24.9</v>
      </c>
      <c r="J16" s="68"/>
      <c r="K16" s="68" t="s">
        <v>146</v>
      </c>
      <c r="L16" s="68" t="s">
        <v>146</v>
      </c>
      <c r="M16" s="68" t="s">
        <v>146</v>
      </c>
      <c r="N16" s="68" t="s">
        <v>146</v>
      </c>
      <c r="O16" s="68" t="s">
        <v>146</v>
      </c>
      <c r="P16" s="68" t="s">
        <v>146</v>
      </c>
      <c r="Q16" s="68" t="s">
        <v>146</v>
      </c>
    </row>
    <row r="17" s="65" customFormat="1" ht="21" customHeight="1" spans="1:17">
      <c r="A17" s="75" t="s">
        <v>174</v>
      </c>
      <c r="B17" s="75">
        <f t="shared" ref="B17:B22" si="14">C17-0.5</f>
        <v>13</v>
      </c>
      <c r="C17" s="75">
        <f t="shared" ref="C17:C22" si="15">D17-0.5</f>
        <v>13.5</v>
      </c>
      <c r="D17" s="75">
        <f t="shared" ref="D17:D23" si="16">E17-0.5</f>
        <v>14</v>
      </c>
      <c r="E17" s="75">
        <v>14.5</v>
      </c>
      <c r="F17" s="75">
        <f>E17+0.5</f>
        <v>15</v>
      </c>
      <c r="G17" s="75">
        <f>F17+0.5</f>
        <v>15.5</v>
      </c>
      <c r="H17" s="75">
        <f>G17+0.7</f>
        <v>16.2</v>
      </c>
      <c r="I17" s="75">
        <f>H17+0.7</f>
        <v>16.9</v>
      </c>
      <c r="J17" s="68"/>
      <c r="K17" s="68"/>
      <c r="L17" s="68" t="s">
        <v>146</v>
      </c>
      <c r="M17" s="68" t="s">
        <v>146</v>
      </c>
      <c r="N17" s="68" t="s">
        <v>146</v>
      </c>
      <c r="O17" s="68" t="s">
        <v>146</v>
      </c>
      <c r="P17" s="68" t="s">
        <v>146</v>
      </c>
      <c r="Q17" s="68" t="s">
        <v>146</v>
      </c>
    </row>
    <row r="18" s="65" customFormat="1" ht="21" customHeight="1" spans="1:17">
      <c r="A18" s="75" t="s">
        <v>175</v>
      </c>
      <c r="B18" s="75">
        <f>C18-1</f>
        <v>57</v>
      </c>
      <c r="C18" s="75">
        <f>D18-1</f>
        <v>58</v>
      </c>
      <c r="D18" s="75">
        <f>E18-1</f>
        <v>59</v>
      </c>
      <c r="E18" s="75">
        <v>60</v>
      </c>
      <c r="F18" s="75">
        <f>E18+1</f>
        <v>61</v>
      </c>
      <c r="G18" s="75">
        <f t="shared" ref="G18:G23" si="17">F18+1</f>
        <v>62</v>
      </c>
      <c r="H18" s="75">
        <f>G18+1.5</f>
        <v>63.5</v>
      </c>
      <c r="I18" s="75">
        <f>H18+1.5</f>
        <v>65</v>
      </c>
      <c r="J18" s="68"/>
      <c r="K18" s="68" t="s">
        <v>176</v>
      </c>
      <c r="L18" s="68" t="s">
        <v>170</v>
      </c>
      <c r="M18" s="68" t="s">
        <v>170</v>
      </c>
      <c r="N18" s="68" t="s">
        <v>177</v>
      </c>
      <c r="O18" s="68" t="s">
        <v>170</v>
      </c>
      <c r="P18" s="68" t="s">
        <v>145</v>
      </c>
      <c r="Q18" s="68" t="s">
        <v>170</v>
      </c>
    </row>
    <row r="19" s="65" customFormat="1" ht="21" customHeight="1" spans="1:17">
      <c r="A19" s="75" t="s">
        <v>178</v>
      </c>
      <c r="B19" s="75">
        <f>C19-1</f>
        <v>55</v>
      </c>
      <c r="C19" s="75">
        <f>D19-1</f>
        <v>56</v>
      </c>
      <c r="D19" s="75">
        <f>E19-1</f>
        <v>57</v>
      </c>
      <c r="E19" s="75">
        <v>58</v>
      </c>
      <c r="F19" s="75">
        <f>E19+1</f>
        <v>59</v>
      </c>
      <c r="G19" s="75">
        <f t="shared" si="17"/>
        <v>60</v>
      </c>
      <c r="H19" s="75">
        <f>G19+1.5</f>
        <v>61.5</v>
      </c>
      <c r="I19" s="75">
        <f>H19+1.5</f>
        <v>63</v>
      </c>
      <c r="J19" s="68"/>
      <c r="K19" s="68" t="s">
        <v>147</v>
      </c>
      <c r="L19" s="68" t="s">
        <v>146</v>
      </c>
      <c r="M19" s="68" t="s">
        <v>169</v>
      </c>
      <c r="N19" s="68" t="s">
        <v>169</v>
      </c>
      <c r="O19" s="68" t="s">
        <v>170</v>
      </c>
      <c r="P19" s="68" t="s">
        <v>170</v>
      </c>
      <c r="Q19" s="68" t="s">
        <v>170</v>
      </c>
    </row>
    <row r="20" s="65" customFormat="1" ht="21" customHeight="1" spans="1:17">
      <c r="A20" s="75" t="s">
        <v>179</v>
      </c>
      <c r="B20" s="75">
        <f t="shared" ref="B20:B25" si="18">C20</f>
        <v>10.5</v>
      </c>
      <c r="C20" s="75">
        <f t="shared" ref="C20:C25" si="19">D20</f>
        <v>10.5</v>
      </c>
      <c r="D20" s="75">
        <f>E20</f>
        <v>10.5</v>
      </c>
      <c r="E20" s="75">
        <v>10.5</v>
      </c>
      <c r="F20" s="75">
        <f t="shared" ref="F20:I20" si="20">E20</f>
        <v>10.5</v>
      </c>
      <c r="G20" s="75">
        <f t="shared" si="20"/>
        <v>10.5</v>
      </c>
      <c r="H20" s="75">
        <f t="shared" si="20"/>
        <v>10.5</v>
      </c>
      <c r="I20" s="75">
        <f t="shared" si="20"/>
        <v>10.5</v>
      </c>
      <c r="J20" s="68"/>
      <c r="K20" s="68" t="s">
        <v>165</v>
      </c>
      <c r="L20" s="68" t="s">
        <v>166</v>
      </c>
      <c r="M20" s="68" t="s">
        <v>146</v>
      </c>
      <c r="N20" s="68" t="s">
        <v>156</v>
      </c>
      <c r="O20" s="68" t="s">
        <v>146</v>
      </c>
      <c r="P20" s="68" t="s">
        <v>167</v>
      </c>
      <c r="Q20" s="68" t="s">
        <v>146</v>
      </c>
    </row>
    <row r="21" s="65" customFormat="1" ht="19" customHeight="1" spans="1:17">
      <c r="A21" s="75" t="s">
        <v>180</v>
      </c>
      <c r="B21" s="75">
        <f t="shared" si="14"/>
        <v>35</v>
      </c>
      <c r="C21" s="75">
        <f t="shared" si="15"/>
        <v>35.5</v>
      </c>
      <c r="D21" s="75">
        <f t="shared" si="16"/>
        <v>36</v>
      </c>
      <c r="E21" s="75">
        <v>36.5</v>
      </c>
      <c r="F21" s="75">
        <f t="shared" ref="F21:H21" si="21">E21+0.5</f>
        <v>37</v>
      </c>
      <c r="G21" s="75">
        <f t="shared" si="21"/>
        <v>37.5</v>
      </c>
      <c r="H21" s="75">
        <f t="shared" si="21"/>
        <v>38</v>
      </c>
      <c r="I21" s="75">
        <f t="shared" ref="I21:I25" si="22">H21</f>
        <v>38</v>
      </c>
      <c r="J21" s="81"/>
      <c r="K21" s="68" t="s">
        <v>169</v>
      </c>
      <c r="L21" s="68" t="s">
        <v>170</v>
      </c>
      <c r="M21" s="68" t="s">
        <v>170</v>
      </c>
      <c r="N21" s="68" t="s">
        <v>170</v>
      </c>
      <c r="O21" s="68" t="s">
        <v>170</v>
      </c>
      <c r="P21" s="68" t="s">
        <v>170</v>
      </c>
      <c r="Q21" s="68" t="s">
        <v>170</v>
      </c>
    </row>
    <row r="22" s="64" customFormat="1" ht="47" customHeight="1" spans="1:17">
      <c r="A22" s="75" t="s">
        <v>181</v>
      </c>
      <c r="B22" s="75">
        <f t="shared" si="14"/>
        <v>25.5</v>
      </c>
      <c r="C22" s="75">
        <f t="shared" si="15"/>
        <v>26</v>
      </c>
      <c r="D22" s="75">
        <f t="shared" si="16"/>
        <v>26.5</v>
      </c>
      <c r="E22" s="75">
        <v>27</v>
      </c>
      <c r="F22" s="75">
        <f>E22+0.5</f>
        <v>27.5</v>
      </c>
      <c r="G22" s="75">
        <f>F22+0.5</f>
        <v>28</v>
      </c>
      <c r="H22" s="75">
        <f>G22+0.75</f>
        <v>28.75</v>
      </c>
      <c r="I22" s="75">
        <f t="shared" si="22"/>
        <v>28.75</v>
      </c>
      <c r="J22" s="82"/>
      <c r="K22" s="68" t="s">
        <v>176</v>
      </c>
      <c r="L22" s="68" t="s">
        <v>170</v>
      </c>
      <c r="M22" s="68" t="s">
        <v>170</v>
      </c>
      <c r="N22" s="68" t="s">
        <v>177</v>
      </c>
      <c r="O22" s="68" t="s">
        <v>170</v>
      </c>
      <c r="P22" s="68" t="s">
        <v>145</v>
      </c>
      <c r="Q22" s="68" t="s">
        <v>170</v>
      </c>
    </row>
    <row r="23" customHeight="1" spans="1:17">
      <c r="A23" s="75" t="s">
        <v>182</v>
      </c>
      <c r="B23" s="75">
        <f t="shared" si="18"/>
        <v>17</v>
      </c>
      <c r="C23" s="75">
        <f t="shared" si="19"/>
        <v>17</v>
      </c>
      <c r="D23" s="75">
        <f t="shared" si="16"/>
        <v>17</v>
      </c>
      <c r="E23" s="75">
        <v>17.5</v>
      </c>
      <c r="F23" s="75">
        <f t="shared" ref="F23:F25" si="23">E23</f>
        <v>17.5</v>
      </c>
      <c r="G23" s="75">
        <f t="shared" si="17"/>
        <v>18.5</v>
      </c>
      <c r="H23" s="75">
        <f t="shared" ref="H23:H25" si="24">G23</f>
        <v>18.5</v>
      </c>
      <c r="I23" s="75">
        <f t="shared" si="22"/>
        <v>18.5</v>
      </c>
      <c r="K23" s="68" t="s">
        <v>147</v>
      </c>
      <c r="L23" s="68" t="s">
        <v>146</v>
      </c>
      <c r="M23" s="68" t="s">
        <v>169</v>
      </c>
      <c r="N23" s="68" t="s">
        <v>169</v>
      </c>
      <c r="O23" s="68" t="s">
        <v>170</v>
      </c>
      <c r="P23" s="68" t="s">
        <v>170</v>
      </c>
      <c r="Q23" s="68" t="s">
        <v>170</v>
      </c>
    </row>
    <row r="24" customHeight="1" spans="1:17">
      <c r="A24" s="75" t="s">
        <v>183</v>
      </c>
      <c r="B24" s="75">
        <f t="shared" si="18"/>
        <v>16</v>
      </c>
      <c r="C24" s="75">
        <f t="shared" si="19"/>
        <v>16</v>
      </c>
      <c r="D24" s="75">
        <f>E24-1</f>
        <v>16</v>
      </c>
      <c r="E24" s="75">
        <v>17</v>
      </c>
      <c r="F24" s="75">
        <f t="shared" si="23"/>
        <v>17</v>
      </c>
      <c r="G24" s="75">
        <f>F24+1.5</f>
        <v>18.5</v>
      </c>
      <c r="H24" s="75">
        <f t="shared" si="24"/>
        <v>18.5</v>
      </c>
      <c r="I24" s="75">
        <f t="shared" si="22"/>
        <v>18.5</v>
      </c>
      <c r="K24" s="68" t="s">
        <v>165</v>
      </c>
      <c r="L24" s="68" t="s">
        <v>166</v>
      </c>
      <c r="M24" s="68" t="s">
        <v>146</v>
      </c>
      <c r="N24" s="68" t="s">
        <v>156</v>
      </c>
      <c r="O24" s="68" t="s">
        <v>146</v>
      </c>
      <c r="P24" s="68" t="s">
        <v>167</v>
      </c>
      <c r="Q24" s="68" t="s">
        <v>146</v>
      </c>
    </row>
    <row r="25" customHeight="1" spans="1:17">
      <c r="A25" s="75" t="s">
        <v>184</v>
      </c>
      <c r="B25" s="75">
        <f t="shared" si="18"/>
        <v>3</v>
      </c>
      <c r="C25" s="75">
        <f t="shared" si="19"/>
        <v>3</v>
      </c>
      <c r="D25" s="75">
        <f>E25</f>
        <v>3</v>
      </c>
      <c r="E25" s="75">
        <v>3</v>
      </c>
      <c r="F25" s="75">
        <f t="shared" si="23"/>
        <v>3</v>
      </c>
      <c r="G25" s="75">
        <f>F25</f>
        <v>3</v>
      </c>
      <c r="H25" s="75">
        <f t="shared" si="24"/>
        <v>3</v>
      </c>
      <c r="I25" s="75">
        <f t="shared" si="22"/>
        <v>3</v>
      </c>
      <c r="K25" s="68" t="s">
        <v>169</v>
      </c>
      <c r="L25" s="68" t="s">
        <v>170</v>
      </c>
      <c r="M25" s="68" t="s">
        <v>170</v>
      </c>
      <c r="N25" s="68" t="s">
        <v>170</v>
      </c>
      <c r="O25" s="68" t="s">
        <v>170</v>
      </c>
      <c r="P25" s="68" t="s">
        <v>170</v>
      </c>
      <c r="Q25" s="68" t="s">
        <v>170</v>
      </c>
    </row>
    <row r="26" customHeight="1" spans="11:15">
      <c r="K26" s="64" t="s">
        <v>185</v>
      </c>
      <c r="L26" s="83"/>
      <c r="M26" s="64" t="s">
        <v>186</v>
      </c>
      <c r="N26" s="64"/>
      <c r="O26" s="64" t="s">
        <v>187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161111111111111" right="0.161111111111111" top="0.2125" bottom="0.2125" header="0.5" footer="0.5"/>
  <pageSetup paperSize="9" scale="8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A1" sqref="$A1:$XFD1048576"/>
    </sheetView>
  </sheetViews>
  <sheetFormatPr defaultColWidth="10" defaultRowHeight="16.5" customHeight="1"/>
  <cols>
    <col min="1" max="1" width="10.875" style="86" customWidth="1"/>
    <col min="2" max="6" width="10" style="86"/>
    <col min="7" max="7" width="10.1" style="86"/>
    <col min="8" max="16384" width="10" style="86"/>
  </cols>
  <sheetData>
    <row r="1" ht="22.5" customHeight="1" spans="1:11">
      <c r="A1" s="161" t="s">
        <v>188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162" t="s">
        <v>37</v>
      </c>
      <c r="B2" s="163" t="s">
        <v>38</v>
      </c>
      <c r="C2" s="163"/>
      <c r="D2" s="164" t="s">
        <v>39</v>
      </c>
      <c r="E2" s="164"/>
      <c r="F2" s="163" t="s">
        <v>40</v>
      </c>
      <c r="G2" s="163"/>
      <c r="H2" s="165" t="s">
        <v>41</v>
      </c>
      <c r="I2" s="228" t="s">
        <v>42</v>
      </c>
      <c r="J2" s="228"/>
      <c r="K2" s="229"/>
    </row>
    <row r="3" customHeight="1" spans="1:11">
      <c r="A3" s="166" t="s">
        <v>43</v>
      </c>
      <c r="B3" s="167"/>
      <c r="C3" s="168"/>
      <c r="D3" s="169" t="s">
        <v>44</v>
      </c>
      <c r="E3" s="170"/>
      <c r="F3" s="170"/>
      <c r="G3" s="171"/>
      <c r="H3" s="169" t="s">
        <v>45</v>
      </c>
      <c r="I3" s="170"/>
      <c r="J3" s="170"/>
      <c r="K3" s="171"/>
    </row>
    <row r="4" customHeight="1" spans="1:11">
      <c r="A4" s="172" t="s">
        <v>46</v>
      </c>
      <c r="B4" s="173" t="s">
        <v>47</v>
      </c>
      <c r="C4" s="174"/>
      <c r="D4" s="172" t="s">
        <v>48</v>
      </c>
      <c r="E4" s="69"/>
      <c r="F4" s="175">
        <v>45519</v>
      </c>
      <c r="G4" s="176"/>
      <c r="H4" s="172" t="s">
        <v>189</v>
      </c>
      <c r="I4" s="69"/>
      <c r="J4" s="173" t="s">
        <v>50</v>
      </c>
      <c r="K4" s="174" t="s">
        <v>51</v>
      </c>
    </row>
    <row r="5" customHeight="1" spans="1:11">
      <c r="A5" s="177" t="s">
        <v>52</v>
      </c>
      <c r="B5" s="94" t="s">
        <v>53</v>
      </c>
      <c r="C5" s="94"/>
      <c r="D5" s="172" t="s">
        <v>190</v>
      </c>
      <c r="E5" s="69"/>
      <c r="F5" s="178">
        <v>1</v>
      </c>
      <c r="G5" s="179"/>
      <c r="H5" s="172" t="s">
        <v>191</v>
      </c>
      <c r="I5" s="69"/>
      <c r="J5" s="173" t="s">
        <v>50</v>
      </c>
      <c r="K5" s="174" t="s">
        <v>51</v>
      </c>
    </row>
    <row r="6" customHeight="1" spans="1:11">
      <c r="A6" s="172" t="s">
        <v>56</v>
      </c>
      <c r="B6" s="173">
        <v>3</v>
      </c>
      <c r="C6" s="174">
        <v>7</v>
      </c>
      <c r="D6" s="172" t="s">
        <v>192</v>
      </c>
      <c r="E6" s="69"/>
      <c r="F6" s="178">
        <v>1</v>
      </c>
      <c r="G6" s="179"/>
      <c r="H6" s="180" t="s">
        <v>193</v>
      </c>
      <c r="I6" s="210"/>
      <c r="J6" s="210"/>
      <c r="K6" s="230"/>
    </row>
    <row r="7" customHeight="1" spans="1:11">
      <c r="A7" s="172" t="s">
        <v>59</v>
      </c>
      <c r="B7" s="181">
        <v>12062</v>
      </c>
      <c r="C7" s="182"/>
      <c r="D7" s="172" t="s">
        <v>194</v>
      </c>
      <c r="E7" s="69"/>
      <c r="F7" s="178">
        <v>1</v>
      </c>
      <c r="G7" s="179"/>
      <c r="H7" s="183"/>
      <c r="I7" s="173"/>
      <c r="J7" s="173"/>
      <c r="K7" s="174"/>
    </row>
    <row r="8" ht="34" customHeight="1" spans="1:11">
      <c r="A8" s="184" t="s">
        <v>62</v>
      </c>
      <c r="B8" s="185" t="s">
        <v>63</v>
      </c>
      <c r="C8" s="186"/>
      <c r="D8" s="187" t="s">
        <v>64</v>
      </c>
      <c r="E8" s="188"/>
      <c r="F8" s="189">
        <v>45553</v>
      </c>
      <c r="G8" s="190"/>
      <c r="H8" s="187" t="s">
        <v>195</v>
      </c>
      <c r="I8" s="188"/>
      <c r="J8" s="188"/>
      <c r="K8" s="231"/>
    </row>
    <row r="9" customHeight="1" spans="1:11">
      <c r="A9" s="191" t="s">
        <v>196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customHeight="1" spans="1:11">
      <c r="A10" s="192" t="s">
        <v>68</v>
      </c>
      <c r="B10" s="193" t="s">
        <v>69</v>
      </c>
      <c r="C10" s="194" t="s">
        <v>70</v>
      </c>
      <c r="D10" s="195"/>
      <c r="E10" s="196" t="s">
        <v>73</v>
      </c>
      <c r="F10" s="193" t="s">
        <v>69</v>
      </c>
      <c r="G10" s="194" t="s">
        <v>70</v>
      </c>
      <c r="H10" s="193"/>
      <c r="I10" s="196" t="s">
        <v>71</v>
      </c>
      <c r="J10" s="193" t="s">
        <v>69</v>
      </c>
      <c r="K10" s="232" t="s">
        <v>70</v>
      </c>
    </row>
    <row r="11" customHeight="1" spans="1:11">
      <c r="A11" s="177" t="s">
        <v>74</v>
      </c>
      <c r="B11" s="197" t="s">
        <v>69</v>
      </c>
      <c r="C11" s="173" t="s">
        <v>70</v>
      </c>
      <c r="D11" s="198"/>
      <c r="E11" s="199" t="s">
        <v>76</v>
      </c>
      <c r="F11" s="197" t="s">
        <v>69</v>
      </c>
      <c r="G11" s="173" t="s">
        <v>70</v>
      </c>
      <c r="H11" s="197"/>
      <c r="I11" s="199" t="s">
        <v>81</v>
      </c>
      <c r="J11" s="197" t="s">
        <v>69</v>
      </c>
      <c r="K11" s="174" t="s">
        <v>70</v>
      </c>
    </row>
    <row r="12" customHeight="1" spans="1:11">
      <c r="A12" s="187" t="s">
        <v>109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31"/>
    </row>
    <row r="13" customHeight="1" spans="1:11">
      <c r="A13" s="200" t="s">
        <v>197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customHeight="1" spans="1:11">
      <c r="A14" s="201" t="s">
        <v>198</v>
      </c>
      <c r="B14" s="202"/>
      <c r="C14" s="202"/>
      <c r="D14" s="202"/>
      <c r="E14" s="202"/>
      <c r="F14" s="202"/>
      <c r="G14" s="202"/>
      <c r="H14" s="202"/>
      <c r="I14" s="124"/>
      <c r="J14" s="124"/>
      <c r="K14" s="152"/>
    </row>
    <row r="15" customHeight="1" spans="1:11">
      <c r="A15" s="126" t="s">
        <v>199</v>
      </c>
      <c r="B15" s="127"/>
      <c r="C15" s="127"/>
      <c r="D15" s="203"/>
      <c r="E15" s="204"/>
      <c r="F15" s="127"/>
      <c r="G15" s="127"/>
      <c r="H15" s="203"/>
      <c r="I15" s="141"/>
      <c r="J15" s="233"/>
      <c r="K15" s="234"/>
    </row>
    <row r="16" customHeight="1" spans="1:11">
      <c r="A16" s="126" t="s">
        <v>200</v>
      </c>
      <c r="B16" s="127"/>
      <c r="C16" s="127"/>
      <c r="D16" s="203"/>
      <c r="E16" s="205"/>
      <c r="F16" s="205"/>
      <c r="G16" s="205"/>
      <c r="H16" s="205"/>
      <c r="I16" s="205"/>
      <c r="J16" s="205"/>
      <c r="K16" s="235"/>
    </row>
    <row r="17" customHeight="1" spans="1:11">
      <c r="A17" s="200" t="s">
        <v>201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</row>
    <row r="18" customHeight="1" spans="1:11">
      <c r="A18" s="201" t="s">
        <v>195</v>
      </c>
      <c r="B18" s="202"/>
      <c r="C18" s="202"/>
      <c r="D18" s="202"/>
      <c r="E18" s="202"/>
      <c r="F18" s="202"/>
      <c r="G18" s="202"/>
      <c r="H18" s="202"/>
      <c r="I18" s="124"/>
      <c r="J18" s="124"/>
      <c r="K18" s="152"/>
    </row>
    <row r="19" customHeight="1" spans="1:11">
      <c r="A19" s="126"/>
      <c r="B19" s="127"/>
      <c r="C19" s="127"/>
      <c r="D19" s="203"/>
      <c r="E19" s="204"/>
      <c r="F19" s="127"/>
      <c r="G19" s="127"/>
      <c r="H19" s="203"/>
      <c r="I19" s="141"/>
      <c r="J19" s="233"/>
      <c r="K19" s="234"/>
    </row>
    <row r="20" customHeight="1" spans="1:11">
      <c r="A20" s="206"/>
      <c r="B20" s="205"/>
      <c r="C20" s="205"/>
      <c r="D20" s="205"/>
      <c r="E20" s="205"/>
      <c r="F20" s="205"/>
      <c r="G20" s="205"/>
      <c r="H20" s="205"/>
      <c r="I20" s="205"/>
      <c r="J20" s="205"/>
      <c r="K20" s="235"/>
    </row>
    <row r="21" customHeight="1" spans="1:11">
      <c r="A21" s="207" t="s">
        <v>106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89" t="s">
        <v>107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customHeight="1" spans="1:11">
      <c r="A23" s="100" t="s">
        <v>108</v>
      </c>
      <c r="B23" s="102"/>
      <c r="C23" s="173" t="s">
        <v>50</v>
      </c>
      <c r="D23" s="173" t="s">
        <v>51</v>
      </c>
      <c r="E23" s="99"/>
      <c r="F23" s="99"/>
      <c r="G23" s="99"/>
      <c r="H23" s="99"/>
      <c r="I23" s="99"/>
      <c r="J23" s="99"/>
      <c r="K23" s="146"/>
    </row>
    <row r="24" customHeight="1" spans="1:11">
      <c r="A24" s="172" t="s">
        <v>202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36"/>
    </row>
    <row r="26" customHeight="1" spans="1:11">
      <c r="A26" s="191" t="s">
        <v>116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customHeight="1" spans="1:11">
      <c r="A27" s="166" t="s">
        <v>117</v>
      </c>
      <c r="B27" s="194" t="s">
        <v>79</v>
      </c>
      <c r="C27" s="194" t="s">
        <v>80</v>
      </c>
      <c r="D27" s="194" t="s">
        <v>72</v>
      </c>
      <c r="E27" s="167" t="s">
        <v>118</v>
      </c>
      <c r="F27" s="194" t="s">
        <v>79</v>
      </c>
      <c r="G27" s="194" t="s">
        <v>80</v>
      </c>
      <c r="H27" s="194" t="s">
        <v>72</v>
      </c>
      <c r="I27" s="167" t="s">
        <v>119</v>
      </c>
      <c r="J27" s="194" t="s">
        <v>79</v>
      </c>
      <c r="K27" s="232" t="s">
        <v>80</v>
      </c>
    </row>
    <row r="28" customHeight="1" spans="1:11">
      <c r="A28" s="180" t="s">
        <v>71</v>
      </c>
      <c r="B28" s="173" t="s">
        <v>79</v>
      </c>
      <c r="C28" s="173" t="s">
        <v>80</v>
      </c>
      <c r="D28" s="173" t="s">
        <v>72</v>
      </c>
      <c r="E28" s="210" t="s">
        <v>78</v>
      </c>
      <c r="F28" s="173" t="s">
        <v>79</v>
      </c>
      <c r="G28" s="173" t="s">
        <v>80</v>
      </c>
      <c r="H28" s="173" t="s">
        <v>72</v>
      </c>
      <c r="I28" s="210" t="s">
        <v>89</v>
      </c>
      <c r="J28" s="173" t="s">
        <v>79</v>
      </c>
      <c r="K28" s="174" t="s">
        <v>80</v>
      </c>
    </row>
    <row r="29" customHeight="1" spans="1:11">
      <c r="A29" s="172" t="s">
        <v>82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53"/>
    </row>
    <row r="30" customHeight="1" spans="1:1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37"/>
    </row>
    <row r="31" customHeight="1" spans="1:11">
      <c r="A31" s="191" t="s">
        <v>203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</row>
    <row r="32" ht="17.25" customHeight="1" spans="1:11">
      <c r="A32" s="213" t="s">
        <v>204</v>
      </c>
      <c r="B32" s="214"/>
      <c r="C32" s="214"/>
      <c r="D32" s="214"/>
      <c r="E32" s="214"/>
      <c r="F32" s="214"/>
      <c r="G32" s="214"/>
      <c r="H32" s="214"/>
      <c r="I32" s="214"/>
      <c r="J32" s="214"/>
      <c r="K32" s="182"/>
    </row>
    <row r="33" ht="17.25" customHeight="1" spans="1:11">
      <c r="A33" s="213" t="s">
        <v>205</v>
      </c>
      <c r="B33" s="214"/>
      <c r="C33" s="214"/>
      <c r="D33" s="214"/>
      <c r="E33" s="214"/>
      <c r="F33" s="214"/>
      <c r="G33" s="214"/>
      <c r="H33" s="214"/>
      <c r="I33" s="214"/>
      <c r="J33" s="214"/>
      <c r="K33" s="182"/>
    </row>
    <row r="34" ht="17.25" customHeight="1" spans="1:1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182"/>
    </row>
    <row r="35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182"/>
    </row>
    <row r="36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182"/>
    </row>
    <row r="37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182"/>
    </row>
    <row r="38" ht="17.25" customHeight="1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182"/>
    </row>
    <row r="39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182"/>
    </row>
    <row r="40" ht="17.25" customHeight="1" spans="1:1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182"/>
    </row>
    <row r="41" ht="17.25" customHeight="1" spans="1:1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182"/>
    </row>
    <row r="42" ht="17.25" customHeight="1" spans="1:1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182"/>
    </row>
    <row r="43" ht="17.25" customHeight="1" spans="1:11">
      <c r="A43" s="211" t="s">
        <v>115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37"/>
    </row>
    <row r="44" customHeight="1" spans="1:11">
      <c r="A44" s="191" t="s">
        <v>206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</row>
    <row r="45" ht="18" customHeight="1" spans="1:11">
      <c r="A45" s="120" t="s">
        <v>109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51"/>
    </row>
    <row r="46" ht="18" customHeight="1" spans="1:11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51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36"/>
    </row>
    <row r="48" ht="21" customHeight="1" spans="1:11">
      <c r="A48" s="215" t="s">
        <v>121</v>
      </c>
      <c r="B48" s="216" t="s">
        <v>207</v>
      </c>
      <c r="C48" s="216"/>
      <c r="D48" s="217" t="s">
        <v>123</v>
      </c>
      <c r="E48" s="218"/>
      <c r="F48" s="217" t="s">
        <v>124</v>
      </c>
      <c r="G48" s="219"/>
      <c r="H48" s="220" t="s">
        <v>125</v>
      </c>
      <c r="I48" s="220"/>
      <c r="J48" s="216"/>
      <c r="K48" s="238"/>
    </row>
    <row r="49" customHeight="1" spans="1:11">
      <c r="A49" s="221" t="s">
        <v>127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39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40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41"/>
    </row>
    <row r="52" ht="21" customHeight="1" spans="1:11">
      <c r="A52" s="215" t="s">
        <v>121</v>
      </c>
      <c r="B52" s="216" t="s">
        <v>207</v>
      </c>
      <c r="C52" s="216"/>
      <c r="D52" s="217" t="s">
        <v>123</v>
      </c>
      <c r="E52" s="217" t="s">
        <v>208</v>
      </c>
      <c r="F52" s="217" t="s">
        <v>124</v>
      </c>
      <c r="G52" s="227">
        <v>45531</v>
      </c>
      <c r="H52" s="220" t="s">
        <v>125</v>
      </c>
      <c r="I52" s="220"/>
      <c r="J52" s="242" t="s">
        <v>126</v>
      </c>
      <c r="K52" s="24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9" width="9.33333333333333" style="64" customWidth="1"/>
    <col min="10" max="10" width="1.33333333333333" style="64" customWidth="1"/>
    <col min="11" max="11" width="11.5" style="64" customWidth="1"/>
    <col min="12" max="12" width="8.375" style="64" customWidth="1"/>
    <col min="13" max="13" width="10.5" style="64" customWidth="1"/>
    <col min="14" max="14" width="8.375" style="64" customWidth="1"/>
    <col min="15" max="16" width="10.875" style="64" customWidth="1"/>
    <col min="17" max="17" width="11" style="64" customWidth="1"/>
    <col min="18" max="16384" width="9" style="64"/>
  </cols>
  <sheetData>
    <row r="1" s="64" customFormat="1" ht="30" customHeight="1" spans="1:17">
      <c r="A1" s="66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="65" customFormat="1" ht="25" customHeight="1" spans="1:17">
      <c r="A2" s="68" t="s">
        <v>46</v>
      </c>
      <c r="B2" s="69" t="s">
        <v>47</v>
      </c>
      <c r="C2" s="70"/>
      <c r="D2" s="71" t="s">
        <v>130</v>
      </c>
      <c r="E2" s="72"/>
      <c r="F2" s="72"/>
      <c r="G2" s="72"/>
      <c r="H2" s="72"/>
      <c r="I2" s="72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5" customFormat="1" ht="23" customHeight="1" spans="1:17">
      <c r="A3" s="73" t="s">
        <v>131</v>
      </c>
      <c r="B3" s="74" t="s">
        <v>132</v>
      </c>
      <c r="C3" s="73"/>
      <c r="D3" s="73"/>
      <c r="E3" s="73"/>
      <c r="F3" s="73"/>
      <c r="G3" s="73"/>
      <c r="H3" s="73"/>
      <c r="I3" s="73"/>
      <c r="J3" s="68"/>
      <c r="K3" s="74" t="s">
        <v>133</v>
      </c>
      <c r="L3" s="73"/>
      <c r="M3" s="73"/>
      <c r="N3" s="73"/>
      <c r="O3" s="73"/>
      <c r="P3" s="73"/>
      <c r="Q3" s="73"/>
    </row>
    <row r="4" s="65" customFormat="1" ht="23" customHeight="1" spans="1:17">
      <c r="A4" s="73"/>
      <c r="B4" s="75" t="s">
        <v>134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135</v>
      </c>
      <c r="J4" s="68"/>
      <c r="K4" s="80" t="s">
        <v>134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5" customFormat="1" ht="23" customHeight="1" spans="1:17">
      <c r="A5" s="73"/>
      <c r="B5" s="75" t="s">
        <v>136</v>
      </c>
      <c r="C5" s="75" t="s">
        <v>137</v>
      </c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68"/>
      <c r="K5" s="80" t="s">
        <v>136</v>
      </c>
      <c r="L5" s="80" t="s">
        <v>137</v>
      </c>
      <c r="M5" s="80" t="s">
        <v>138</v>
      </c>
      <c r="N5" s="80" t="s">
        <v>139</v>
      </c>
      <c r="O5" s="80" t="s">
        <v>140</v>
      </c>
      <c r="P5" s="80" t="s">
        <v>141</v>
      </c>
      <c r="Q5" s="80" t="s">
        <v>142</v>
      </c>
    </row>
    <row r="6" s="65" customFormat="1" ht="21" customHeight="1" spans="1:17">
      <c r="A6" s="75" t="s">
        <v>144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8"/>
      <c r="K6" s="68" t="s">
        <v>145</v>
      </c>
      <c r="L6" s="68" t="s">
        <v>146</v>
      </c>
      <c r="M6" s="68" t="s">
        <v>147</v>
      </c>
      <c r="N6" s="68" t="s">
        <v>146</v>
      </c>
      <c r="O6" s="68" t="s">
        <v>145</v>
      </c>
      <c r="P6" s="68" t="s">
        <v>148</v>
      </c>
      <c r="Q6" s="68" t="s">
        <v>145</v>
      </c>
    </row>
    <row r="7" s="65" customFormat="1" ht="21" customHeight="1" spans="1:17">
      <c r="A7" s="75" t="s">
        <v>149</v>
      </c>
      <c r="B7" s="75">
        <f t="shared" si="0"/>
        <v>69.5</v>
      </c>
      <c r="C7" s="75">
        <f t="shared" si="1"/>
        <v>70.5</v>
      </c>
      <c r="D7" s="75">
        <f t="shared" si="2"/>
        <v>71.5</v>
      </c>
      <c r="E7" s="75">
        <v>73.5</v>
      </c>
      <c r="F7" s="75">
        <f t="shared" si="3"/>
        <v>75.5</v>
      </c>
      <c r="G7" s="75">
        <f t="shared" si="4"/>
        <v>77.5</v>
      </c>
      <c r="H7" s="75">
        <f t="shared" si="5"/>
        <v>78.5</v>
      </c>
      <c r="I7" s="75">
        <f t="shared" si="6"/>
        <v>79.5</v>
      </c>
      <c r="J7" s="68"/>
      <c r="K7" s="68" t="s">
        <v>150</v>
      </c>
      <c r="L7" s="68" t="s">
        <v>146</v>
      </c>
      <c r="M7" s="68">
        <f>0.3/0.3</f>
        <v>1</v>
      </c>
      <c r="N7" s="68" t="s">
        <v>147</v>
      </c>
      <c r="O7" s="68" t="s">
        <v>151</v>
      </c>
      <c r="P7" s="68" t="s">
        <v>152</v>
      </c>
      <c r="Q7" s="68" t="s">
        <v>151</v>
      </c>
    </row>
    <row r="8" s="65" customFormat="1" ht="21" customHeight="1" spans="1:17">
      <c r="A8" s="75" t="s">
        <v>153</v>
      </c>
      <c r="B8" s="75">
        <f t="shared" si="0"/>
        <v>64.5</v>
      </c>
      <c r="C8" s="75">
        <f t="shared" si="1"/>
        <v>65.5</v>
      </c>
      <c r="D8" s="75">
        <f t="shared" si="2"/>
        <v>66.5</v>
      </c>
      <c r="E8" s="75">
        <v>68.5</v>
      </c>
      <c r="F8" s="75">
        <f t="shared" si="3"/>
        <v>70.5</v>
      </c>
      <c r="G8" s="75">
        <f t="shared" si="4"/>
        <v>72.5</v>
      </c>
      <c r="H8" s="75">
        <f t="shared" si="5"/>
        <v>73.5</v>
      </c>
      <c r="I8" s="75">
        <f t="shared" si="6"/>
        <v>74.5</v>
      </c>
      <c r="J8" s="68"/>
      <c r="K8" s="68" t="s">
        <v>154</v>
      </c>
      <c r="L8" s="68" t="s">
        <v>146</v>
      </c>
      <c r="M8" s="68" t="s">
        <v>146</v>
      </c>
      <c r="N8" s="68" t="s">
        <v>146</v>
      </c>
      <c r="O8" s="68" t="s">
        <v>146</v>
      </c>
      <c r="P8" s="68" t="s">
        <v>146</v>
      </c>
      <c r="Q8" s="68" t="s">
        <v>146</v>
      </c>
    </row>
    <row r="9" s="65" customFormat="1" ht="21" customHeight="1" spans="1:17">
      <c r="A9" s="75" t="s">
        <v>155</v>
      </c>
      <c r="B9" s="75">
        <f t="shared" ref="B9:B12" si="7">C9-4</f>
        <v>112</v>
      </c>
      <c r="C9" s="75">
        <f t="shared" ref="C9:C12" si="8">D9-4</f>
        <v>116</v>
      </c>
      <c r="D9" s="75">
        <f t="shared" ref="D9:D12" si="9">E9-4</f>
        <v>120</v>
      </c>
      <c r="E9" s="75">
        <v>124</v>
      </c>
      <c r="F9" s="75">
        <f t="shared" ref="F9:F12" si="10">E9+4</f>
        <v>128</v>
      </c>
      <c r="G9" s="75">
        <f>F9+4</f>
        <v>132</v>
      </c>
      <c r="H9" s="75">
        <f t="shared" ref="H9:H12" si="11">G9+6</f>
        <v>138</v>
      </c>
      <c r="I9" s="75">
        <f>H9+6</f>
        <v>144</v>
      </c>
      <c r="J9" s="68"/>
      <c r="K9" s="68" t="s">
        <v>146</v>
      </c>
      <c r="L9" s="68" t="s">
        <v>146</v>
      </c>
      <c r="M9" s="68" t="s">
        <v>146</v>
      </c>
      <c r="N9" s="68" t="s">
        <v>156</v>
      </c>
      <c r="O9" s="68" t="s">
        <v>146</v>
      </c>
      <c r="P9" s="68" t="s">
        <v>146</v>
      </c>
      <c r="Q9" s="68" t="s">
        <v>146</v>
      </c>
    </row>
    <row r="10" s="65" customFormat="1" ht="21" customHeight="1" spans="1:17">
      <c r="A10" s="75" t="s">
        <v>157</v>
      </c>
      <c r="B10" s="75">
        <f t="shared" si="7"/>
        <v>108</v>
      </c>
      <c r="C10" s="75">
        <f t="shared" si="8"/>
        <v>112</v>
      </c>
      <c r="D10" s="75">
        <f t="shared" si="9"/>
        <v>116</v>
      </c>
      <c r="E10" s="75">
        <v>120</v>
      </c>
      <c r="F10" s="75">
        <f t="shared" si="10"/>
        <v>124</v>
      </c>
      <c r="G10" s="75">
        <f>F10+5</f>
        <v>129</v>
      </c>
      <c r="H10" s="75">
        <f t="shared" si="11"/>
        <v>135</v>
      </c>
      <c r="I10" s="75">
        <f>H10+7</f>
        <v>142</v>
      </c>
      <c r="J10" s="68"/>
      <c r="K10" s="68" t="s">
        <v>146</v>
      </c>
      <c r="L10" s="68" t="s">
        <v>146</v>
      </c>
      <c r="M10" s="68" t="s">
        <v>146</v>
      </c>
      <c r="N10" s="68" t="s">
        <v>146</v>
      </c>
      <c r="O10" s="68" t="s">
        <v>146</v>
      </c>
      <c r="P10" s="68" t="s">
        <v>146</v>
      </c>
      <c r="Q10" s="68" t="s">
        <v>146</v>
      </c>
    </row>
    <row r="11" s="65" customFormat="1" ht="21" customHeight="1" spans="1:17">
      <c r="A11" s="75" t="s">
        <v>158</v>
      </c>
      <c r="B11" s="75">
        <f>C11-0.6</f>
        <v>43.6</v>
      </c>
      <c r="C11" s="75">
        <f>D11-0.6</f>
        <v>44.2</v>
      </c>
      <c r="D11" s="75">
        <f t="shared" ref="D11:D14" si="12">E11-1.2</f>
        <v>44.8</v>
      </c>
      <c r="E11" s="75">
        <v>46</v>
      </c>
      <c r="F11" s="75">
        <f t="shared" ref="F11:I11" si="13">E11+1.2</f>
        <v>47.2</v>
      </c>
      <c r="G11" s="75">
        <f t="shared" si="13"/>
        <v>48.4</v>
      </c>
      <c r="H11" s="75">
        <f t="shared" si="13"/>
        <v>49.6</v>
      </c>
      <c r="I11" s="75">
        <f t="shared" si="13"/>
        <v>50.8</v>
      </c>
      <c r="J11" s="68"/>
      <c r="K11" s="68" t="s">
        <v>159</v>
      </c>
      <c r="L11" s="68" t="s">
        <v>160</v>
      </c>
      <c r="M11" s="68" t="s">
        <v>161</v>
      </c>
      <c r="N11" s="68" t="s">
        <v>162</v>
      </c>
      <c r="O11" s="68" t="s">
        <v>160</v>
      </c>
      <c r="P11" s="68" t="s">
        <v>163</v>
      </c>
      <c r="Q11" s="68" t="s">
        <v>160</v>
      </c>
    </row>
    <row r="12" s="65" customFormat="1" ht="21" customHeight="1" spans="1:17">
      <c r="A12" s="75" t="s">
        <v>164</v>
      </c>
      <c r="B12" s="75">
        <f t="shared" si="7"/>
        <v>108</v>
      </c>
      <c r="C12" s="75">
        <f t="shared" si="8"/>
        <v>112</v>
      </c>
      <c r="D12" s="75">
        <f t="shared" si="9"/>
        <v>116</v>
      </c>
      <c r="E12" s="75">
        <v>120</v>
      </c>
      <c r="F12" s="75">
        <f t="shared" si="10"/>
        <v>124</v>
      </c>
      <c r="G12" s="75">
        <f>F12+5</f>
        <v>129</v>
      </c>
      <c r="H12" s="75">
        <f t="shared" si="11"/>
        <v>135</v>
      </c>
      <c r="I12" s="75">
        <f>H12+7</f>
        <v>142</v>
      </c>
      <c r="J12" s="68"/>
      <c r="K12" s="68" t="s">
        <v>165</v>
      </c>
      <c r="L12" s="68" t="s">
        <v>166</v>
      </c>
      <c r="M12" s="68" t="s">
        <v>146</v>
      </c>
      <c r="N12" s="68" t="s">
        <v>156</v>
      </c>
      <c r="O12" s="68" t="s">
        <v>146</v>
      </c>
      <c r="P12" s="68" t="s">
        <v>167</v>
      </c>
      <c r="Q12" s="68" t="s">
        <v>146</v>
      </c>
    </row>
    <row r="13" s="65" customFormat="1" ht="21" customHeight="1" spans="1:17">
      <c r="A13" s="75" t="s">
        <v>168</v>
      </c>
      <c r="B13" s="75">
        <f>C13-1.2</f>
        <v>46.4</v>
      </c>
      <c r="C13" s="75">
        <f>D13-1.2</f>
        <v>47.6</v>
      </c>
      <c r="D13" s="75">
        <f t="shared" si="12"/>
        <v>48.8</v>
      </c>
      <c r="E13" s="75">
        <v>50</v>
      </c>
      <c r="F13" s="75">
        <f>E13+1.2</f>
        <v>51.2</v>
      </c>
      <c r="G13" s="75">
        <f>F13+1.2</f>
        <v>52.4</v>
      </c>
      <c r="H13" s="75">
        <f>G13+1.4</f>
        <v>53.8</v>
      </c>
      <c r="I13" s="75">
        <f>H13+1.4</f>
        <v>55.2</v>
      </c>
      <c r="J13" s="68"/>
      <c r="K13" s="68" t="s">
        <v>169</v>
      </c>
      <c r="L13" s="68" t="s">
        <v>170</v>
      </c>
      <c r="M13" s="68" t="s">
        <v>170</v>
      </c>
      <c r="N13" s="68" t="s">
        <v>170</v>
      </c>
      <c r="O13" s="68" t="s">
        <v>170</v>
      </c>
      <c r="P13" s="68" t="s">
        <v>170</v>
      </c>
      <c r="Q13" s="68" t="s">
        <v>170</v>
      </c>
    </row>
    <row r="14" s="65" customFormat="1" ht="21" customHeight="1" spans="1:17">
      <c r="A14" s="75" t="s">
        <v>171</v>
      </c>
      <c r="B14" s="75">
        <f>C14-0.6</f>
        <v>62.6</v>
      </c>
      <c r="C14" s="75">
        <f>D14-0.6</f>
        <v>63.2</v>
      </c>
      <c r="D14" s="75">
        <f t="shared" si="12"/>
        <v>63.8</v>
      </c>
      <c r="E14" s="75">
        <v>65</v>
      </c>
      <c r="F14" s="75">
        <f>E14+1.2</f>
        <v>66.2</v>
      </c>
      <c r="G14" s="75">
        <f>F14+1.2</f>
        <v>67.4</v>
      </c>
      <c r="H14" s="75">
        <f>G14+0.6</f>
        <v>68</v>
      </c>
      <c r="I14" s="75">
        <f>H14+0.6</f>
        <v>68.6</v>
      </c>
      <c r="J14" s="68"/>
      <c r="K14" s="68" t="s">
        <v>147</v>
      </c>
      <c r="L14" s="68" t="s">
        <v>146</v>
      </c>
      <c r="M14" s="68" t="s">
        <v>169</v>
      </c>
      <c r="N14" s="68" t="s">
        <v>169</v>
      </c>
      <c r="O14" s="68" t="s">
        <v>170</v>
      </c>
      <c r="P14" s="68" t="s">
        <v>170</v>
      </c>
      <c r="Q14" s="68" t="s">
        <v>170</v>
      </c>
    </row>
    <row r="15" s="65" customFormat="1" ht="21" customHeight="1" spans="1:17">
      <c r="A15" s="75" t="s">
        <v>172</v>
      </c>
      <c r="B15" s="75">
        <f>C15-0.8</f>
        <v>22.6</v>
      </c>
      <c r="C15" s="75">
        <f>D15-0.8</f>
        <v>23.4</v>
      </c>
      <c r="D15" s="75">
        <f>E15-0.8</f>
        <v>24.2</v>
      </c>
      <c r="E15" s="75">
        <v>25</v>
      </c>
      <c r="F15" s="75">
        <f>E15+0.8</f>
        <v>25.8</v>
      </c>
      <c r="G15" s="75">
        <f>F15+0.8</f>
        <v>26.6</v>
      </c>
      <c r="H15" s="75">
        <f>G15+1.3</f>
        <v>27.9</v>
      </c>
      <c r="I15" s="75">
        <f>H15+1.3</f>
        <v>29.2</v>
      </c>
      <c r="J15" s="68"/>
      <c r="K15" s="68" t="s">
        <v>146</v>
      </c>
      <c r="L15" s="68" t="s">
        <v>146</v>
      </c>
      <c r="M15" s="68" t="s">
        <v>146</v>
      </c>
      <c r="N15" s="68" t="s">
        <v>146</v>
      </c>
      <c r="O15" s="68" t="s">
        <v>146</v>
      </c>
      <c r="P15" s="68" t="s">
        <v>146</v>
      </c>
      <c r="Q15" s="68" t="s">
        <v>146</v>
      </c>
    </row>
    <row r="16" s="65" customFormat="1" ht="21" customHeight="1" spans="1:17">
      <c r="A16" s="75" t="s">
        <v>173</v>
      </c>
      <c r="B16" s="75">
        <f>C16-0.7</f>
        <v>19.4</v>
      </c>
      <c r="C16" s="75">
        <f>D16-0.7</f>
        <v>20.1</v>
      </c>
      <c r="D16" s="75">
        <f>E16-0.7</f>
        <v>20.8</v>
      </c>
      <c r="E16" s="75">
        <v>21.5</v>
      </c>
      <c r="F16" s="75">
        <f>E16+0.7</f>
        <v>22.2</v>
      </c>
      <c r="G16" s="75">
        <f>F16+0.7</f>
        <v>22.9</v>
      </c>
      <c r="H16" s="75">
        <f>G16+1</f>
        <v>23.9</v>
      </c>
      <c r="I16" s="75">
        <f>H16+1</f>
        <v>24.9</v>
      </c>
      <c r="J16" s="68"/>
      <c r="K16" s="68" t="s">
        <v>146</v>
      </c>
      <c r="L16" s="68" t="s">
        <v>146</v>
      </c>
      <c r="M16" s="68" t="s">
        <v>146</v>
      </c>
      <c r="N16" s="68" t="s">
        <v>146</v>
      </c>
      <c r="O16" s="68" t="s">
        <v>146</v>
      </c>
      <c r="P16" s="68" t="s">
        <v>146</v>
      </c>
      <c r="Q16" s="68" t="s">
        <v>146</v>
      </c>
    </row>
    <row r="17" s="65" customFormat="1" ht="21" customHeight="1" spans="1:17">
      <c r="A17" s="75" t="s">
        <v>174</v>
      </c>
      <c r="B17" s="75">
        <f t="shared" ref="B17:B22" si="14">C17-0.5</f>
        <v>13</v>
      </c>
      <c r="C17" s="75">
        <f t="shared" ref="C17:C22" si="15">D17-0.5</f>
        <v>13.5</v>
      </c>
      <c r="D17" s="75">
        <f t="shared" ref="D17:D23" si="16">E17-0.5</f>
        <v>14</v>
      </c>
      <c r="E17" s="75">
        <v>14.5</v>
      </c>
      <c r="F17" s="75">
        <f>E17+0.5</f>
        <v>15</v>
      </c>
      <c r="G17" s="75">
        <f>F17+0.5</f>
        <v>15.5</v>
      </c>
      <c r="H17" s="75">
        <f>G17+0.7</f>
        <v>16.2</v>
      </c>
      <c r="I17" s="75">
        <f>H17+0.7</f>
        <v>16.9</v>
      </c>
      <c r="J17" s="68"/>
      <c r="K17" s="68"/>
      <c r="L17" s="68" t="s">
        <v>146</v>
      </c>
      <c r="M17" s="68" t="s">
        <v>146</v>
      </c>
      <c r="N17" s="68" t="s">
        <v>146</v>
      </c>
      <c r="O17" s="68" t="s">
        <v>146</v>
      </c>
      <c r="P17" s="68" t="s">
        <v>146</v>
      </c>
      <c r="Q17" s="68" t="s">
        <v>146</v>
      </c>
    </row>
    <row r="18" s="65" customFormat="1" ht="21" customHeight="1" spans="1:17">
      <c r="A18" s="75" t="s">
        <v>175</v>
      </c>
      <c r="B18" s="75">
        <f>C18-1</f>
        <v>57</v>
      </c>
      <c r="C18" s="75">
        <f>D18-1</f>
        <v>58</v>
      </c>
      <c r="D18" s="75">
        <f>E18-1</f>
        <v>59</v>
      </c>
      <c r="E18" s="75">
        <v>60</v>
      </c>
      <c r="F18" s="75">
        <f>E18+1</f>
        <v>61</v>
      </c>
      <c r="G18" s="75">
        <f t="shared" ref="G18:G23" si="17">F18+1</f>
        <v>62</v>
      </c>
      <c r="H18" s="75">
        <f>G18+1.5</f>
        <v>63.5</v>
      </c>
      <c r="I18" s="75">
        <f>H18+1.5</f>
        <v>65</v>
      </c>
      <c r="J18" s="68"/>
      <c r="K18" s="68" t="s">
        <v>176</v>
      </c>
      <c r="L18" s="68" t="s">
        <v>170</v>
      </c>
      <c r="M18" s="68" t="s">
        <v>170</v>
      </c>
      <c r="N18" s="68" t="s">
        <v>177</v>
      </c>
      <c r="O18" s="68" t="s">
        <v>170</v>
      </c>
      <c r="P18" s="68" t="s">
        <v>145</v>
      </c>
      <c r="Q18" s="68" t="s">
        <v>170</v>
      </c>
    </row>
    <row r="19" s="65" customFormat="1" ht="21" customHeight="1" spans="1:17">
      <c r="A19" s="75" t="s">
        <v>178</v>
      </c>
      <c r="B19" s="75">
        <f>C19-1</f>
        <v>55</v>
      </c>
      <c r="C19" s="75">
        <f>D19-1</f>
        <v>56</v>
      </c>
      <c r="D19" s="75">
        <f>E19-1</f>
        <v>57</v>
      </c>
      <c r="E19" s="75">
        <v>58</v>
      </c>
      <c r="F19" s="75">
        <f>E19+1</f>
        <v>59</v>
      </c>
      <c r="G19" s="75">
        <f t="shared" si="17"/>
        <v>60</v>
      </c>
      <c r="H19" s="75">
        <f>G19+1.5</f>
        <v>61.5</v>
      </c>
      <c r="I19" s="75">
        <f>H19+1.5</f>
        <v>63</v>
      </c>
      <c r="J19" s="68"/>
      <c r="K19" s="68" t="s">
        <v>147</v>
      </c>
      <c r="L19" s="68" t="s">
        <v>146</v>
      </c>
      <c r="M19" s="68" t="s">
        <v>169</v>
      </c>
      <c r="N19" s="68" t="s">
        <v>169</v>
      </c>
      <c r="O19" s="68" t="s">
        <v>170</v>
      </c>
      <c r="P19" s="68" t="s">
        <v>170</v>
      </c>
      <c r="Q19" s="68" t="s">
        <v>170</v>
      </c>
    </row>
    <row r="20" s="65" customFormat="1" ht="21" customHeight="1" spans="1:17">
      <c r="A20" s="75" t="s">
        <v>179</v>
      </c>
      <c r="B20" s="75">
        <f t="shared" ref="B20:B25" si="18">C20</f>
        <v>10.5</v>
      </c>
      <c r="C20" s="75">
        <f t="shared" ref="C20:C25" si="19">D20</f>
        <v>10.5</v>
      </c>
      <c r="D20" s="75">
        <f>E20</f>
        <v>10.5</v>
      </c>
      <c r="E20" s="75">
        <v>10.5</v>
      </c>
      <c r="F20" s="75">
        <f t="shared" ref="F20:I20" si="20">E20</f>
        <v>10.5</v>
      </c>
      <c r="G20" s="75">
        <f t="shared" si="20"/>
        <v>10.5</v>
      </c>
      <c r="H20" s="75">
        <f t="shared" si="20"/>
        <v>10.5</v>
      </c>
      <c r="I20" s="75">
        <f t="shared" si="20"/>
        <v>10.5</v>
      </c>
      <c r="J20" s="68"/>
      <c r="K20" s="68" t="s">
        <v>165</v>
      </c>
      <c r="L20" s="68" t="s">
        <v>166</v>
      </c>
      <c r="M20" s="68" t="s">
        <v>146</v>
      </c>
      <c r="N20" s="68" t="s">
        <v>156</v>
      </c>
      <c r="O20" s="68" t="s">
        <v>146</v>
      </c>
      <c r="P20" s="68" t="s">
        <v>167</v>
      </c>
      <c r="Q20" s="68" t="s">
        <v>146</v>
      </c>
    </row>
    <row r="21" s="65" customFormat="1" ht="19" customHeight="1" spans="1:17">
      <c r="A21" s="75" t="s">
        <v>180</v>
      </c>
      <c r="B21" s="75">
        <f t="shared" si="14"/>
        <v>35</v>
      </c>
      <c r="C21" s="75">
        <f t="shared" si="15"/>
        <v>35.5</v>
      </c>
      <c r="D21" s="75">
        <f t="shared" si="16"/>
        <v>36</v>
      </c>
      <c r="E21" s="75">
        <v>36.5</v>
      </c>
      <c r="F21" s="75">
        <f t="shared" ref="F21:H21" si="21">E21+0.5</f>
        <v>37</v>
      </c>
      <c r="G21" s="75">
        <f t="shared" si="21"/>
        <v>37.5</v>
      </c>
      <c r="H21" s="75">
        <f t="shared" si="21"/>
        <v>38</v>
      </c>
      <c r="I21" s="75">
        <f t="shared" ref="I21:I25" si="22">H21</f>
        <v>38</v>
      </c>
      <c r="J21" s="81"/>
      <c r="K21" s="68" t="s">
        <v>169</v>
      </c>
      <c r="L21" s="68" t="s">
        <v>170</v>
      </c>
      <c r="M21" s="68" t="s">
        <v>170</v>
      </c>
      <c r="N21" s="68" t="s">
        <v>170</v>
      </c>
      <c r="O21" s="68" t="s">
        <v>170</v>
      </c>
      <c r="P21" s="68" t="s">
        <v>170</v>
      </c>
      <c r="Q21" s="68" t="s">
        <v>170</v>
      </c>
    </row>
    <row r="22" s="64" customFormat="1" ht="47" customHeight="1" spans="1:17">
      <c r="A22" s="75" t="s">
        <v>181</v>
      </c>
      <c r="B22" s="75">
        <f t="shared" si="14"/>
        <v>25.5</v>
      </c>
      <c r="C22" s="75">
        <f t="shared" si="15"/>
        <v>26</v>
      </c>
      <c r="D22" s="75">
        <f t="shared" si="16"/>
        <v>26.5</v>
      </c>
      <c r="E22" s="75">
        <v>27</v>
      </c>
      <c r="F22" s="75">
        <f>E22+0.5</f>
        <v>27.5</v>
      </c>
      <c r="G22" s="75">
        <f>F22+0.5</f>
        <v>28</v>
      </c>
      <c r="H22" s="75">
        <f>G22+0.75</f>
        <v>28.75</v>
      </c>
      <c r="I22" s="75">
        <f t="shared" si="22"/>
        <v>28.75</v>
      </c>
      <c r="J22" s="82"/>
      <c r="K22" s="68" t="s">
        <v>176</v>
      </c>
      <c r="L22" s="68" t="s">
        <v>170</v>
      </c>
      <c r="M22" s="68" t="s">
        <v>170</v>
      </c>
      <c r="N22" s="68" t="s">
        <v>177</v>
      </c>
      <c r="O22" s="68" t="s">
        <v>170</v>
      </c>
      <c r="P22" s="68" t="s">
        <v>145</v>
      </c>
      <c r="Q22" s="68" t="s">
        <v>170</v>
      </c>
    </row>
    <row r="23" s="64" customFormat="1" customHeight="1" spans="1:17">
      <c r="A23" s="75" t="s">
        <v>182</v>
      </c>
      <c r="B23" s="75">
        <f t="shared" si="18"/>
        <v>17</v>
      </c>
      <c r="C23" s="75">
        <f t="shared" si="19"/>
        <v>17</v>
      </c>
      <c r="D23" s="75">
        <f t="shared" si="16"/>
        <v>17</v>
      </c>
      <c r="E23" s="75">
        <v>17.5</v>
      </c>
      <c r="F23" s="75">
        <f t="shared" ref="F23:F25" si="23">E23</f>
        <v>17.5</v>
      </c>
      <c r="G23" s="75">
        <f t="shared" si="17"/>
        <v>18.5</v>
      </c>
      <c r="H23" s="75">
        <f t="shared" ref="H23:H25" si="24">G23</f>
        <v>18.5</v>
      </c>
      <c r="I23" s="75">
        <f t="shared" si="22"/>
        <v>18.5</v>
      </c>
      <c r="K23" s="68" t="s">
        <v>147</v>
      </c>
      <c r="L23" s="68" t="s">
        <v>146</v>
      </c>
      <c r="M23" s="68" t="s">
        <v>169</v>
      </c>
      <c r="N23" s="68" t="s">
        <v>169</v>
      </c>
      <c r="O23" s="68" t="s">
        <v>170</v>
      </c>
      <c r="P23" s="68" t="s">
        <v>170</v>
      </c>
      <c r="Q23" s="68" t="s">
        <v>170</v>
      </c>
    </row>
    <row r="24" s="64" customFormat="1" customHeight="1" spans="1:17">
      <c r="A24" s="75" t="s">
        <v>183</v>
      </c>
      <c r="B24" s="75">
        <f t="shared" si="18"/>
        <v>16</v>
      </c>
      <c r="C24" s="75">
        <f t="shared" si="19"/>
        <v>16</v>
      </c>
      <c r="D24" s="75">
        <f>E24-1</f>
        <v>16</v>
      </c>
      <c r="E24" s="75">
        <v>17</v>
      </c>
      <c r="F24" s="75">
        <f t="shared" si="23"/>
        <v>17</v>
      </c>
      <c r="G24" s="75">
        <f>F24+1.5</f>
        <v>18.5</v>
      </c>
      <c r="H24" s="75">
        <f t="shared" si="24"/>
        <v>18.5</v>
      </c>
      <c r="I24" s="75">
        <f t="shared" si="22"/>
        <v>18.5</v>
      </c>
      <c r="K24" s="68" t="s">
        <v>165</v>
      </c>
      <c r="L24" s="68" t="s">
        <v>166</v>
      </c>
      <c r="M24" s="68" t="s">
        <v>146</v>
      </c>
      <c r="N24" s="68" t="s">
        <v>156</v>
      </c>
      <c r="O24" s="68" t="s">
        <v>146</v>
      </c>
      <c r="P24" s="68" t="s">
        <v>167</v>
      </c>
      <c r="Q24" s="68" t="s">
        <v>146</v>
      </c>
    </row>
    <row r="25" s="64" customFormat="1" customHeight="1" spans="1:17">
      <c r="A25" s="75" t="s">
        <v>184</v>
      </c>
      <c r="B25" s="75">
        <f t="shared" si="18"/>
        <v>3</v>
      </c>
      <c r="C25" s="75">
        <f t="shared" si="19"/>
        <v>3</v>
      </c>
      <c r="D25" s="75">
        <f>E25</f>
        <v>3</v>
      </c>
      <c r="E25" s="75">
        <v>3</v>
      </c>
      <c r="F25" s="75">
        <f t="shared" si="23"/>
        <v>3</v>
      </c>
      <c r="G25" s="75">
        <f>F25</f>
        <v>3</v>
      </c>
      <c r="H25" s="75">
        <f t="shared" si="24"/>
        <v>3</v>
      </c>
      <c r="I25" s="75">
        <f t="shared" si="22"/>
        <v>3</v>
      </c>
      <c r="K25" s="68" t="s">
        <v>169</v>
      </c>
      <c r="L25" s="68" t="s">
        <v>170</v>
      </c>
      <c r="M25" s="68" t="s">
        <v>170</v>
      </c>
      <c r="N25" s="68" t="s">
        <v>170</v>
      </c>
      <c r="O25" s="68" t="s">
        <v>170</v>
      </c>
      <c r="P25" s="68" t="s">
        <v>170</v>
      </c>
      <c r="Q25" s="68" t="s">
        <v>170</v>
      </c>
    </row>
    <row r="26" s="64" customFormat="1" customHeight="1" spans="11:15">
      <c r="K26" s="64" t="s">
        <v>185</v>
      </c>
      <c r="L26" s="83"/>
      <c r="M26" s="64" t="s">
        <v>186</v>
      </c>
      <c r="O26" s="64" t="s">
        <v>187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M10" sqref="M10"/>
    </sheetView>
  </sheetViews>
  <sheetFormatPr defaultColWidth="10.1666666666667" defaultRowHeight="15.6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6833333333333" style="87" customWidth="1"/>
    <col min="6" max="6" width="18.6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55" spans="1:11">
      <c r="A1" s="88" t="s">
        <v>209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210</v>
      </c>
      <c r="G2" s="94" t="s">
        <v>53</v>
      </c>
      <c r="H2" s="94"/>
      <c r="I2" s="124" t="s">
        <v>41</v>
      </c>
      <c r="J2" s="94" t="s">
        <v>42</v>
      </c>
      <c r="K2" s="145"/>
    </row>
    <row r="3" spans="1:11">
      <c r="A3" s="95" t="s">
        <v>59</v>
      </c>
      <c r="B3" s="96">
        <v>12062</v>
      </c>
      <c r="C3" s="96"/>
      <c r="D3" s="97" t="s">
        <v>211</v>
      </c>
      <c r="E3" s="98">
        <v>45519</v>
      </c>
      <c r="F3" s="98"/>
      <c r="G3" s="98"/>
      <c r="H3" s="99" t="s">
        <v>212</v>
      </c>
      <c r="I3" s="99"/>
      <c r="J3" s="99"/>
      <c r="K3" s="146"/>
    </row>
    <row r="4" spans="1:11">
      <c r="A4" s="100" t="s">
        <v>56</v>
      </c>
      <c r="B4" s="101">
        <v>3</v>
      </c>
      <c r="C4" s="101">
        <v>7</v>
      </c>
      <c r="D4" s="102" t="s">
        <v>213</v>
      </c>
      <c r="E4" s="103" t="s">
        <v>214</v>
      </c>
      <c r="F4" s="103"/>
      <c r="G4" s="103"/>
      <c r="H4" s="102" t="s">
        <v>215</v>
      </c>
      <c r="I4" s="102"/>
      <c r="J4" s="116" t="s">
        <v>50</v>
      </c>
      <c r="K4" s="147" t="s">
        <v>51</v>
      </c>
    </row>
    <row r="5" spans="1:11">
      <c r="A5" s="100" t="s">
        <v>216</v>
      </c>
      <c r="B5" s="96">
        <v>5</v>
      </c>
      <c r="C5" s="96"/>
      <c r="D5" s="97" t="s">
        <v>214</v>
      </c>
      <c r="E5" s="97" t="s">
        <v>217</v>
      </c>
      <c r="F5" s="97" t="s">
        <v>218</v>
      </c>
      <c r="G5" s="97" t="s">
        <v>219</v>
      </c>
      <c r="H5" s="102" t="s">
        <v>220</v>
      </c>
      <c r="I5" s="102"/>
      <c r="J5" s="116" t="s">
        <v>50</v>
      </c>
      <c r="K5" s="147" t="s">
        <v>51</v>
      </c>
    </row>
    <row r="6" ht="16.35" spans="1:11">
      <c r="A6" s="104" t="s">
        <v>221</v>
      </c>
      <c r="B6" s="105">
        <v>240</v>
      </c>
      <c r="C6" s="105"/>
      <c r="D6" s="106" t="s">
        <v>222</v>
      </c>
      <c r="E6" s="107"/>
      <c r="F6" s="108">
        <v>2200</v>
      </c>
      <c r="G6" s="106"/>
      <c r="H6" s="109" t="s">
        <v>223</v>
      </c>
      <c r="I6" s="109"/>
      <c r="J6" s="122" t="s">
        <v>50</v>
      </c>
      <c r="K6" s="148" t="s">
        <v>51</v>
      </c>
    </row>
    <row r="7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224</v>
      </c>
      <c r="B8" s="93" t="s">
        <v>225</v>
      </c>
      <c r="C8" s="93" t="s">
        <v>226</v>
      </c>
      <c r="D8" s="93" t="s">
        <v>227</v>
      </c>
      <c r="E8" s="93" t="s">
        <v>228</v>
      </c>
      <c r="F8" s="93" t="s">
        <v>229</v>
      </c>
      <c r="G8" s="114" t="s">
        <v>230</v>
      </c>
      <c r="H8" s="115"/>
      <c r="I8" s="115"/>
      <c r="J8" s="115"/>
      <c r="K8" s="149"/>
    </row>
    <row r="9" spans="1:11">
      <c r="A9" s="100" t="s">
        <v>231</v>
      </c>
      <c r="B9" s="102"/>
      <c r="C9" s="116" t="s">
        <v>50</v>
      </c>
      <c r="D9" s="116" t="s">
        <v>51</v>
      </c>
      <c r="E9" s="97" t="s">
        <v>232</v>
      </c>
      <c r="F9" s="117" t="s">
        <v>233</v>
      </c>
      <c r="G9" s="118"/>
      <c r="H9" s="119"/>
      <c r="I9" s="119"/>
      <c r="J9" s="119"/>
      <c r="K9" s="150"/>
    </row>
    <row r="10" spans="1:11">
      <c r="A10" s="100" t="s">
        <v>234</v>
      </c>
      <c r="B10" s="102"/>
      <c r="C10" s="116" t="s">
        <v>50</v>
      </c>
      <c r="D10" s="116" t="s">
        <v>51</v>
      </c>
      <c r="E10" s="97" t="s">
        <v>235</v>
      </c>
      <c r="F10" s="117" t="s">
        <v>195</v>
      </c>
      <c r="G10" s="118" t="s">
        <v>236</v>
      </c>
      <c r="H10" s="119"/>
      <c r="I10" s="119"/>
      <c r="J10" s="119"/>
      <c r="K10" s="150"/>
    </row>
    <row r="11" spans="1:11">
      <c r="A11" s="120" t="s">
        <v>196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73</v>
      </c>
      <c r="B12" s="116" t="s">
        <v>69</v>
      </c>
      <c r="C12" s="116" t="s">
        <v>70</v>
      </c>
      <c r="D12" s="117"/>
      <c r="E12" s="97" t="s">
        <v>71</v>
      </c>
      <c r="F12" s="116" t="s">
        <v>69</v>
      </c>
      <c r="G12" s="116" t="s">
        <v>70</v>
      </c>
      <c r="H12" s="116"/>
      <c r="I12" s="97" t="s">
        <v>237</v>
      </c>
      <c r="J12" s="116" t="s">
        <v>69</v>
      </c>
      <c r="K12" s="147" t="s">
        <v>70</v>
      </c>
    </row>
    <row r="13" spans="1:11">
      <c r="A13" s="95" t="s">
        <v>76</v>
      </c>
      <c r="B13" s="116" t="s">
        <v>69</v>
      </c>
      <c r="C13" s="116" t="s">
        <v>70</v>
      </c>
      <c r="D13" s="117"/>
      <c r="E13" s="97" t="s">
        <v>81</v>
      </c>
      <c r="F13" s="116" t="s">
        <v>69</v>
      </c>
      <c r="G13" s="116" t="s">
        <v>70</v>
      </c>
      <c r="H13" s="116"/>
      <c r="I13" s="97" t="s">
        <v>238</v>
      </c>
      <c r="J13" s="116" t="s">
        <v>69</v>
      </c>
      <c r="K13" s="147" t="s">
        <v>70</v>
      </c>
    </row>
    <row r="14" ht="16.35" spans="1:11">
      <c r="A14" s="104" t="s">
        <v>239</v>
      </c>
      <c r="B14" s="122" t="s">
        <v>69</v>
      </c>
      <c r="C14" s="122" t="s">
        <v>70</v>
      </c>
      <c r="D14" s="107"/>
      <c r="E14" s="106" t="s">
        <v>240</v>
      </c>
      <c r="F14" s="122" t="s">
        <v>69</v>
      </c>
      <c r="G14" s="122" t="s">
        <v>70</v>
      </c>
      <c r="H14" s="122"/>
      <c r="I14" s="106" t="s">
        <v>241</v>
      </c>
      <c r="J14" s="122" t="s">
        <v>69</v>
      </c>
      <c r="K14" s="148" t="s">
        <v>70</v>
      </c>
    </row>
    <row r="15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5" customFormat="1" spans="1:11">
      <c r="A16" s="89" t="s">
        <v>242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pans="1:11">
      <c r="A17" s="100" t="s">
        <v>243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244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5" t="s">
        <v>245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6" t="s">
        <v>246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pans="1:11">
      <c r="A21" s="126" t="s">
        <v>247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pans="1:11">
      <c r="A24" s="100" t="s">
        <v>108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ht="16.35" spans="1:11">
      <c r="A25" s="130" t="s">
        <v>248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249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25" t="s">
        <v>250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ht="18.75" customHeight="1" spans="1:11">
      <c r="A37" s="139" t="s">
        <v>251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6" customFormat="1" ht="18.75" customHeight="1" spans="1:11">
      <c r="A38" s="100" t="s">
        <v>252</v>
      </c>
      <c r="B38" s="102"/>
      <c r="C38" s="102"/>
      <c r="D38" s="99" t="s">
        <v>253</v>
      </c>
      <c r="E38" s="99"/>
      <c r="F38" s="141" t="s">
        <v>254</v>
      </c>
      <c r="G38" s="142"/>
      <c r="H38" s="102" t="s">
        <v>255</v>
      </c>
      <c r="I38" s="102"/>
      <c r="J38" s="102" t="s">
        <v>256</v>
      </c>
      <c r="K38" s="153"/>
    </row>
    <row r="39" ht="18.75" customHeight="1" spans="1:13">
      <c r="A39" s="100" t="s">
        <v>109</v>
      </c>
      <c r="B39" s="102" t="s">
        <v>257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6"/>
    </row>
    <row r="40" ht="31" customHeight="1" spans="1:11">
      <c r="A40" s="100" t="s">
        <v>258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" customHeight="1" spans="1:11">
      <c r="A42" s="104" t="s">
        <v>121</v>
      </c>
      <c r="B42" s="108" t="s">
        <v>207</v>
      </c>
      <c r="C42" s="108"/>
      <c r="D42" s="106" t="s">
        <v>259</v>
      </c>
      <c r="E42" s="107" t="s">
        <v>208</v>
      </c>
      <c r="F42" s="106" t="s">
        <v>124</v>
      </c>
      <c r="G42" s="143">
        <v>45531</v>
      </c>
      <c r="H42" s="144" t="s">
        <v>125</v>
      </c>
      <c r="I42" s="144"/>
      <c r="J42" s="108" t="s">
        <v>126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zoomScale="80" zoomScaleNormal="80" workbookViewId="0">
      <selection activeCell="T25" sqref="T25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9" width="9.33333333333333" style="64" customWidth="1"/>
    <col min="10" max="10" width="1.33333333333333" style="64" customWidth="1"/>
    <col min="11" max="11" width="11.5" style="64" customWidth="1"/>
    <col min="12" max="12" width="8.375" style="64" customWidth="1"/>
    <col min="13" max="13" width="10.5" style="64" customWidth="1"/>
    <col min="14" max="14" width="8.375" style="64" customWidth="1"/>
    <col min="15" max="16" width="10.875" style="64" customWidth="1"/>
    <col min="17" max="17" width="11" style="64" customWidth="1"/>
    <col min="18" max="16384" width="9" style="64"/>
  </cols>
  <sheetData>
    <row r="1" s="64" customFormat="1" ht="30" customHeight="1" spans="1:17">
      <c r="A1" s="66" t="s">
        <v>129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="65" customFormat="1" ht="25" customHeight="1" spans="1:17">
      <c r="A2" s="68" t="s">
        <v>46</v>
      </c>
      <c r="B2" s="69" t="s">
        <v>47</v>
      </c>
      <c r="C2" s="70"/>
      <c r="D2" s="71" t="s">
        <v>130</v>
      </c>
      <c r="E2" s="72"/>
      <c r="F2" s="72"/>
      <c r="G2" s="72"/>
      <c r="H2" s="72"/>
      <c r="I2" s="72"/>
      <c r="J2" s="76"/>
      <c r="K2" s="77" t="s">
        <v>41</v>
      </c>
      <c r="L2" s="78" t="s">
        <v>42</v>
      </c>
      <c r="M2" s="79"/>
      <c r="N2" s="79"/>
      <c r="O2" s="79"/>
      <c r="P2" s="79"/>
      <c r="Q2" s="84"/>
    </row>
    <row r="3" s="65" customFormat="1" ht="23" customHeight="1" spans="1:17">
      <c r="A3" s="73" t="s">
        <v>131</v>
      </c>
      <c r="B3" s="74" t="s">
        <v>132</v>
      </c>
      <c r="C3" s="73"/>
      <c r="D3" s="73"/>
      <c r="E3" s="73"/>
      <c r="F3" s="73"/>
      <c r="G3" s="73"/>
      <c r="H3" s="73"/>
      <c r="I3" s="73"/>
      <c r="J3" s="68"/>
      <c r="K3" s="74" t="s">
        <v>133</v>
      </c>
      <c r="L3" s="73"/>
      <c r="M3" s="73"/>
      <c r="N3" s="73"/>
      <c r="O3" s="73"/>
      <c r="P3" s="73"/>
      <c r="Q3" s="73"/>
    </row>
    <row r="4" s="65" customFormat="1" ht="23" customHeight="1" spans="1:17">
      <c r="A4" s="73"/>
      <c r="B4" s="75" t="s">
        <v>134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135</v>
      </c>
      <c r="J4" s="68"/>
      <c r="K4" s="80" t="s">
        <v>134</v>
      </c>
      <c r="L4" s="80" t="s">
        <v>94</v>
      </c>
      <c r="M4" s="80" t="s">
        <v>95</v>
      </c>
      <c r="N4" s="80" t="s">
        <v>96</v>
      </c>
      <c r="O4" s="80" t="s">
        <v>97</v>
      </c>
      <c r="P4" s="80" t="s">
        <v>98</v>
      </c>
      <c r="Q4" s="80" t="s">
        <v>99</v>
      </c>
    </row>
    <row r="5" s="65" customFormat="1" ht="23" customHeight="1" spans="1:17">
      <c r="A5" s="73"/>
      <c r="B5" s="75" t="s">
        <v>136</v>
      </c>
      <c r="C5" s="75" t="s">
        <v>137</v>
      </c>
      <c r="D5" s="75" t="s">
        <v>138</v>
      </c>
      <c r="E5" s="75" t="s">
        <v>139</v>
      </c>
      <c r="F5" s="75" t="s">
        <v>140</v>
      </c>
      <c r="G5" s="75" t="s">
        <v>141</v>
      </c>
      <c r="H5" s="75" t="s">
        <v>142</v>
      </c>
      <c r="I5" s="75" t="s">
        <v>143</v>
      </c>
      <c r="J5" s="68"/>
      <c r="K5" s="80" t="s">
        <v>136</v>
      </c>
      <c r="L5" s="80" t="s">
        <v>137</v>
      </c>
      <c r="M5" s="80" t="s">
        <v>138</v>
      </c>
      <c r="N5" s="80" t="s">
        <v>139</v>
      </c>
      <c r="O5" s="80" t="s">
        <v>140</v>
      </c>
      <c r="P5" s="80" t="s">
        <v>141</v>
      </c>
      <c r="Q5" s="80" t="s">
        <v>142</v>
      </c>
    </row>
    <row r="6" s="65" customFormat="1" ht="21" customHeight="1" spans="1:17">
      <c r="A6" s="75" t="s">
        <v>144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8"/>
      <c r="K6" s="68" t="s">
        <v>145</v>
      </c>
      <c r="L6" s="68" t="s">
        <v>146</v>
      </c>
      <c r="M6" s="68" t="s">
        <v>147</v>
      </c>
      <c r="N6" s="68" t="s">
        <v>146</v>
      </c>
      <c r="O6" s="68" t="s">
        <v>145</v>
      </c>
      <c r="P6" s="68" t="s">
        <v>148</v>
      </c>
      <c r="Q6" s="68" t="s">
        <v>145</v>
      </c>
    </row>
    <row r="7" s="65" customFormat="1" ht="21" customHeight="1" spans="1:17">
      <c r="A7" s="75" t="s">
        <v>149</v>
      </c>
      <c r="B7" s="75">
        <f t="shared" si="0"/>
        <v>69.5</v>
      </c>
      <c r="C7" s="75">
        <f t="shared" si="1"/>
        <v>70.5</v>
      </c>
      <c r="D7" s="75">
        <f t="shared" si="2"/>
        <v>71.5</v>
      </c>
      <c r="E7" s="75">
        <v>73.5</v>
      </c>
      <c r="F7" s="75">
        <f t="shared" si="3"/>
        <v>75.5</v>
      </c>
      <c r="G7" s="75">
        <f t="shared" si="4"/>
        <v>77.5</v>
      </c>
      <c r="H7" s="75">
        <f t="shared" si="5"/>
        <v>78.5</v>
      </c>
      <c r="I7" s="75">
        <f t="shared" si="6"/>
        <v>79.5</v>
      </c>
      <c r="J7" s="68"/>
      <c r="K7" s="68" t="s">
        <v>150</v>
      </c>
      <c r="L7" s="68" t="s">
        <v>146</v>
      </c>
      <c r="M7" s="68">
        <f>0.3/0.3</f>
        <v>1</v>
      </c>
      <c r="N7" s="68" t="s">
        <v>147</v>
      </c>
      <c r="O7" s="68" t="s">
        <v>151</v>
      </c>
      <c r="P7" s="68" t="s">
        <v>152</v>
      </c>
      <c r="Q7" s="68" t="s">
        <v>151</v>
      </c>
    </row>
    <row r="8" s="65" customFormat="1" ht="21" customHeight="1" spans="1:17">
      <c r="A8" s="75" t="s">
        <v>153</v>
      </c>
      <c r="B8" s="75">
        <f t="shared" si="0"/>
        <v>64.5</v>
      </c>
      <c r="C8" s="75">
        <f t="shared" si="1"/>
        <v>65.5</v>
      </c>
      <c r="D8" s="75">
        <f t="shared" si="2"/>
        <v>66.5</v>
      </c>
      <c r="E8" s="75">
        <v>68.5</v>
      </c>
      <c r="F8" s="75">
        <f t="shared" si="3"/>
        <v>70.5</v>
      </c>
      <c r="G8" s="75">
        <f t="shared" si="4"/>
        <v>72.5</v>
      </c>
      <c r="H8" s="75">
        <f t="shared" si="5"/>
        <v>73.5</v>
      </c>
      <c r="I8" s="75">
        <f t="shared" si="6"/>
        <v>74.5</v>
      </c>
      <c r="J8" s="68"/>
      <c r="K8" s="68" t="s">
        <v>154</v>
      </c>
      <c r="L8" s="68" t="s">
        <v>146</v>
      </c>
      <c r="M8" s="68" t="s">
        <v>146</v>
      </c>
      <c r="N8" s="68" t="s">
        <v>146</v>
      </c>
      <c r="O8" s="68" t="s">
        <v>146</v>
      </c>
      <c r="P8" s="68" t="s">
        <v>146</v>
      </c>
      <c r="Q8" s="68" t="s">
        <v>146</v>
      </c>
    </row>
    <row r="9" s="65" customFormat="1" ht="21" customHeight="1" spans="1:17">
      <c r="A9" s="75" t="s">
        <v>155</v>
      </c>
      <c r="B9" s="75">
        <f t="shared" ref="B9:B12" si="7">C9-4</f>
        <v>112</v>
      </c>
      <c r="C9" s="75">
        <f t="shared" ref="C9:C12" si="8">D9-4</f>
        <v>116</v>
      </c>
      <c r="D9" s="75">
        <f t="shared" ref="D9:D12" si="9">E9-4</f>
        <v>120</v>
      </c>
      <c r="E9" s="75">
        <v>124</v>
      </c>
      <c r="F9" s="75">
        <f t="shared" ref="F9:F12" si="10">E9+4</f>
        <v>128</v>
      </c>
      <c r="G9" s="75">
        <f>F9+4</f>
        <v>132</v>
      </c>
      <c r="H9" s="75">
        <f t="shared" ref="H9:H12" si="11">G9+6</f>
        <v>138</v>
      </c>
      <c r="I9" s="75">
        <f>H9+6</f>
        <v>144</v>
      </c>
      <c r="J9" s="68"/>
      <c r="K9" s="68" t="s">
        <v>146</v>
      </c>
      <c r="L9" s="68" t="s">
        <v>146</v>
      </c>
      <c r="M9" s="68" t="s">
        <v>146</v>
      </c>
      <c r="N9" s="68" t="s">
        <v>156</v>
      </c>
      <c r="O9" s="68" t="s">
        <v>146</v>
      </c>
      <c r="P9" s="68" t="s">
        <v>146</v>
      </c>
      <c r="Q9" s="68" t="s">
        <v>146</v>
      </c>
    </row>
    <row r="10" s="65" customFormat="1" ht="21" customHeight="1" spans="1:17">
      <c r="A10" s="75" t="s">
        <v>157</v>
      </c>
      <c r="B10" s="75">
        <f t="shared" si="7"/>
        <v>108</v>
      </c>
      <c r="C10" s="75">
        <f t="shared" si="8"/>
        <v>112</v>
      </c>
      <c r="D10" s="75">
        <f t="shared" si="9"/>
        <v>116</v>
      </c>
      <c r="E10" s="75">
        <v>120</v>
      </c>
      <c r="F10" s="75">
        <f t="shared" si="10"/>
        <v>124</v>
      </c>
      <c r="G10" s="75">
        <f>F10+5</f>
        <v>129</v>
      </c>
      <c r="H10" s="75">
        <f t="shared" si="11"/>
        <v>135</v>
      </c>
      <c r="I10" s="75">
        <f>H10+7</f>
        <v>142</v>
      </c>
      <c r="J10" s="68"/>
      <c r="K10" s="68" t="s">
        <v>146</v>
      </c>
      <c r="L10" s="68" t="s">
        <v>146</v>
      </c>
      <c r="M10" s="68" t="s">
        <v>146</v>
      </c>
      <c r="N10" s="68" t="s">
        <v>146</v>
      </c>
      <c r="O10" s="68" t="s">
        <v>146</v>
      </c>
      <c r="P10" s="68" t="s">
        <v>146</v>
      </c>
      <c r="Q10" s="68" t="s">
        <v>146</v>
      </c>
    </row>
    <row r="11" s="65" customFormat="1" ht="21" customHeight="1" spans="1:17">
      <c r="A11" s="75" t="s">
        <v>158</v>
      </c>
      <c r="B11" s="75">
        <f>C11-0.6</f>
        <v>43.6</v>
      </c>
      <c r="C11" s="75">
        <f>D11-0.6</f>
        <v>44.2</v>
      </c>
      <c r="D11" s="75">
        <f t="shared" ref="D11:D14" si="12">E11-1.2</f>
        <v>44.8</v>
      </c>
      <c r="E11" s="75">
        <v>46</v>
      </c>
      <c r="F11" s="75">
        <f t="shared" ref="F11:I11" si="13">E11+1.2</f>
        <v>47.2</v>
      </c>
      <c r="G11" s="75">
        <f t="shared" si="13"/>
        <v>48.4</v>
      </c>
      <c r="H11" s="75">
        <f t="shared" si="13"/>
        <v>49.6</v>
      </c>
      <c r="I11" s="75">
        <f t="shared" si="13"/>
        <v>50.8</v>
      </c>
      <c r="J11" s="68"/>
      <c r="K11" s="68" t="s">
        <v>159</v>
      </c>
      <c r="L11" s="68" t="s">
        <v>160</v>
      </c>
      <c r="M11" s="68" t="s">
        <v>161</v>
      </c>
      <c r="N11" s="68" t="s">
        <v>162</v>
      </c>
      <c r="O11" s="68" t="s">
        <v>160</v>
      </c>
      <c r="P11" s="68" t="s">
        <v>163</v>
      </c>
      <c r="Q11" s="68" t="s">
        <v>160</v>
      </c>
    </row>
    <row r="12" s="65" customFormat="1" ht="21" customHeight="1" spans="1:17">
      <c r="A12" s="75" t="s">
        <v>164</v>
      </c>
      <c r="B12" s="75">
        <f t="shared" si="7"/>
        <v>108</v>
      </c>
      <c r="C12" s="75">
        <f t="shared" si="8"/>
        <v>112</v>
      </c>
      <c r="D12" s="75">
        <f t="shared" si="9"/>
        <v>116</v>
      </c>
      <c r="E12" s="75">
        <v>120</v>
      </c>
      <c r="F12" s="75">
        <f t="shared" si="10"/>
        <v>124</v>
      </c>
      <c r="G12" s="75">
        <f>F12+5</f>
        <v>129</v>
      </c>
      <c r="H12" s="75">
        <f t="shared" si="11"/>
        <v>135</v>
      </c>
      <c r="I12" s="75">
        <f>H12+7</f>
        <v>142</v>
      </c>
      <c r="J12" s="68"/>
      <c r="K12" s="68" t="s">
        <v>165</v>
      </c>
      <c r="L12" s="68" t="s">
        <v>166</v>
      </c>
      <c r="M12" s="68" t="s">
        <v>146</v>
      </c>
      <c r="N12" s="68" t="s">
        <v>156</v>
      </c>
      <c r="O12" s="68" t="s">
        <v>146</v>
      </c>
      <c r="P12" s="68" t="s">
        <v>167</v>
      </c>
      <c r="Q12" s="68" t="s">
        <v>146</v>
      </c>
    </row>
    <row r="13" s="65" customFormat="1" ht="21" customHeight="1" spans="1:17">
      <c r="A13" s="75" t="s">
        <v>168</v>
      </c>
      <c r="B13" s="75">
        <f>C13-1.2</f>
        <v>46.4</v>
      </c>
      <c r="C13" s="75">
        <f>D13-1.2</f>
        <v>47.6</v>
      </c>
      <c r="D13" s="75">
        <f t="shared" si="12"/>
        <v>48.8</v>
      </c>
      <c r="E13" s="75">
        <v>50</v>
      </c>
      <c r="F13" s="75">
        <f>E13+1.2</f>
        <v>51.2</v>
      </c>
      <c r="G13" s="75">
        <f>F13+1.2</f>
        <v>52.4</v>
      </c>
      <c r="H13" s="75">
        <f>G13+1.4</f>
        <v>53.8</v>
      </c>
      <c r="I13" s="75">
        <f>H13+1.4</f>
        <v>55.2</v>
      </c>
      <c r="J13" s="68"/>
      <c r="K13" s="68" t="s">
        <v>169</v>
      </c>
      <c r="L13" s="68" t="s">
        <v>170</v>
      </c>
      <c r="M13" s="68" t="s">
        <v>170</v>
      </c>
      <c r="N13" s="68" t="s">
        <v>170</v>
      </c>
      <c r="O13" s="68" t="s">
        <v>170</v>
      </c>
      <c r="P13" s="68" t="s">
        <v>170</v>
      </c>
      <c r="Q13" s="68" t="s">
        <v>170</v>
      </c>
    </row>
    <row r="14" s="65" customFormat="1" ht="21" customHeight="1" spans="1:17">
      <c r="A14" s="75" t="s">
        <v>171</v>
      </c>
      <c r="B14" s="75">
        <f>C14-0.6</f>
        <v>62.6</v>
      </c>
      <c r="C14" s="75">
        <f>D14-0.6</f>
        <v>63.2</v>
      </c>
      <c r="D14" s="75">
        <f t="shared" si="12"/>
        <v>63.8</v>
      </c>
      <c r="E14" s="75">
        <v>65</v>
      </c>
      <c r="F14" s="75">
        <f>E14+1.2</f>
        <v>66.2</v>
      </c>
      <c r="G14" s="75">
        <f>F14+1.2</f>
        <v>67.4</v>
      </c>
      <c r="H14" s="75">
        <f>G14+0.6</f>
        <v>68</v>
      </c>
      <c r="I14" s="75">
        <f>H14+0.6</f>
        <v>68.6</v>
      </c>
      <c r="J14" s="68"/>
      <c r="K14" s="68" t="s">
        <v>147</v>
      </c>
      <c r="L14" s="68" t="s">
        <v>146</v>
      </c>
      <c r="M14" s="68" t="s">
        <v>169</v>
      </c>
      <c r="N14" s="68" t="s">
        <v>169</v>
      </c>
      <c r="O14" s="68" t="s">
        <v>170</v>
      </c>
      <c r="P14" s="68" t="s">
        <v>170</v>
      </c>
      <c r="Q14" s="68" t="s">
        <v>170</v>
      </c>
    </row>
    <row r="15" s="65" customFormat="1" ht="21" customHeight="1" spans="1:17">
      <c r="A15" s="75" t="s">
        <v>172</v>
      </c>
      <c r="B15" s="75">
        <f>C15-0.8</f>
        <v>22.6</v>
      </c>
      <c r="C15" s="75">
        <f>D15-0.8</f>
        <v>23.4</v>
      </c>
      <c r="D15" s="75">
        <f>E15-0.8</f>
        <v>24.2</v>
      </c>
      <c r="E15" s="75">
        <v>25</v>
      </c>
      <c r="F15" s="75">
        <f>E15+0.8</f>
        <v>25.8</v>
      </c>
      <c r="G15" s="75">
        <f>F15+0.8</f>
        <v>26.6</v>
      </c>
      <c r="H15" s="75">
        <f>G15+1.3</f>
        <v>27.9</v>
      </c>
      <c r="I15" s="75">
        <f>H15+1.3</f>
        <v>29.2</v>
      </c>
      <c r="J15" s="68"/>
      <c r="K15" s="68" t="s">
        <v>146</v>
      </c>
      <c r="L15" s="68" t="s">
        <v>146</v>
      </c>
      <c r="M15" s="68" t="s">
        <v>146</v>
      </c>
      <c r="N15" s="68" t="s">
        <v>146</v>
      </c>
      <c r="O15" s="68" t="s">
        <v>146</v>
      </c>
      <c r="P15" s="68" t="s">
        <v>146</v>
      </c>
      <c r="Q15" s="68" t="s">
        <v>146</v>
      </c>
    </row>
    <row r="16" s="65" customFormat="1" ht="21" customHeight="1" spans="1:17">
      <c r="A16" s="75" t="s">
        <v>173</v>
      </c>
      <c r="B16" s="75">
        <f>C16-0.7</f>
        <v>19.4</v>
      </c>
      <c r="C16" s="75">
        <f>D16-0.7</f>
        <v>20.1</v>
      </c>
      <c r="D16" s="75">
        <f>E16-0.7</f>
        <v>20.8</v>
      </c>
      <c r="E16" s="75">
        <v>21.5</v>
      </c>
      <c r="F16" s="75">
        <f>E16+0.7</f>
        <v>22.2</v>
      </c>
      <c r="G16" s="75">
        <f>F16+0.7</f>
        <v>22.9</v>
      </c>
      <c r="H16" s="75">
        <f>G16+1</f>
        <v>23.9</v>
      </c>
      <c r="I16" s="75">
        <f>H16+1</f>
        <v>24.9</v>
      </c>
      <c r="J16" s="68"/>
      <c r="K16" s="68" t="s">
        <v>146</v>
      </c>
      <c r="L16" s="68" t="s">
        <v>146</v>
      </c>
      <c r="M16" s="68" t="s">
        <v>146</v>
      </c>
      <c r="N16" s="68" t="s">
        <v>146</v>
      </c>
      <c r="O16" s="68" t="s">
        <v>146</v>
      </c>
      <c r="P16" s="68" t="s">
        <v>146</v>
      </c>
      <c r="Q16" s="68" t="s">
        <v>146</v>
      </c>
    </row>
    <row r="17" s="65" customFormat="1" ht="21" customHeight="1" spans="1:17">
      <c r="A17" s="75" t="s">
        <v>174</v>
      </c>
      <c r="B17" s="75">
        <f t="shared" ref="B17:B22" si="14">C17-0.5</f>
        <v>13</v>
      </c>
      <c r="C17" s="75">
        <f t="shared" ref="C17:C22" si="15">D17-0.5</f>
        <v>13.5</v>
      </c>
      <c r="D17" s="75">
        <f t="shared" ref="D17:D23" si="16">E17-0.5</f>
        <v>14</v>
      </c>
      <c r="E17" s="75">
        <v>14.5</v>
      </c>
      <c r="F17" s="75">
        <f>E17+0.5</f>
        <v>15</v>
      </c>
      <c r="G17" s="75">
        <f>F17+0.5</f>
        <v>15.5</v>
      </c>
      <c r="H17" s="75">
        <f>G17+0.7</f>
        <v>16.2</v>
      </c>
      <c r="I17" s="75">
        <f>H17+0.7</f>
        <v>16.9</v>
      </c>
      <c r="J17" s="68"/>
      <c r="K17" s="68"/>
      <c r="L17" s="68" t="s">
        <v>146</v>
      </c>
      <c r="M17" s="68" t="s">
        <v>146</v>
      </c>
      <c r="N17" s="68" t="s">
        <v>146</v>
      </c>
      <c r="O17" s="68" t="s">
        <v>146</v>
      </c>
      <c r="P17" s="68" t="s">
        <v>146</v>
      </c>
      <c r="Q17" s="68" t="s">
        <v>146</v>
      </c>
    </row>
    <row r="18" s="65" customFormat="1" ht="21" customHeight="1" spans="1:17">
      <c r="A18" s="75" t="s">
        <v>175</v>
      </c>
      <c r="B18" s="75">
        <f>C18-1</f>
        <v>57</v>
      </c>
      <c r="C18" s="75">
        <f>D18-1</f>
        <v>58</v>
      </c>
      <c r="D18" s="75">
        <f>E18-1</f>
        <v>59</v>
      </c>
      <c r="E18" s="75">
        <v>60</v>
      </c>
      <c r="F18" s="75">
        <f>E18+1</f>
        <v>61</v>
      </c>
      <c r="G18" s="75">
        <f t="shared" ref="G18:G23" si="17">F18+1</f>
        <v>62</v>
      </c>
      <c r="H18" s="75">
        <f>G18+1.5</f>
        <v>63.5</v>
      </c>
      <c r="I18" s="75">
        <f>H18+1.5</f>
        <v>65</v>
      </c>
      <c r="J18" s="68"/>
      <c r="K18" s="68" t="s">
        <v>176</v>
      </c>
      <c r="L18" s="68" t="s">
        <v>170</v>
      </c>
      <c r="M18" s="68" t="s">
        <v>170</v>
      </c>
      <c r="N18" s="68" t="s">
        <v>177</v>
      </c>
      <c r="O18" s="68" t="s">
        <v>170</v>
      </c>
      <c r="P18" s="68" t="s">
        <v>145</v>
      </c>
      <c r="Q18" s="68" t="s">
        <v>170</v>
      </c>
    </row>
    <row r="19" s="65" customFormat="1" ht="21" customHeight="1" spans="1:17">
      <c r="A19" s="75" t="s">
        <v>178</v>
      </c>
      <c r="B19" s="75">
        <f>C19-1</f>
        <v>55</v>
      </c>
      <c r="C19" s="75">
        <f>D19-1</f>
        <v>56</v>
      </c>
      <c r="D19" s="75">
        <f>E19-1</f>
        <v>57</v>
      </c>
      <c r="E19" s="75">
        <v>58</v>
      </c>
      <c r="F19" s="75">
        <f>E19+1</f>
        <v>59</v>
      </c>
      <c r="G19" s="75">
        <f t="shared" si="17"/>
        <v>60</v>
      </c>
      <c r="H19" s="75">
        <f>G19+1.5</f>
        <v>61.5</v>
      </c>
      <c r="I19" s="75">
        <f>H19+1.5</f>
        <v>63</v>
      </c>
      <c r="J19" s="68"/>
      <c r="K19" s="68" t="s">
        <v>147</v>
      </c>
      <c r="L19" s="68" t="s">
        <v>146</v>
      </c>
      <c r="M19" s="68" t="s">
        <v>169</v>
      </c>
      <c r="N19" s="68" t="s">
        <v>169</v>
      </c>
      <c r="O19" s="68" t="s">
        <v>170</v>
      </c>
      <c r="P19" s="68" t="s">
        <v>170</v>
      </c>
      <c r="Q19" s="68" t="s">
        <v>170</v>
      </c>
    </row>
    <row r="20" s="65" customFormat="1" ht="21" customHeight="1" spans="1:17">
      <c r="A20" s="75" t="s">
        <v>179</v>
      </c>
      <c r="B20" s="75">
        <f t="shared" ref="B20:B25" si="18">C20</f>
        <v>10.5</v>
      </c>
      <c r="C20" s="75">
        <f t="shared" ref="C20:C25" si="19">D20</f>
        <v>10.5</v>
      </c>
      <c r="D20" s="75">
        <f>E20</f>
        <v>10.5</v>
      </c>
      <c r="E20" s="75">
        <v>10.5</v>
      </c>
      <c r="F20" s="75">
        <f t="shared" ref="F20:I20" si="20">E20</f>
        <v>10.5</v>
      </c>
      <c r="G20" s="75">
        <f t="shared" si="20"/>
        <v>10.5</v>
      </c>
      <c r="H20" s="75">
        <f t="shared" si="20"/>
        <v>10.5</v>
      </c>
      <c r="I20" s="75">
        <f t="shared" si="20"/>
        <v>10.5</v>
      </c>
      <c r="J20" s="68"/>
      <c r="K20" s="68" t="s">
        <v>165</v>
      </c>
      <c r="L20" s="68" t="s">
        <v>166</v>
      </c>
      <c r="M20" s="68" t="s">
        <v>146</v>
      </c>
      <c r="N20" s="68" t="s">
        <v>156</v>
      </c>
      <c r="O20" s="68" t="s">
        <v>146</v>
      </c>
      <c r="P20" s="68" t="s">
        <v>167</v>
      </c>
      <c r="Q20" s="68" t="s">
        <v>146</v>
      </c>
    </row>
    <row r="21" s="65" customFormat="1" ht="19" customHeight="1" spans="1:17">
      <c r="A21" s="75" t="s">
        <v>180</v>
      </c>
      <c r="B21" s="75">
        <f t="shared" si="14"/>
        <v>35</v>
      </c>
      <c r="C21" s="75">
        <f t="shared" si="15"/>
        <v>35.5</v>
      </c>
      <c r="D21" s="75">
        <f t="shared" si="16"/>
        <v>36</v>
      </c>
      <c r="E21" s="75">
        <v>36.5</v>
      </c>
      <c r="F21" s="75">
        <f t="shared" ref="F21:H21" si="21">E21+0.5</f>
        <v>37</v>
      </c>
      <c r="G21" s="75">
        <f t="shared" si="21"/>
        <v>37.5</v>
      </c>
      <c r="H21" s="75">
        <f t="shared" si="21"/>
        <v>38</v>
      </c>
      <c r="I21" s="75">
        <f t="shared" ref="I21:I25" si="22">H21</f>
        <v>38</v>
      </c>
      <c r="J21" s="81"/>
      <c r="K21" s="68" t="s">
        <v>169</v>
      </c>
      <c r="L21" s="68" t="s">
        <v>170</v>
      </c>
      <c r="M21" s="68" t="s">
        <v>170</v>
      </c>
      <c r="N21" s="68" t="s">
        <v>170</v>
      </c>
      <c r="O21" s="68" t="s">
        <v>170</v>
      </c>
      <c r="P21" s="68" t="s">
        <v>170</v>
      </c>
      <c r="Q21" s="68" t="s">
        <v>170</v>
      </c>
    </row>
    <row r="22" s="64" customFormat="1" ht="47" customHeight="1" spans="1:17">
      <c r="A22" s="75" t="s">
        <v>181</v>
      </c>
      <c r="B22" s="75">
        <f t="shared" si="14"/>
        <v>25.5</v>
      </c>
      <c r="C22" s="75">
        <f t="shared" si="15"/>
        <v>26</v>
      </c>
      <c r="D22" s="75">
        <f t="shared" si="16"/>
        <v>26.5</v>
      </c>
      <c r="E22" s="75">
        <v>27</v>
      </c>
      <c r="F22" s="75">
        <f>E22+0.5</f>
        <v>27.5</v>
      </c>
      <c r="G22" s="75">
        <f>F22+0.5</f>
        <v>28</v>
      </c>
      <c r="H22" s="75">
        <f>G22+0.75</f>
        <v>28.75</v>
      </c>
      <c r="I22" s="75">
        <f t="shared" si="22"/>
        <v>28.75</v>
      </c>
      <c r="J22" s="82"/>
      <c r="K22" s="68" t="s">
        <v>176</v>
      </c>
      <c r="L22" s="68" t="s">
        <v>170</v>
      </c>
      <c r="M22" s="68" t="s">
        <v>170</v>
      </c>
      <c r="N22" s="68" t="s">
        <v>177</v>
      </c>
      <c r="O22" s="68" t="s">
        <v>170</v>
      </c>
      <c r="P22" s="68" t="s">
        <v>145</v>
      </c>
      <c r="Q22" s="68" t="s">
        <v>170</v>
      </c>
    </row>
    <row r="23" s="64" customFormat="1" customHeight="1" spans="1:17">
      <c r="A23" s="75" t="s">
        <v>182</v>
      </c>
      <c r="B23" s="75">
        <f t="shared" si="18"/>
        <v>17</v>
      </c>
      <c r="C23" s="75">
        <f t="shared" si="19"/>
        <v>17</v>
      </c>
      <c r="D23" s="75">
        <f t="shared" si="16"/>
        <v>17</v>
      </c>
      <c r="E23" s="75">
        <v>17.5</v>
      </c>
      <c r="F23" s="75">
        <f t="shared" ref="F23:F25" si="23">E23</f>
        <v>17.5</v>
      </c>
      <c r="G23" s="75">
        <f t="shared" si="17"/>
        <v>18.5</v>
      </c>
      <c r="H23" s="75">
        <f t="shared" ref="H23:H25" si="24">G23</f>
        <v>18.5</v>
      </c>
      <c r="I23" s="75">
        <f t="shared" si="22"/>
        <v>18.5</v>
      </c>
      <c r="K23" s="68" t="s">
        <v>147</v>
      </c>
      <c r="L23" s="68" t="s">
        <v>146</v>
      </c>
      <c r="M23" s="68" t="s">
        <v>169</v>
      </c>
      <c r="N23" s="68" t="s">
        <v>169</v>
      </c>
      <c r="O23" s="68" t="s">
        <v>170</v>
      </c>
      <c r="P23" s="68" t="s">
        <v>170</v>
      </c>
      <c r="Q23" s="68" t="s">
        <v>170</v>
      </c>
    </row>
    <row r="24" s="64" customFormat="1" customHeight="1" spans="1:17">
      <c r="A24" s="75" t="s">
        <v>183</v>
      </c>
      <c r="B24" s="75">
        <f t="shared" si="18"/>
        <v>16</v>
      </c>
      <c r="C24" s="75">
        <f t="shared" si="19"/>
        <v>16</v>
      </c>
      <c r="D24" s="75">
        <f>E24-1</f>
        <v>16</v>
      </c>
      <c r="E24" s="75">
        <v>17</v>
      </c>
      <c r="F24" s="75">
        <f t="shared" si="23"/>
        <v>17</v>
      </c>
      <c r="G24" s="75">
        <f>F24+1.5</f>
        <v>18.5</v>
      </c>
      <c r="H24" s="75">
        <f t="shared" si="24"/>
        <v>18.5</v>
      </c>
      <c r="I24" s="75">
        <f t="shared" si="22"/>
        <v>18.5</v>
      </c>
      <c r="K24" s="68" t="s">
        <v>165</v>
      </c>
      <c r="L24" s="68" t="s">
        <v>166</v>
      </c>
      <c r="M24" s="68" t="s">
        <v>146</v>
      </c>
      <c r="N24" s="68" t="s">
        <v>156</v>
      </c>
      <c r="O24" s="68" t="s">
        <v>146</v>
      </c>
      <c r="P24" s="68" t="s">
        <v>167</v>
      </c>
      <c r="Q24" s="68" t="s">
        <v>146</v>
      </c>
    </row>
    <row r="25" s="64" customFormat="1" customHeight="1" spans="1:17">
      <c r="A25" s="75" t="s">
        <v>184</v>
      </c>
      <c r="B25" s="75">
        <f t="shared" si="18"/>
        <v>3</v>
      </c>
      <c r="C25" s="75">
        <f t="shared" si="19"/>
        <v>3</v>
      </c>
      <c r="D25" s="75">
        <f>E25</f>
        <v>3</v>
      </c>
      <c r="E25" s="75">
        <v>3</v>
      </c>
      <c r="F25" s="75">
        <f t="shared" si="23"/>
        <v>3</v>
      </c>
      <c r="G25" s="75">
        <f>F25</f>
        <v>3</v>
      </c>
      <c r="H25" s="75">
        <f t="shared" si="24"/>
        <v>3</v>
      </c>
      <c r="I25" s="75">
        <f t="shared" si="22"/>
        <v>3</v>
      </c>
      <c r="K25" s="68" t="s">
        <v>169</v>
      </c>
      <c r="L25" s="68" t="s">
        <v>170</v>
      </c>
      <c r="M25" s="68" t="s">
        <v>170</v>
      </c>
      <c r="N25" s="68" t="s">
        <v>170</v>
      </c>
      <c r="O25" s="68" t="s">
        <v>170</v>
      </c>
      <c r="P25" s="68" t="s">
        <v>170</v>
      </c>
      <c r="Q25" s="68" t="s">
        <v>170</v>
      </c>
    </row>
    <row r="26" s="64" customFormat="1" customHeight="1" spans="11:15">
      <c r="K26" s="64" t="s">
        <v>185</v>
      </c>
      <c r="L26" s="83"/>
      <c r="M26" s="64" t="s">
        <v>186</v>
      </c>
      <c r="O26" s="64" t="s">
        <v>187</v>
      </c>
    </row>
  </sheetData>
  <mergeCells count="8">
    <mergeCell ref="A1:Q1"/>
    <mergeCell ref="B2:C2"/>
    <mergeCell ref="E2:I2"/>
    <mergeCell ref="L2:Q2"/>
    <mergeCell ref="B3:I3"/>
    <mergeCell ref="K3:Q3"/>
    <mergeCell ref="A3:A5"/>
    <mergeCell ref="J2:J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F4" sqref="F4:F6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261</v>
      </c>
      <c r="B2" s="7" t="s">
        <v>262</v>
      </c>
      <c r="C2" s="7" t="s">
        <v>263</v>
      </c>
      <c r="D2" s="7" t="s">
        <v>264</v>
      </c>
      <c r="E2" s="7" t="s">
        <v>265</v>
      </c>
      <c r="F2" s="7" t="s">
        <v>266</v>
      </c>
      <c r="G2" s="7" t="s">
        <v>267</v>
      </c>
      <c r="H2" s="7" t="s">
        <v>268</v>
      </c>
      <c r="I2" s="6" t="s">
        <v>269</v>
      </c>
      <c r="J2" s="6" t="s">
        <v>270</v>
      </c>
      <c r="K2" s="6" t="s">
        <v>271</v>
      </c>
      <c r="L2" s="6" t="s">
        <v>272</v>
      </c>
      <c r="M2" s="6" t="s">
        <v>273</v>
      </c>
      <c r="N2" s="7" t="s">
        <v>274</v>
      </c>
      <c r="O2" s="7" t="s">
        <v>275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276</v>
      </c>
      <c r="J3" s="6" t="s">
        <v>276</v>
      </c>
      <c r="K3" s="6" t="s">
        <v>276</v>
      </c>
      <c r="L3" s="6" t="s">
        <v>276</v>
      </c>
      <c r="M3" s="6" t="s">
        <v>276</v>
      </c>
      <c r="N3" s="9"/>
      <c r="O3" s="9"/>
    </row>
    <row r="4" s="2" customFormat="1" ht="18" customHeight="1" spans="1:15">
      <c r="A4" s="36">
        <v>1</v>
      </c>
      <c r="B4" s="31" t="s">
        <v>277</v>
      </c>
      <c r="C4" s="32" t="s">
        <v>278</v>
      </c>
      <c r="D4" s="12" t="s">
        <v>101</v>
      </c>
      <c r="E4" s="13" t="s">
        <v>47</v>
      </c>
      <c r="F4" s="11" t="s">
        <v>279</v>
      </c>
      <c r="G4" s="62" t="s">
        <v>79</v>
      </c>
      <c r="H4" s="63"/>
      <c r="I4" s="36">
        <v>1</v>
      </c>
      <c r="J4" s="36"/>
      <c r="K4" s="36">
        <v>1</v>
      </c>
      <c r="L4" s="36"/>
      <c r="M4" s="36">
        <v>1</v>
      </c>
      <c r="N4" s="63">
        <f>SUM(I4:M4)</f>
        <v>3</v>
      </c>
      <c r="O4" s="63"/>
    </row>
    <row r="5" s="2" customFormat="1" ht="18" customHeight="1" spans="1:15">
      <c r="A5" s="36">
        <v>2</v>
      </c>
      <c r="B5" s="31" t="s">
        <v>280</v>
      </c>
      <c r="C5" s="32" t="s">
        <v>278</v>
      </c>
      <c r="D5" s="12" t="s">
        <v>102</v>
      </c>
      <c r="E5" s="13" t="s">
        <v>47</v>
      </c>
      <c r="F5" s="11" t="s">
        <v>279</v>
      </c>
      <c r="G5" s="62" t="s">
        <v>79</v>
      </c>
      <c r="H5" s="63"/>
      <c r="I5" s="36"/>
      <c r="J5" s="36">
        <v>1</v>
      </c>
      <c r="K5" s="36"/>
      <c r="L5" s="36">
        <v>1</v>
      </c>
      <c r="M5" s="36">
        <v>1</v>
      </c>
      <c r="N5" s="63">
        <f>SUM(I5:M5)</f>
        <v>3</v>
      </c>
      <c r="O5" s="63"/>
    </row>
    <row r="6" s="2" customFormat="1" ht="18" customHeight="1" spans="1:15">
      <c r="A6" s="36">
        <v>3</v>
      </c>
      <c r="B6" s="31" t="s">
        <v>281</v>
      </c>
      <c r="C6" s="32" t="s">
        <v>278</v>
      </c>
      <c r="D6" s="12" t="s">
        <v>103</v>
      </c>
      <c r="E6" s="13" t="s">
        <v>47</v>
      </c>
      <c r="F6" s="11" t="s">
        <v>279</v>
      </c>
      <c r="G6" s="62" t="s">
        <v>79</v>
      </c>
      <c r="H6" s="63"/>
      <c r="I6" s="36">
        <v>1</v>
      </c>
      <c r="J6" s="36">
        <v>1</v>
      </c>
      <c r="K6" s="36"/>
      <c r="L6" s="36">
        <v>1</v>
      </c>
      <c r="M6" s="36"/>
      <c r="N6" s="63">
        <f>SUM(I6:M6)</f>
        <v>3</v>
      </c>
      <c r="O6" s="63"/>
    </row>
    <row r="7" s="2" customFormat="1" ht="18" customHeight="1" spans="1:15">
      <c r="A7" s="36"/>
      <c r="B7" s="31"/>
      <c r="C7" s="32"/>
      <c r="D7" s="12"/>
      <c r="E7" s="13"/>
      <c r="F7" s="11"/>
      <c r="G7" s="62"/>
      <c r="H7" s="63"/>
      <c r="I7" s="36"/>
      <c r="J7" s="36"/>
      <c r="K7" s="36"/>
      <c r="L7" s="36"/>
      <c r="M7" s="36"/>
      <c r="N7" s="63"/>
      <c r="O7" s="63"/>
    </row>
    <row r="8" s="2" customFormat="1" ht="18" customHeight="1" spans="1:15">
      <c r="A8" s="36"/>
      <c r="B8" s="31"/>
      <c r="C8" s="32"/>
      <c r="D8" s="12"/>
      <c r="E8" s="13"/>
      <c r="F8" s="11"/>
      <c r="G8" s="62"/>
      <c r="H8" s="63"/>
      <c r="I8" s="36"/>
      <c r="J8" s="36"/>
      <c r="K8" s="36"/>
      <c r="L8" s="36"/>
      <c r="M8" s="36"/>
      <c r="N8" s="63"/>
      <c r="O8" s="63"/>
    </row>
    <row r="9" s="2" customFormat="1" ht="18" customHeight="1" spans="1:15">
      <c r="A9" s="36"/>
      <c r="B9" s="13"/>
      <c r="C9" s="32"/>
      <c r="D9" s="12"/>
      <c r="E9" s="13"/>
      <c r="F9" s="11"/>
      <c r="G9" s="62"/>
      <c r="H9" s="63"/>
      <c r="I9" s="36"/>
      <c r="J9" s="36"/>
      <c r="K9" s="36"/>
      <c r="L9" s="36"/>
      <c r="M9" s="36"/>
      <c r="N9" s="63"/>
      <c r="O9" s="63"/>
    </row>
    <row r="10" s="1" customFormat="1" ht="14.2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="4" customFormat="1" ht="29.25" customHeight="1" spans="1:15">
      <c r="A11" s="20" t="s">
        <v>282</v>
      </c>
      <c r="B11" s="21"/>
      <c r="C11" s="21"/>
      <c r="D11" s="22"/>
      <c r="E11" s="23"/>
      <c r="F11" s="41"/>
      <c r="G11" s="41"/>
      <c r="H11" s="41"/>
      <c r="I11" s="34"/>
      <c r="J11" s="20" t="s">
        <v>283</v>
      </c>
      <c r="K11" s="21"/>
      <c r="L11" s="21"/>
      <c r="M11" s="22"/>
      <c r="N11" s="21"/>
      <c r="O11" s="29"/>
    </row>
    <row r="12" s="1" customFormat="1" ht="72.95" customHeight="1" spans="1:15">
      <c r="A12" s="24" t="s">
        <v>284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2024-09-18T00:29:38Z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