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<sst xmlns="http://schemas.openxmlformats.org/spreadsheetml/2006/main" count="98" uniqueCount="59">
  <si>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QC规格测量表</t>
  </si>
  <si>
    <t>款号</t>
  </si>
  <si>
    <t>TAGGAM91121</t>
  </si>
  <si>
    <t>严寒分体服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</si>
  <si>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</si>
  <si>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</si>
  <si>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</si>
  <si>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</si>
  <si>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</si>
  <si>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</si>
  <si>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</si>
  <si>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</si>
  <si>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</si>
  <si>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XXXXL</t>
  </si>
  <si>
    <t>中国红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</si>
  <si>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</si>
  <si>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</si>
  <si>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</si>
  <si>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</si>
  <si>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</si>
  <si>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</si>
  <si>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</si>
  <si>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</si>
  <si>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</si>
  <si>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 +1</t>
  </si>
  <si>
    <t>+1  +0.5</t>
  </si>
  <si>
    <t>+1  +1</t>
  </si>
  <si>
    <t>0  +0.5</t>
  </si>
  <si>
    <t>+0.5  +0.5</t>
  </si>
  <si>
    <t>胸围</t>
  </si>
  <si>
    <t>+0.5  0</t>
  </si>
  <si>
    <t>腰围</t>
  </si>
  <si>
    <t>+1  0</t>
  </si>
  <si>
    <t>摆围</t>
  </si>
  <si>
    <t>+0.5 +0.5</t>
  </si>
  <si>
    <t>+1   0</t>
  </si>
  <si>
    <t>肩宽</t>
  </si>
  <si>
    <t>-0.6  0</t>
  </si>
  <si>
    <t>0  -0.3</t>
  </si>
  <si>
    <t>+0.3  0</t>
  </si>
  <si>
    <t>0  +0.6</t>
  </si>
  <si>
    <t>下领围</t>
  </si>
  <si>
    <t>0  -0.5</t>
  </si>
  <si>
    <t>-0.5  0</t>
  </si>
  <si>
    <t>+0.5 + 0.5</t>
  </si>
  <si>
    <t>肩点袖长</t>
  </si>
  <si>
    <t>+0.7  0</t>
  </si>
  <si>
    <t>+0.3  +0.3</t>
  </si>
  <si>
    <t>+0.6  0</t>
  </si>
  <si>
    <t>袖肥/2</t>
  </si>
  <si>
    <t>0  +0.7</t>
  </si>
  <si>
    <t>+0.4  0</t>
  </si>
  <si>
    <t>袖口围/2</t>
  </si>
  <si>
    <t>0   +0.5</t>
  </si>
  <si>
    <t>0   0</t>
  </si>
  <si>
    <t>帽高</t>
  </si>
  <si>
    <t xml:space="preserve">0  0 </t>
  </si>
  <si>
    <t>帽宽</t>
  </si>
  <si>
    <t>0  0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</si>
</sst>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1" fillId="42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33" fillId="35" borderId="0" applyProtection="0">
      <alignment vertical="center"/>
    </xf>
    <xf numFmtId="0" fontId="34" fillId="52" borderId="16" applyProtection="0">
      <alignment vertical="center"/>
    </xf>
    <xf numFmtId="0" fontId="34" fillId="52" borderId="16" applyProtection="0">
      <alignment vertical="center"/>
    </xf>
    <xf numFmtId="0" fontId="34" fillId="52" borderId="16" applyProtection="0">
      <alignment vertical="center"/>
    </xf>
    <xf numFmtId="0" fontId="34" fillId="52" borderId="16" applyProtection="0">
      <alignment vertical="center"/>
    </xf>
    <xf numFmtId="0" fontId="35" fillId="53" borderId="17" applyProtection="0">
      <alignment vertical="center"/>
    </xf>
    <xf numFmtId="0" fontId="36" fillId="0" borderId="0" applyProtection="0">
      <alignment vertical="center"/>
    </xf>
    <xf numFmtId="0" fontId="37" fillId="36" borderId="0" applyProtection="0">
      <alignment vertical="center"/>
    </xf>
    <xf numFmtId="0" fontId="38" fillId="0" borderId="18" applyProtection="0">
      <alignment vertical="center"/>
    </xf>
    <xf numFmtId="0" fontId="39" fillId="0" borderId="19" applyProtection="0">
      <alignment vertical="center"/>
    </xf>
    <xf numFmtId="0" fontId="40" fillId="0" borderId="20" applyProtection="0">
      <alignment vertical="center"/>
    </xf>
    <xf numFmtId="0" fontId="40" fillId="0" borderId="0" applyProtection="0">
      <alignment vertical="center"/>
    </xf>
    <xf numFmtId="0" fontId="41" fillId="39" borderId="16" applyProtection="0">
      <alignment vertical="center"/>
    </xf>
    <xf numFmtId="0" fontId="41" fillId="39" borderId="16" applyProtection="0">
      <alignment vertical="center"/>
    </xf>
    <xf numFmtId="0" fontId="41" fillId="39" borderId="16" applyProtection="0">
      <alignment vertical="center"/>
    </xf>
    <xf numFmtId="0" fontId="41" fillId="39" borderId="16" applyProtection="0">
      <alignment vertical="center"/>
    </xf>
    <xf numFmtId="0" fontId="42" fillId="0" borderId="21" applyProtection="0">
      <alignment vertical="center"/>
    </xf>
    <xf numFmtId="0" fontId="43" fillId="54" borderId="0" applyProtection="0">
      <alignment vertical="center"/>
    </xf>
    <xf numFmtId="0" fontId="44" fillId="0" borderId="0"/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45" fillId="52" borderId="23" applyProtection="0">
      <alignment vertical="center"/>
    </xf>
    <xf numFmtId="0" fontId="45" fillId="52" borderId="23" applyProtection="0">
      <alignment vertical="center"/>
    </xf>
    <xf numFmtId="0" fontId="45" fillId="52" borderId="23" applyProtection="0">
      <alignment vertical="center"/>
    </xf>
    <xf numFmtId="0" fontId="45" fillId="52" borderId="23" applyProtection="0">
      <alignment vertical="center"/>
    </xf>
    <xf numFmtId="0" fontId="45" fillId="52" borderId="23" applyProtection="0">
      <alignment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9" fillId="0" borderId="0" applyProtection="0">
      <alignment vertical="center"/>
    </xf>
    <xf numFmtId="0" fontId="50" fillId="0" borderId="24" applyProtection="0">
      <alignment vertical="center"/>
    </xf>
    <xf numFmtId="0" fontId="50" fillId="0" borderId="24" applyProtection="0">
      <alignment vertical="center"/>
    </xf>
    <xf numFmtId="0" fontId="50" fillId="0" borderId="24" applyProtection="0">
      <alignment vertical="center"/>
    </xf>
    <xf numFmtId="0" fontId="50" fillId="0" borderId="24" applyProtection="0">
      <alignment vertical="center"/>
    </xf>
    <xf numFmtId="0" fontId="50" fillId="0" borderId="24" applyProtection="0">
      <alignment vertical="center"/>
    </xf>
    <xf numFmtId="0" fontId="51" fillId="0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52" fillId="0" borderId="0" applyProtection="0">
      <alignment vertical="center"/>
    </xf>
    <xf numFmtId="0" fontId="53" fillId="53" borderId="17" applyProtection="0">
      <alignment vertical="center"/>
    </xf>
    <xf numFmtId="0" fontId="54" fillId="54" borderId="0" applyProtection="0">
      <alignment vertical="center"/>
    </xf>
    <xf numFmtId="0" fontId="55" fillId="0" borderId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29" fillId="55" borderId="22" applyProtection="0">
      <alignment vertical="center"/>
    </xf>
    <xf numFmtId="0" fontId="56" fillId="0" borderId="21" applyProtection="0">
      <alignment vertical="center"/>
    </xf>
    <xf numFmtId="9" fontId="29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59" fillId="0" borderId="0" applyProtection="0">
      <alignment vertical="center"/>
    </xf>
    <xf numFmtId="0" fontId="29" fillId="0" borderId="0">
      <alignment vertical="center"/>
    </xf>
    <xf numFmtId="0" fontId="60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59" fillId="0" borderId="0"/>
    <xf numFmtId="0" fontId="59" fillId="0" borderId="0"/>
    <xf numFmtId="0" fontId="59" fillId="0" borderId="0" applyProtection="0"/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top"/>
    </xf>
    <xf numFmtId="0" fontId="29" fillId="0" borderId="0">
      <alignment vertical="center"/>
    </xf>
    <xf numFmtId="0" fontId="59" fillId="0" borderId="0"/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59" fillId="0" borderId="0" applyProtection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/>
    <xf numFmtId="0" fontId="59" fillId="0" borderId="0"/>
    <xf numFmtId="0" fontId="7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/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  <xf numFmtId="0" fontId="65" fillId="52" borderId="23" applyProtection="0">
      <alignment vertical="center"/>
    </xf>
    <xf numFmtId="0" fontId="65" fillId="52" borderId="23" applyProtection="0">
      <alignment vertical="center"/>
    </xf>
    <xf numFmtId="0" fontId="65" fillId="52" borderId="23" applyProtection="0">
      <alignment vertical="center"/>
    </xf>
    <xf numFmtId="0" fontId="65" fillId="52" borderId="23" applyProtection="0">
      <alignment vertical="center"/>
    </xf>
    <xf numFmtId="0" fontId="65" fillId="52" borderId="23" applyProtection="0">
      <alignment vertical="center"/>
    </xf>
    <xf numFmtId="0" fontId="66" fillId="35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7" fillId="0" borderId="24" applyProtection="0">
      <alignment vertical="center"/>
    </xf>
    <xf numFmtId="0" fontId="67" fillId="0" borderId="24" applyProtection="0">
      <alignment vertical="center"/>
    </xf>
    <xf numFmtId="0" fontId="67" fillId="0" borderId="24" applyProtection="0">
      <alignment vertical="center"/>
    </xf>
    <xf numFmtId="0" fontId="67" fillId="0" borderId="24" applyProtection="0">
      <alignment vertical="center"/>
    </xf>
    <xf numFmtId="0" fontId="67" fillId="0" borderId="24" applyProtection="0">
      <alignment vertical="center"/>
    </xf>
    <xf numFmtId="0" fontId="68" fillId="52" borderId="16" applyProtection="0">
      <alignment vertical="center"/>
    </xf>
    <xf numFmtId="0" fontId="68" fillId="52" borderId="16" applyProtection="0">
      <alignment vertical="center"/>
    </xf>
    <xf numFmtId="0" fontId="68" fillId="52" borderId="16" applyProtection="0">
      <alignment vertical="center"/>
    </xf>
    <xf numFmtId="0" fontId="68" fillId="52" borderId="16" applyProtection="0">
      <alignment vertical="center"/>
    </xf>
    <xf numFmtId="0" fontId="69" fillId="0" borderId="18" applyProtection="0">
      <alignment vertical="center"/>
    </xf>
    <xf numFmtId="0" fontId="70" fillId="0" borderId="19" applyProtection="0">
      <alignment vertical="center"/>
    </xf>
    <xf numFmtId="0" fontId="71" fillId="0" borderId="20" applyProtection="0">
      <alignment vertical="center"/>
    </xf>
    <xf numFmtId="0" fontId="71" fillId="0" borderId="0" applyProtection="0">
      <alignment vertical="center"/>
    </xf>
    <xf numFmtId="0" fontId="72" fillId="0" borderId="0" applyProtection="0">
      <alignment vertical="center"/>
    </xf>
    <xf numFmtId="0" fontId="73" fillId="36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74" fillId="39" borderId="16" applyProtection="0">
      <alignment vertical="center"/>
    </xf>
    <xf numFmtId="0" fontId="74" fillId="39" borderId="16" applyProtection="0">
      <alignment vertical="center"/>
    </xf>
    <xf numFmtId="0" fontId="74" fillId="39" borderId="16" applyProtection="0">
      <alignment vertical="center"/>
    </xf>
    <xf numFmtId="0" fontId="74" fillId="39" borderId="16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75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9" fillId="0" borderId="0">
      <alignment vertical="center"/>
    </xf>
    <xf numFmtId="0" fontId="76" fillId="0" borderId="0">
      <alignment vertical="center"/>
    </xf>
  </cellStyleXfs>
  <cellXfs count="23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2" borderId="2" xfId="269" applyFont="1" applyFill="1" applyBorder="1" applyAlignment="1">
      <alignment horizontal="center" vertical="center"/>
    </xf>
    <xf numFmtId="0" fontId="3" fillId="2" borderId="3" xfId="269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5" fillId="2" borderId="0" xfId="315" applyFont="1" applyFill="1" applyAlignment="1">
      <alignment horizontal="center" vertical="center"/>
    </xf>
    <xf numFmtId="0" fontId="3" fillId="2" borderId="3" xfId="270" applyFont="1" applyFill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0" fontId="2" fillId="2" borderId="5" xfId="248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2" fillId="2" borderId="7" xfId="283" applyFont="1" applyFill="1" applyBorder="1" applyAlignment="1">
      <alignment horizontal="center" vertical="center"/>
    </xf>
    <xf numFmtId="0" fontId="6" fillId="2" borderId="2" xfId="390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11</xdr:col>
      <xdr:colOff>476250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541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476250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0335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476250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2715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476250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54150" y="4086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476250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5415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O16" sqref="O16"/>
    </sheetView>
  </sheetViews>
  <sheetFormatPr defaultColWidth="6.375" defaultRowHeight="29.25" customHeight="1"/>
  <cols>
    <col min="1" max="9" width="6.375" style="1" customWidth="1"/>
    <col min="10" max="10" width="1.375" style="1" customWidth="1"/>
    <col min="11" max="15" width="10.75" style="1" customWidth="1"/>
    <col min="16" max="16384" width="6.375" style="1" customWidth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1"/>
      <c r="J2" s="12"/>
      <c r="K2" s="12"/>
      <c r="L2" s="12"/>
      <c r="M2" s="12"/>
      <c r="N2" s="12"/>
      <c r="O2" s="13"/>
    </row>
    <row r="3" customHeight="1" spans="1:15">
      <c r="A3" s="7"/>
      <c r="B3" s="8" t="s">
        <v>4</v>
      </c>
      <c r="C3" s="8"/>
      <c r="D3" s="8"/>
      <c r="E3" s="8"/>
      <c r="F3" s="8"/>
      <c r="G3" s="8"/>
      <c r="H3" s="8"/>
      <c r="I3" s="8"/>
      <c r="J3" s="14"/>
      <c r="K3" s="15" t="s">
        <v>5</v>
      </c>
      <c r="L3" s="16"/>
      <c r="M3" s="16"/>
      <c r="N3" s="16"/>
      <c r="O3" s="17"/>
    </row>
    <row r="4" customHeight="1" spans="1:15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4"/>
      <c r="K4" s="14" t="s">
        <v>14</v>
      </c>
      <c r="L4" s="14" t="s">
        <v>14</v>
      </c>
      <c r="M4" s="14" t="s">
        <v>14</v>
      </c>
      <c r="N4" s="14" t="s">
        <v>14</v>
      </c>
      <c r="O4" s="14" t="s">
        <v>14</v>
      </c>
    </row>
    <row r="5" customHeight="1" spans="1:15">
      <c r="A5" s="7"/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14"/>
      <c r="K5" s="14" t="s">
        <v>7</v>
      </c>
      <c r="L5" s="14" t="s">
        <v>8</v>
      </c>
      <c r="M5" s="14" t="s">
        <v>9</v>
      </c>
      <c r="N5" s="14" t="s">
        <v>10</v>
      </c>
      <c r="O5" s="18" t="s">
        <v>11</v>
      </c>
    </row>
    <row r="6" customHeight="1" spans="1:15">
      <c r="A6" s="9" t="s">
        <v>23</v>
      </c>
      <c r="B6" s="9">
        <f>C6-1</f>
        <v>82</v>
      </c>
      <c r="C6" s="9">
        <f>D6-1</f>
        <v>83</v>
      </c>
      <c r="D6" s="9">
        <f>E6-2</f>
        <v>84</v>
      </c>
      <c r="E6" s="9">
        <v>86</v>
      </c>
      <c r="F6" s="9">
        <f>E6+2</f>
        <v>88</v>
      </c>
      <c r="G6" s="9">
        <f>F6+2</f>
        <v>90</v>
      </c>
      <c r="H6" s="9">
        <f>G6+1</f>
        <v>91</v>
      </c>
      <c r="I6" s="9">
        <f>H6+1</f>
        <v>92</v>
      </c>
      <c r="J6" s="14"/>
      <c r="K6" s="19" t="s">
        <v>24</v>
      </c>
      <c r="L6" s="19" t="s">
        <v>25</v>
      </c>
      <c r="M6" s="19" t="s">
        <v>26</v>
      </c>
      <c r="N6" s="19" t="s">
        <v>27</v>
      </c>
      <c r="O6" s="20" t="s">
        <v>28</v>
      </c>
    </row>
    <row r="7" customHeight="1" spans="1:15">
      <c r="A7" s="9" t="s">
        <v>29</v>
      </c>
      <c r="B7" s="9">
        <f t="shared" ref="B7:B9" si="0">C7-4</f>
        <v>118</v>
      </c>
      <c r="C7" s="9">
        <f t="shared" ref="C7:C9" si="1">D7-4</f>
        <v>122</v>
      </c>
      <c r="D7" s="9">
        <f t="shared" ref="D7:D9" si="2">E7-4</f>
        <v>126</v>
      </c>
      <c r="E7" s="9">
        <v>130</v>
      </c>
      <c r="F7" s="9">
        <f t="shared" ref="F7:F9" si="3">E7+4</f>
        <v>134</v>
      </c>
      <c r="G7" s="9">
        <f>F7+4</f>
        <v>138</v>
      </c>
      <c r="H7" s="9">
        <f t="shared" ref="H7:H9" si="4">G7+6</f>
        <v>144</v>
      </c>
      <c r="I7" s="9">
        <f>H7+6</f>
        <v>150</v>
      </c>
      <c r="J7" s="14"/>
      <c r="K7" s="19" t="s">
        <v>25</v>
      </c>
      <c r="L7" s="19" t="s">
        <v>26</v>
      </c>
      <c r="M7" s="19" t="s">
        <v>27</v>
      </c>
      <c r="N7" s="19" t="s">
        <v>30</v>
      </c>
      <c r="O7" s="21" t="s">
        <v>25</v>
      </c>
    </row>
    <row r="8" customHeight="1" spans="1:15">
      <c r="A8" s="9" t="s">
        <v>31</v>
      </c>
      <c r="B8" s="9">
        <f t="shared" si="0"/>
        <v>116</v>
      </c>
      <c r="C8" s="9">
        <f t="shared" si="1"/>
        <v>120</v>
      </c>
      <c r="D8" s="9">
        <f t="shared" si="2"/>
        <v>124</v>
      </c>
      <c r="E8" s="9">
        <v>128</v>
      </c>
      <c r="F8" s="9">
        <f t="shared" si="3"/>
        <v>132</v>
      </c>
      <c r="G8" s="9">
        <f>F8+5</f>
        <v>137</v>
      </c>
      <c r="H8" s="9">
        <f t="shared" si="4"/>
        <v>143</v>
      </c>
      <c r="I8" s="9">
        <f>H8+7</f>
        <v>150</v>
      </c>
      <c r="J8" s="14"/>
      <c r="K8" s="19" t="s">
        <v>32</v>
      </c>
      <c r="L8" s="19" t="s">
        <v>27</v>
      </c>
      <c r="M8" s="19" t="s">
        <v>30</v>
      </c>
      <c r="N8" s="19" t="s">
        <v>27</v>
      </c>
      <c r="O8" s="21" t="s">
        <v>30</v>
      </c>
    </row>
    <row r="9" customHeight="1" spans="1:15">
      <c r="A9" s="9" t="s">
        <v>33</v>
      </c>
      <c r="B9" s="9">
        <f t="shared" si="0"/>
        <v>114</v>
      </c>
      <c r="C9" s="9">
        <f t="shared" si="1"/>
        <v>118</v>
      </c>
      <c r="D9" s="9">
        <f t="shared" si="2"/>
        <v>122</v>
      </c>
      <c r="E9" s="9">
        <v>126</v>
      </c>
      <c r="F9" s="9">
        <f t="shared" si="3"/>
        <v>130</v>
      </c>
      <c r="G9" s="9">
        <f>F9+5</f>
        <v>135</v>
      </c>
      <c r="H9" s="9">
        <f t="shared" si="4"/>
        <v>141</v>
      </c>
      <c r="I9" s="9">
        <f>H9+7</f>
        <v>148</v>
      </c>
      <c r="J9" s="14"/>
      <c r="K9" s="19" t="s">
        <v>30</v>
      </c>
      <c r="L9" s="19" t="s">
        <v>34</v>
      </c>
      <c r="M9" s="19" t="s">
        <v>32</v>
      </c>
      <c r="N9" s="19" t="s">
        <v>35</v>
      </c>
      <c r="O9" s="20" t="s">
        <v>25</v>
      </c>
    </row>
    <row r="10" customHeight="1" spans="1:15">
      <c r="A10" s="9" t="s">
        <v>36</v>
      </c>
      <c r="B10" s="9">
        <f>C10-1.2</f>
        <v>47.9</v>
      </c>
      <c r="C10" s="9">
        <f>D10-1.2</f>
        <v>49.1</v>
      </c>
      <c r="D10" s="9">
        <f>E10-1.2</f>
        <v>50.3</v>
      </c>
      <c r="E10" s="9">
        <v>51.5</v>
      </c>
      <c r="F10" s="9">
        <f>E10+1.2</f>
        <v>52.7</v>
      </c>
      <c r="G10" s="9">
        <f>F10+1.2</f>
        <v>53.9</v>
      </c>
      <c r="H10" s="9">
        <f>G10+1.4</f>
        <v>55.3</v>
      </c>
      <c r="I10" s="9">
        <f>H10+1.4</f>
        <v>56.7</v>
      </c>
      <c r="J10" s="14"/>
      <c r="K10" s="19" t="s">
        <v>37</v>
      </c>
      <c r="L10" s="19" t="s">
        <v>38</v>
      </c>
      <c r="M10" s="19" t="s">
        <v>27</v>
      </c>
      <c r="N10" s="19" t="s">
        <v>39</v>
      </c>
      <c r="O10" s="20" t="s">
        <v>40</v>
      </c>
    </row>
    <row r="11" customHeight="1" spans="1:15">
      <c r="A11" s="9" t="s">
        <v>41</v>
      </c>
      <c r="B11" s="9">
        <f>C11-1</f>
        <v>54</v>
      </c>
      <c r="C11" s="9">
        <f>D11-1</f>
        <v>55</v>
      </c>
      <c r="D11" s="9">
        <f>E11-1</f>
        <v>56</v>
      </c>
      <c r="E11" s="9">
        <v>57</v>
      </c>
      <c r="F11" s="9">
        <f>E11+1</f>
        <v>58</v>
      </c>
      <c r="G11" s="9">
        <f>F11+1</f>
        <v>59</v>
      </c>
      <c r="H11" s="9">
        <f>G11+1.5</f>
        <v>60.5</v>
      </c>
      <c r="I11" s="9">
        <f>H11+1.2</f>
        <v>61.7</v>
      </c>
      <c r="J11" s="14"/>
      <c r="K11" s="19" t="s">
        <v>42</v>
      </c>
      <c r="L11" s="19" t="s">
        <v>43</v>
      </c>
      <c r="M11" s="19" t="s">
        <v>27</v>
      </c>
      <c r="N11" s="19" t="s">
        <v>30</v>
      </c>
      <c r="O11" s="21" t="s">
        <v>44</v>
      </c>
    </row>
    <row r="12" customHeight="1" spans="1:15">
      <c r="A12" s="9" t="s">
        <v>45</v>
      </c>
      <c r="B12" s="9">
        <f>C12-0.6</f>
        <v>62.1</v>
      </c>
      <c r="C12" s="9">
        <f>D12-0.6</f>
        <v>62.7</v>
      </c>
      <c r="D12" s="9">
        <f>E12-1.2</f>
        <v>63.3</v>
      </c>
      <c r="E12" s="9">
        <v>64.5</v>
      </c>
      <c r="F12" s="9">
        <f>E12+1.2</f>
        <v>65.7</v>
      </c>
      <c r="G12" s="9">
        <f>F12+1.2</f>
        <v>66.9</v>
      </c>
      <c r="H12" s="9">
        <f>G12+0.6</f>
        <v>67.5</v>
      </c>
      <c r="I12" s="9">
        <f>H12+0.6</f>
        <v>68.1</v>
      </c>
      <c r="J12" s="14"/>
      <c r="K12" s="19" t="s">
        <v>39</v>
      </c>
      <c r="L12" s="19" t="s">
        <v>46</v>
      </c>
      <c r="M12" s="19" t="s">
        <v>27</v>
      </c>
      <c r="N12" s="19" t="s">
        <v>47</v>
      </c>
      <c r="O12" s="21" t="s">
        <v>48</v>
      </c>
    </row>
    <row r="13" customHeight="1" spans="1:15">
      <c r="A13" s="9" t="s">
        <v>49</v>
      </c>
      <c r="B13" s="9">
        <f>C13-0.8</f>
        <v>23.6</v>
      </c>
      <c r="C13" s="9">
        <f>D13-0.8</f>
        <v>24.4</v>
      </c>
      <c r="D13" s="9">
        <f>E13-0.8</f>
        <v>25.2</v>
      </c>
      <c r="E13" s="9">
        <v>26</v>
      </c>
      <c r="F13" s="9">
        <f>E13+0.8</f>
        <v>26.8</v>
      </c>
      <c r="G13" s="9">
        <f>F13+0.8</f>
        <v>27.6</v>
      </c>
      <c r="H13" s="9">
        <f>G13+1.3</f>
        <v>28.9</v>
      </c>
      <c r="I13" s="9">
        <f>H13+1.3</f>
        <v>30.2</v>
      </c>
      <c r="J13" s="14"/>
      <c r="K13" s="19" t="s">
        <v>40</v>
      </c>
      <c r="L13" s="19" t="s">
        <v>39</v>
      </c>
      <c r="M13" s="19" t="s">
        <v>28</v>
      </c>
      <c r="N13" s="19" t="s">
        <v>50</v>
      </c>
      <c r="O13" s="21" t="s">
        <v>51</v>
      </c>
    </row>
    <row r="14" customHeight="1" spans="1:15">
      <c r="A14" s="9" t="s">
        <v>52</v>
      </c>
      <c r="B14" s="9">
        <f t="shared" ref="B14:B16" si="5">C14-0.5</f>
        <v>14.5</v>
      </c>
      <c r="C14" s="9">
        <f t="shared" ref="C14:C16" si="6">D14-0.5</f>
        <v>15</v>
      </c>
      <c r="D14" s="9">
        <f t="shared" ref="D14:D16" si="7">E14-0.5</f>
        <v>15.5</v>
      </c>
      <c r="E14" s="9">
        <v>16</v>
      </c>
      <c r="F14" s="9">
        <f>E14+0.5</f>
        <v>16.5</v>
      </c>
      <c r="G14" s="9">
        <f>F14+0.5</f>
        <v>17</v>
      </c>
      <c r="H14" s="9">
        <f>G14+0.7</f>
        <v>17.7</v>
      </c>
      <c r="I14" s="9">
        <f>H14+0.7</f>
        <v>18.4</v>
      </c>
      <c r="J14" s="14"/>
      <c r="K14" s="19" t="s">
        <v>30</v>
      </c>
      <c r="L14" s="19" t="s">
        <v>53</v>
      </c>
      <c r="M14" s="19" t="s">
        <v>54</v>
      </c>
      <c r="N14" s="19" t="s">
        <v>30</v>
      </c>
      <c r="O14" s="21" t="s">
        <v>27</v>
      </c>
    </row>
    <row r="15" customHeight="1" spans="1:15">
      <c r="A15" s="9" t="s">
        <v>55</v>
      </c>
      <c r="B15" s="9">
        <f t="shared" si="5"/>
        <v>36.5</v>
      </c>
      <c r="C15" s="9">
        <f t="shared" si="6"/>
        <v>37</v>
      </c>
      <c r="D15" s="9">
        <f t="shared" si="7"/>
        <v>37.5</v>
      </c>
      <c r="E15" s="9">
        <v>38</v>
      </c>
      <c r="F15" s="9">
        <f t="shared" ref="F15:H15" si="8">E15+0.5</f>
        <v>38.5</v>
      </c>
      <c r="G15" s="9">
        <f t="shared" si="8"/>
        <v>39</v>
      </c>
      <c r="H15" s="9">
        <f t="shared" si="8"/>
        <v>39.5</v>
      </c>
      <c r="I15" s="9">
        <f>H15</f>
        <v>39.5</v>
      </c>
      <c r="J15" s="14"/>
      <c r="K15" s="19" t="s">
        <v>27</v>
      </c>
      <c r="L15" s="19" t="s">
        <v>54</v>
      </c>
      <c r="M15" s="19" t="s">
        <v>30</v>
      </c>
      <c r="N15" s="19" t="s">
        <v>27</v>
      </c>
      <c r="O15" s="21" t="s">
        <v>56</v>
      </c>
    </row>
    <row r="16" customHeight="1" spans="1:15">
      <c r="A16" s="9" t="s">
        <v>57</v>
      </c>
      <c r="B16" s="9">
        <f t="shared" si="5"/>
        <v>26.5</v>
      </c>
      <c r="C16" s="9">
        <f t="shared" si="6"/>
        <v>27</v>
      </c>
      <c r="D16" s="9">
        <f t="shared" si="7"/>
        <v>27.5</v>
      </c>
      <c r="E16" s="9">
        <v>28</v>
      </c>
      <c r="F16" s="9">
        <f>E16+0.5</f>
        <v>28.5</v>
      </c>
      <c r="G16" s="9">
        <f>F16+0.5</f>
        <v>29</v>
      </c>
      <c r="H16" s="9">
        <f>G16+0.75</f>
        <v>29.75</v>
      </c>
      <c r="I16" s="9">
        <f>H16</f>
        <v>29.75</v>
      </c>
      <c r="J16" s="14"/>
      <c r="K16" s="19" t="s">
        <v>58</v>
      </c>
      <c r="L16" s="19" t="s">
        <v>30</v>
      </c>
      <c r="M16" s="19" t="s">
        <v>27</v>
      </c>
      <c r="N16" s="19" t="s">
        <v>54</v>
      </c>
      <c r="O16" s="21" t="s">
        <v>53</v>
      </c>
    </row>
    <row r="17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</row>
  </sheetData>
  <mergeCells count="7">
    <mergeCell ref="A1:O1"/>
    <mergeCell ref="B2:D2"/>
    <mergeCell ref="E2:G2"/>
    <mergeCell ref="B3:I3"/>
    <mergeCell ref="K3:O3"/>
    <mergeCell ref="A3:A5"/>
    <mergeCell ref="J2:J1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2023-07-28T08:32:00Z</cp:lastPrinted>
  <dcterms:modified xsi:type="dcterms:W3CDTF">2024-09-07T09:14:21Z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