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Sheet1" sheetId="19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2" sheetId="20" r:id="rId16"/>
  </sheets>
  <definedNames>
    <definedName name="_xlnm.Print_Area" localSheetId="2">首期!$A$1:$K$53</definedName>
    <definedName name="_xlnm.Print_Area" localSheetId="4">中期!$A$1:$K$53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<sst xmlns="http://schemas.openxmlformats.org/spreadsheetml/2006/main" count="1288" uniqueCount="344">
  <si>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</si>
  <si>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</si>
  <si>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</si>
  <si>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</si>
  <si>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</si>
  <si>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</si>
  <si>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</si>
  <si>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</si>
  <si>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</si>
  <si>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</si>
  <si>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</si>
  <si>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</si>
  <si>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</si>
  <si>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</si>
  <si>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</si>
  <si>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</si>
  <si>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</si>
  <si>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</si>
  <si>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</si>
  <si>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</si>
  <si>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</si>
  <si>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</si>
  <si>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</si>
  <si>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</si>
  <si>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</si>
  <si>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</si>
  <si>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</si>
  <si>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</si>
  <si>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</si>
  <si>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</si>
  <si>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</si>
  <si>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</si>
  <si>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</si>
  <si>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</si>
  <si>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</si>
  <si>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</si>
  <si>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</si>
  <si>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</si>
  <si>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</si>
  <si>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</si>
  <si>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</si>
  <si>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</si>
  <si>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</si>
  <si>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</si>
  <si>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</si>
  <si>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</si>
  <si>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</si>
  <si>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TABBFM91870</t>
  </si>
  <si>
    <t>合同交期</t>
  </si>
  <si>
    <t>产前确认样</t>
  </si>
  <si>
    <t>有</t>
  </si>
  <si>
    <t>无</t>
  </si>
  <si>
    <t>品名</t>
  </si>
  <si>
    <t>男式冲锋衣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</si>
  <si>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</si>
  <si>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</si>
  <si>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</si>
  <si>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</si>
  <si>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</si>
  <si>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</si>
  <si>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</si>
  <si>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</si>
  <si>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</si>
  <si>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CGDD24090300001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</si>
  <si>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</si>
  <si>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</si>
  <si>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</si>
  <si>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</si>
  <si>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</si>
  <si>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</si>
  <si>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</si>
  <si>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</si>
  <si>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</si>
  <si>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</si>
  <si>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</si>
  <si>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</si>
  <si>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</si>
  <si>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</si>
  <si>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</si>
  <si>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</si>
  <si>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</si>
  <si>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</si>
  <si>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</si>
  <si>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</si>
  <si>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</si>
  <si>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</si>
  <si>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</si>
  <si>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</si>
  <si>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</si>
  <si>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</si>
  <si>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</si>
  <si>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</si>
  <si>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</si>
  <si>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</si>
  <si>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</si>
  <si>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</si>
  <si>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</si>
  <si>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</si>
  <si>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</si>
  <si>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</si>
  <si>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</si>
  <si>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极地白\黑色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</si>
  <si>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</si>
  <si>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</si>
  <si>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极地白\黑色/40件</t>
  </si>
  <si>
    <t>藏蓝/20件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</si>
  <si>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</si>
  <si>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</si>
  <si>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</si>
  <si>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</si>
  <si>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</si>
  <si>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下摆起柳</t>
  </si>
  <si>
    <t>修笼腋下皱多，不平</t>
  </si>
  <si>
    <t>领后褶皱多</t>
  </si>
  <si>
    <t>黑色注意浮毛杂质</t>
  </si>
  <si>
    <t>里布偏紧，面皱多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</si>
  <si>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</si>
  <si>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</si>
  <si>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</si>
  <si>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</si>
  <si>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</si>
  <si>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</si>
  <si>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</si>
  <si>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</si>
  <si>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</si>
  <si>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</si>
  <si>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</si>
  <si>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</si>
  <si>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</si>
  <si>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</si>
  <si>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</si>
  <si>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</si>
  <si>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</si>
  <si>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</si>
  <si>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</si>
  <si>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</si>
  <si>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</si>
  <si>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</si>
  <si>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</si>
  <si>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</si>
  <si>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</si>
  <si>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</si>
  <si>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</si>
  <si>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</si>
  <si>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</si>
  <si>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</si>
  <si>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</si>
  <si>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</si>
  <si>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</si>
  <si>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</si>
  <si>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</si>
  <si>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</si>
  <si>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</si>
  <si>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</si>
  <si>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内主项拉链长</t>
  </si>
  <si>
    <t>0.5/0</t>
  </si>
  <si>
    <t>胸围</t>
  </si>
  <si>
    <t>0/-0.5</t>
  </si>
  <si>
    <t>摆围</t>
  </si>
  <si>
    <t>120</t>
  </si>
  <si>
    <t>肩宽</t>
  </si>
  <si>
    <t>-0.5/-0.4</t>
  </si>
  <si>
    <t>-0.6/-0.8</t>
  </si>
  <si>
    <t>-1/-0.7</t>
  </si>
  <si>
    <t>-1/-1</t>
  </si>
  <si>
    <t>-0.8/-0.8</t>
  </si>
  <si>
    <t>肩点袖长</t>
  </si>
  <si>
    <t>0/-0.1</t>
  </si>
  <si>
    <t>-0.2/-0.2</t>
  </si>
  <si>
    <t>0/-0.3</t>
  </si>
  <si>
    <t>袖肥/2（参考
值见注解）</t>
  </si>
  <si>
    <t>+0.2/+0.2</t>
  </si>
  <si>
    <t>+0.3/+0.3</t>
  </si>
  <si>
    <t>袖肘围/2</t>
  </si>
  <si>
    <t>袖口围/2（平量）</t>
  </si>
  <si>
    <t>前领高</t>
  </si>
  <si>
    <t>下领围</t>
  </si>
  <si>
    <t>帽高</t>
  </si>
  <si>
    <t>+0.4/+0.3</t>
  </si>
  <si>
    <t>+0.5/+0.3</t>
  </si>
  <si>
    <t>帽宽</t>
  </si>
  <si>
    <t>帽下口拉链</t>
  </si>
  <si>
    <t>插手袋开口</t>
  </si>
  <si>
    <t>19</t>
  </si>
  <si>
    <t>胸袋开口（含飞机盖）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</si>
  <si>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</si>
  <si>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</si>
  <si>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</si>
  <si>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</si>
  <si>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</si>
  <si>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</si>
  <si>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</si>
  <si>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</si>
  <si>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</si>
  <si>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</si>
  <si>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</si>
  <si>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</si>
  <si>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</si>
  <si>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</si>
  <si>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极地白/黑色：3#4#8#9#</t>
  </si>
  <si>
    <t>藏蓝：4#7#11#15#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</si>
  <si>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</si>
  <si>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</si>
  <si>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</si>
  <si>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</si>
  <si>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</si>
  <si>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</si>
  <si>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</si>
  <si>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</si>
  <si>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</si>
  <si>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</si>
  <si>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</si>
  <si>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</si>
  <si>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</si>
  <si>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</si>
  <si>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</si>
  <si>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</si>
  <si>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</si>
  <si>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</si>
  <si>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</si>
  <si>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</si>
  <si>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</si>
  <si>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</si>
  <si>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</si>
  <si>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</si>
  <si>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</si>
  <si>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</si>
  <si>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</si>
  <si>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</si>
  <si>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</si>
  <si>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采购凭证编号：CGDD24090300001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</si>
  <si>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</si>
  <si>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</si>
  <si>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</si>
  <si>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</si>
  <si>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</si>
  <si>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</si>
  <si>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</si>
  <si>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</si>
  <si>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</si>
  <si>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</si>
  <si>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</si>
  <si>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</si>
  <si>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</si>
  <si>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</si>
  <si>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</si>
  <si>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</si>
  <si>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</si>
  <si>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</si>
  <si>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</si>
  <si>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</si>
  <si>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</si>
  <si>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</si>
  <si>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</si>
  <si>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</si>
  <si>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</si>
  <si>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</si>
  <si>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</si>
  <si>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</si>
  <si>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</si>
  <si>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</si>
  <si>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</si>
  <si>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</si>
  <si>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</si>
  <si>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</si>
  <si>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</si>
  <si>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</si>
  <si>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</si>
  <si>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</si>
  <si>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</si>
  <si>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</si>
  <si>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</si>
  <si>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</si>
  <si>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</si>
  <si>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</si>
  <si>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FW10301</t>
  </si>
  <si>
    <t>极地白/黑色</t>
  </si>
  <si>
    <t>恒利纺织</t>
  </si>
  <si>
    <t>5/9</t>
  </si>
  <si>
    <t>制表时间：2024/8/26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</si>
  <si>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</si>
  <si>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</si>
  <si>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</si>
  <si>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</si>
  <si>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</si>
  <si>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</si>
  <si>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</si>
  <si>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</si>
  <si>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</si>
  <si>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</si>
  <si>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</si>
  <si>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</si>
  <si>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t>TABBFM91871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</si>
  <si>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</si>
  <si>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</si>
  <si>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</si>
  <si>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</si>
  <si>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</si>
  <si>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</si>
  <si>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</si>
  <si>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</si>
  <si>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</si>
  <si>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</si>
  <si>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</si>
  <si>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</si>
  <si>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</si>
  <si>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</si>
  <si>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</si>
  <si>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</si>
  <si>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</si>
  <si>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</si>
  <si>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</si>
  <si>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</si>
  <si>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</si>
  <si>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</si>
  <si>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</si>
  <si>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</si>
  <si>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</si>
  <si>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</si>
  <si>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</si>
  <si>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</si>
  <si>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</si>
  <si>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</si>
  <si>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</si>
  <si>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</si>
  <si>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</si>
  <si>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</si>
  <si>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</si>
  <si>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</si>
  <si>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</si>
  <si>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</si>
  <si>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</si>
  <si>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</si>
  <si>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</si>
  <si>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</si>
  <si>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</si>
  <si>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</si>
  <si>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</si>
  <si>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</si>
  <si>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</si>
  <si>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</si>
  <si>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黑色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</si>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</sst>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细黑"/>
      <charset val="134"/>
    </font>
    <font>
      <b/>
      <sz val="12"/>
      <color theme="1"/>
      <name val="宋体"/>
      <charset val="134"/>
      <scheme val="major"/>
    </font>
    <font>
      <b/>
      <sz val="12"/>
      <name val="华文细黑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8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66" applyNumberFormat="0" applyAlignment="0" applyProtection="0">
      <alignment vertical="center"/>
    </xf>
    <xf numFmtId="0" fontId="48" fillId="10" borderId="67" applyNumberFormat="0" applyAlignment="0" applyProtection="0">
      <alignment vertical="center"/>
    </xf>
    <xf numFmtId="0" fontId="49" fillId="10" borderId="66" applyNumberFormat="0" applyAlignment="0" applyProtection="0">
      <alignment vertical="center"/>
    </xf>
    <xf numFmtId="0" fontId="50" fillId="11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</cellStyleXfs>
  <cellXfs count="36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horizontal="left" vertical="top"/>
    </xf>
    <xf numFmtId="0" fontId="17" fillId="0" borderId="2" xfId="64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9" fillId="0" borderId="2" xfId="64" applyFont="1" applyFill="1" applyBorder="1" applyAlignment="1">
      <alignment horizontal="left" vertical="top"/>
    </xf>
    <xf numFmtId="0" fontId="13" fillId="0" borderId="12" xfId="55" applyFont="1" applyFill="1" applyBorder="1" applyAlignment="1">
      <alignment horizontal="center"/>
    </xf>
    <xf numFmtId="0" fontId="20" fillId="0" borderId="0" xfId="56" applyFont="1" applyFill="1">
      <alignment vertical="center"/>
    </xf>
    <xf numFmtId="14" fontId="13" fillId="0" borderId="0" xfId="55" applyNumberFormat="1" applyFont="1" applyFill="1"/>
    <xf numFmtId="0" fontId="14" fillId="0" borderId="7" xfId="0" applyFont="1" applyFill="1" applyBorder="1" applyAlignment="1">
      <alignment horizontal="center" vertical="center"/>
    </xf>
    <xf numFmtId="0" fontId="21" fillId="0" borderId="0" xfId="54" applyFill="1" applyAlignment="1">
      <alignment horizontal="left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7" xfId="54" applyFont="1" applyFill="1" applyBorder="1" applyAlignment="1">
      <alignment horizontal="left" vertical="center"/>
    </xf>
    <xf numFmtId="0" fontId="21" fillId="0" borderId="18" xfId="54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178" fontId="25" fillId="0" borderId="18" xfId="54" applyNumberFormat="1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30" xfId="54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16" fillId="0" borderId="35" xfId="54" applyFont="1" applyBorder="1" applyAlignment="1">
      <alignment horizontal="left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29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16" fillId="0" borderId="16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10" xfId="54" applyFont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9" fontId="24" fillId="0" borderId="10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0" fontId="28" fillId="0" borderId="17" xfId="54" applyFont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16" fillId="0" borderId="17" xfId="54" applyFont="1" applyBorder="1" applyAlignment="1">
      <alignment horizontal="left" vertical="center"/>
    </xf>
    <xf numFmtId="0" fontId="16" fillId="0" borderId="18" xfId="54" applyFont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 wrapText="1"/>
    </xf>
    <xf numFmtId="14" fontId="24" fillId="0" borderId="30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26" fillId="0" borderId="0" xfId="54" applyFont="1" applyAlignment="1">
      <alignment horizontal="center" vertical="center"/>
    </xf>
    <xf numFmtId="0" fontId="26" fillId="0" borderId="0" xfId="54" applyFont="1" applyBorder="1" applyAlignment="1">
      <alignment horizontal="left" vertical="center"/>
    </xf>
    <xf numFmtId="0" fontId="16" fillId="0" borderId="14" xfId="54" applyFont="1" applyBorder="1" applyAlignment="1">
      <alignment vertical="center"/>
    </xf>
    <xf numFmtId="0" fontId="21" fillId="0" borderId="15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1" fillId="0" borderId="15" xfId="54" applyFont="1" applyBorder="1" applyAlignment="1">
      <alignment vertical="center"/>
    </xf>
    <xf numFmtId="0" fontId="16" fillId="0" borderId="15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8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16" fillId="0" borderId="17" xfId="54" applyFont="1" applyBorder="1" applyAlignment="1">
      <alignment horizontal="center" vertical="center"/>
    </xf>
    <xf numFmtId="0" fontId="16" fillId="0" borderId="18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4" fillId="0" borderId="37" xfId="54" applyFont="1" applyBorder="1" applyAlignment="1">
      <alignment vertical="center"/>
    </xf>
    <xf numFmtId="58" fontId="21" fillId="0" borderId="37" xfId="54" applyNumberFormat="1" applyFont="1" applyBorder="1" applyAlignment="1">
      <alignment vertical="center"/>
    </xf>
    <xf numFmtId="0" fontId="26" fillId="0" borderId="37" xfId="54" applyFont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4" borderId="37" xfId="54" applyNumberFormat="1" applyFont="1" applyFill="1" applyBorder="1" applyAlignment="1">
      <alignment vertical="center"/>
    </xf>
    <xf numFmtId="0" fontId="21" fillId="0" borderId="35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4" fillId="0" borderId="11" xfId="54" applyFont="1" applyBorder="1" applyAlignment="1">
      <alignment horizontal="left" vertical="center"/>
    </xf>
    <xf numFmtId="0" fontId="16" fillId="0" borderId="11" xfId="54" applyFont="1" applyBorder="1" applyAlignment="1">
      <alignment horizontal="center" vertical="center"/>
    </xf>
    <xf numFmtId="0" fontId="16" fillId="0" borderId="30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16" fillId="0" borderId="30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4" fillId="0" borderId="42" xfId="54" applyFont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1" fillId="0" borderId="37" xfId="54" applyFont="1" applyBorder="1" applyAlignment="1">
      <alignment horizontal="center" vertical="center"/>
    </xf>
    <xf numFmtId="0" fontId="21" fillId="0" borderId="42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3" xfId="54" applyFont="1" applyBorder="1" applyAlignment="1">
      <alignment horizontal="center" vertical="top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14" fontId="24" fillId="0" borderId="18" xfId="54" applyNumberFormat="1" applyFont="1" applyFill="1" applyBorder="1" applyAlignment="1">
      <alignment horizontal="center" vertical="center"/>
    </xf>
    <xf numFmtId="14" fontId="24" fillId="0" borderId="30" xfId="54" applyNumberFormat="1" applyFont="1" applyFill="1" applyBorder="1" applyAlignment="1">
      <alignment horizontal="center" vertical="center"/>
    </xf>
    <xf numFmtId="0" fontId="16" fillId="0" borderId="45" xfId="54" applyFont="1" applyBorder="1" applyAlignment="1">
      <alignment horizontal="left" vertical="center"/>
    </xf>
    <xf numFmtId="0" fontId="16" fillId="0" borderId="24" xfId="54" applyFont="1" applyBorder="1" applyAlignment="1">
      <alignment horizontal="left" vertical="center"/>
    </xf>
    <xf numFmtId="0" fontId="26" fillId="0" borderId="38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16" fillId="0" borderId="39" xfId="54" applyFont="1" applyBorder="1" applyAlignment="1">
      <alignment vertical="center"/>
    </xf>
    <xf numFmtId="0" fontId="21" fillId="0" borderId="40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21" fillId="0" borderId="40" xfId="54" applyFont="1" applyBorder="1" applyAlignment="1">
      <alignment vertical="center"/>
    </xf>
    <xf numFmtId="0" fontId="16" fillId="0" borderId="40" xfId="54" applyFont="1" applyBorder="1" applyAlignment="1">
      <alignment vertical="center"/>
    </xf>
    <xf numFmtId="0" fontId="16" fillId="0" borderId="39" xfId="54" applyFont="1" applyBorder="1" applyAlignment="1">
      <alignment horizontal="center" vertical="center"/>
    </xf>
    <xf numFmtId="0" fontId="24" fillId="0" borderId="40" xfId="54" applyFont="1" applyBorder="1" applyAlignment="1">
      <alignment horizontal="center" vertical="center"/>
    </xf>
    <xf numFmtId="0" fontId="16" fillId="0" borderId="40" xfId="54" applyFont="1" applyBorder="1" applyAlignment="1">
      <alignment horizontal="center" vertical="center"/>
    </xf>
    <xf numFmtId="0" fontId="21" fillId="0" borderId="40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6" fillId="0" borderId="26" xfId="54" applyFont="1" applyBorder="1" applyAlignment="1">
      <alignment horizontal="left" vertical="center" wrapText="1"/>
    </xf>
    <xf numFmtId="0" fontId="16" fillId="0" borderId="27" xfId="54" applyFont="1" applyBorder="1" applyAlignment="1">
      <alignment horizontal="left" vertical="center" wrapText="1"/>
    </xf>
    <xf numFmtId="0" fontId="16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left" vertical="center"/>
    </xf>
    <xf numFmtId="0" fontId="32" fillId="0" borderId="46" xfId="54" applyFont="1" applyBorder="1" applyAlignment="1">
      <alignment horizontal="left" vertical="center" wrapText="1"/>
    </xf>
    <xf numFmtId="0" fontId="24" fillId="0" borderId="16" xfId="54" applyFont="1" applyFill="1" applyBorder="1" applyAlignment="1">
      <alignment horizontal="left" vertical="center"/>
    </xf>
    <xf numFmtId="9" fontId="24" fillId="0" borderId="10" xfId="54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9" fontId="24" fillId="0" borderId="25" xfId="54" applyNumberFormat="1" applyFont="1" applyFill="1" applyBorder="1" applyAlignment="1">
      <alignment horizontal="left" vertical="center"/>
    </xf>
    <xf numFmtId="9" fontId="24" fillId="0" borderId="20" xfId="54" applyNumberFormat="1" applyFont="1" applyFill="1" applyBorder="1" applyAlignment="1">
      <alignment horizontal="left" vertical="center"/>
    </xf>
    <xf numFmtId="9" fontId="24" fillId="0" borderId="26" xfId="54" applyNumberFormat="1" applyFont="1" applyBorder="1" applyAlignment="1">
      <alignment horizontal="left" vertical="center"/>
    </xf>
    <xf numFmtId="9" fontId="24" fillId="0" borderId="27" xfId="54" applyNumberFormat="1" applyFont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33" fillId="0" borderId="37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4" fillId="0" borderId="50" xfId="54" applyFont="1" applyBorder="1" applyAlignment="1">
      <alignment vertical="center"/>
    </xf>
    <xf numFmtId="0" fontId="26" fillId="0" borderId="50" xfId="54" applyFont="1" applyBorder="1" applyAlignment="1">
      <alignment vertical="center"/>
    </xf>
    <xf numFmtId="58" fontId="21" fillId="0" borderId="35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1" fillId="0" borderId="50" xfId="54" applyFont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16" fillId="0" borderId="51" xfId="54" applyFont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3" xfId="54" applyFont="1" applyBorder="1" applyAlignment="1">
      <alignment horizontal="left" vertical="center" wrapText="1"/>
    </xf>
    <xf numFmtId="0" fontId="16" fillId="0" borderId="44" xfId="54" applyFont="1" applyBorder="1" applyAlignment="1">
      <alignment horizontal="left" vertical="center"/>
    </xf>
    <xf numFmtId="0" fontId="34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4" fillId="0" borderId="31" xfId="54" applyNumberFormat="1" applyFont="1" applyFill="1" applyBorder="1" applyAlignment="1">
      <alignment horizontal="left" vertical="center"/>
    </xf>
    <xf numFmtId="9" fontId="24" fillId="0" borderId="33" xfId="54" applyNumberFormat="1" applyFont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6" fillId="0" borderId="53" xfId="54" applyFont="1" applyBorder="1" applyAlignment="1">
      <alignment horizontal="center" vertical="center"/>
    </xf>
    <xf numFmtId="0" fontId="24" fillId="0" borderId="50" xfId="54" applyFont="1" applyBorder="1" applyAlignment="1">
      <alignment horizontal="center" vertical="center"/>
    </xf>
    <xf numFmtId="0" fontId="24" fillId="0" borderId="51" xfId="54" applyFont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56" xfId="0" applyBorder="1"/>
    <xf numFmtId="0" fontId="0" fillId="0" borderId="2" xfId="0" applyBorder="1"/>
    <xf numFmtId="0" fontId="0" fillId="5" borderId="2" xfId="0" applyFill="1" applyBorder="1"/>
    <xf numFmtId="0" fontId="0" fillId="0" borderId="57" xfId="0" applyBorder="1"/>
    <xf numFmtId="0" fontId="0" fillId="0" borderId="58" xfId="0" applyBorder="1"/>
    <xf numFmtId="0" fontId="0" fillId="5" borderId="58" xfId="0" applyFill="1" applyBorder="1"/>
    <xf numFmtId="0" fontId="0" fillId="6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6095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5378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10</xdr:row>
          <xdr:rowOff>169545</xdr:rowOff>
        </xdr:from>
        <xdr:to>
          <xdr:col>6</xdr:col>
          <xdr:colOff>657225</xdr:colOff>
          <xdr:row>12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5730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10</xdr:row>
          <xdr:rowOff>3175</xdr:rowOff>
        </xdr:from>
        <xdr:to>
          <xdr:col>2</xdr:col>
          <xdr:colOff>724535</xdr:colOff>
          <xdr:row>11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4066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537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11</xdr:row>
          <xdr:rowOff>30480</xdr:rowOff>
        </xdr:from>
        <xdr:to>
          <xdr:col>2</xdr:col>
          <xdr:colOff>735330</xdr:colOff>
          <xdr:row>12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6435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9</xdr:row>
          <xdr:rowOff>201295</xdr:rowOff>
        </xdr:from>
        <xdr:to>
          <xdr:col>6</xdr:col>
          <xdr:colOff>10795</xdr:colOff>
          <xdr:row>11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3952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9</xdr:row>
          <xdr:rowOff>163195</xdr:rowOff>
        </xdr:from>
        <xdr:to>
          <xdr:col>6</xdr:col>
          <xdr:colOff>662940</xdr:colOff>
          <xdr:row>11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3571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11</xdr:row>
          <xdr:rowOff>26035</xdr:rowOff>
        </xdr:from>
        <xdr:to>
          <xdr:col>6</xdr:col>
          <xdr:colOff>5080</xdr:colOff>
          <xdr:row>12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6390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10</xdr:row>
          <xdr:rowOff>2540</xdr:rowOff>
        </xdr:from>
        <xdr:to>
          <xdr:col>1</xdr:col>
          <xdr:colOff>760095</xdr:colOff>
          <xdr:row>11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4060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11</xdr:row>
          <xdr:rowOff>33020</xdr:rowOff>
        </xdr:from>
        <xdr:to>
          <xdr:col>2</xdr:col>
          <xdr:colOff>15240</xdr:colOff>
          <xdr:row>12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6460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9</xdr:row>
          <xdr:rowOff>208915</xdr:rowOff>
        </xdr:from>
        <xdr:to>
          <xdr:col>10</xdr:col>
          <xdr:colOff>3175</xdr:colOff>
          <xdr:row>11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4028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9</xdr:row>
          <xdr:rowOff>180340</xdr:rowOff>
        </xdr:from>
        <xdr:to>
          <xdr:col>10</xdr:col>
          <xdr:colOff>722630</xdr:colOff>
          <xdr:row>11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3742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11</xdr:row>
          <xdr:rowOff>20955</xdr:rowOff>
        </xdr:from>
        <xdr:to>
          <xdr:col>10</xdr:col>
          <xdr:colOff>3175</xdr:colOff>
          <xdr:row>12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6339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10</xdr:row>
          <xdr:rowOff>174625</xdr:rowOff>
        </xdr:from>
        <xdr:to>
          <xdr:col>10</xdr:col>
          <xdr:colOff>728345</xdr:colOff>
          <xdr:row>12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5781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177800</xdr:rowOff>
        </xdr:from>
        <xdr:to>
          <xdr:col>2</xdr:col>
          <xdr:colOff>584200</xdr:colOff>
          <xdr:row>24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0958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177800</xdr:rowOff>
        </xdr:from>
        <xdr:to>
          <xdr:col>3</xdr:col>
          <xdr:colOff>584200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0958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27</xdr:row>
          <xdr:rowOff>12700</xdr:rowOff>
        </xdr:from>
        <xdr:to>
          <xdr:col>1</xdr:col>
          <xdr:colOff>596900</xdr:colOff>
          <xdr:row>28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584200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12700</xdr:rowOff>
        </xdr:from>
        <xdr:to>
          <xdr:col>2</xdr:col>
          <xdr:colOff>571500</xdr:colOff>
          <xdr:row>28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190500</xdr:rowOff>
        </xdr:from>
        <xdr:to>
          <xdr:col>5</xdr:col>
          <xdr:colOff>596900</xdr:colOff>
          <xdr:row>28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1563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0</xdr:rowOff>
        </xdr:from>
        <xdr:to>
          <xdr:col>5</xdr:col>
          <xdr:colOff>596900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28</xdr:row>
          <xdr:rowOff>0</xdr:rowOff>
        </xdr:from>
        <xdr:to>
          <xdr:col>6</xdr:col>
          <xdr:colOff>596900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584200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12700</xdr:rowOff>
        </xdr:from>
        <xdr:to>
          <xdr:col>10</xdr:col>
          <xdr:colOff>596900</xdr:colOff>
          <xdr:row>29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188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27</xdr:row>
          <xdr:rowOff>0</xdr:rowOff>
        </xdr:from>
        <xdr:to>
          <xdr:col>9</xdr:col>
          <xdr:colOff>596900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0</xdr:rowOff>
        </xdr:from>
        <xdr:to>
          <xdr:col>10</xdr:col>
          <xdr:colOff>596900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273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6095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765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003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273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273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444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7444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7444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75716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0278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0466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74446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774446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774446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775716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50278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30466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85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850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770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1150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85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850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57" customWidth="1"/>
    <col min="2" max="2" width="96.3333333333333" style="358" customWidth="1"/>
    <col min="3" max="3" width="10.1666666666667" customWidth="1"/>
  </cols>
  <sheetData>
    <row r="1" customFormat="1" ht="21" customHeight="1" spans="1:2">
      <c r="A1" s="359"/>
      <c r="B1" s="360" t="s">
        <v>0</v>
      </c>
    </row>
    <row r="2" customFormat="1" spans="1:2">
      <c r="A2" s="361">
        <v>1</v>
      </c>
      <c r="B2" s="362" t="s">
        <v>1</v>
      </c>
    </row>
    <row r="3" customFormat="1" spans="1:2">
      <c r="A3" s="361">
        <v>2</v>
      </c>
      <c r="B3" s="362" t="s">
        <v>2</v>
      </c>
    </row>
    <row r="4" customFormat="1" spans="1:2">
      <c r="A4" s="361">
        <v>3</v>
      </c>
      <c r="B4" s="362" t="s">
        <v>3</v>
      </c>
    </row>
    <row r="5" customFormat="1" spans="1:2">
      <c r="A5" s="361">
        <v>4</v>
      </c>
      <c r="B5" s="362" t="s">
        <v>4</v>
      </c>
    </row>
    <row r="6" customFormat="1" spans="1:2">
      <c r="A6" s="361">
        <v>5</v>
      </c>
      <c r="B6" s="362" t="s">
        <v>5</v>
      </c>
    </row>
    <row r="7" customFormat="1" spans="1:2">
      <c r="A7" s="361">
        <v>6</v>
      </c>
      <c r="B7" s="362" t="s">
        <v>6</v>
      </c>
    </row>
    <row r="8" s="356" customFormat="1" ht="35" customHeight="1" spans="1:2">
      <c r="A8" s="363">
        <v>7</v>
      </c>
      <c r="B8" s="364" t="s">
        <v>7</v>
      </c>
    </row>
    <row r="9" customFormat="1" ht="19" customHeight="1" spans="1:2">
      <c r="A9" s="359"/>
      <c r="B9" s="365" t="s">
        <v>8</v>
      </c>
    </row>
    <row r="10" customFormat="1" ht="30" customHeight="1" spans="1:2">
      <c r="A10" s="361">
        <v>1</v>
      </c>
      <c r="B10" s="366" t="s">
        <v>9</v>
      </c>
    </row>
    <row r="11" customFormat="1" spans="1:2">
      <c r="A11" s="361">
        <v>2</v>
      </c>
      <c r="B11" s="364" t="s">
        <v>10</v>
      </c>
    </row>
    <row r="12" customFormat="1" spans="1:2">
      <c r="A12" s="361"/>
      <c r="B12" s="362"/>
    </row>
    <row r="13" customFormat="1" ht="20.4" spans="1:2">
      <c r="A13" s="359"/>
      <c r="B13" s="365" t="s">
        <v>11</v>
      </c>
    </row>
    <row r="14" customFormat="1" ht="31.2" spans="1:2">
      <c r="A14" s="361">
        <v>1</v>
      </c>
      <c r="B14" s="366" t="s">
        <v>12</v>
      </c>
    </row>
    <row r="15" customFormat="1" spans="1:2">
      <c r="A15" s="361">
        <v>2</v>
      </c>
      <c r="B15" s="362" t="s">
        <v>13</v>
      </c>
    </row>
    <row r="16" customFormat="1" spans="1:2">
      <c r="A16" s="361">
        <v>3</v>
      </c>
      <c r="B16" s="362" t="s">
        <v>14</v>
      </c>
    </row>
    <row r="17" customFormat="1" spans="1:2">
      <c r="A17" s="361"/>
      <c r="B17" s="362"/>
    </row>
    <row r="18" customFormat="1" ht="20.4" spans="1:2">
      <c r="A18" s="359"/>
      <c r="B18" s="365" t="s">
        <v>15</v>
      </c>
    </row>
    <row r="19" customFormat="1" ht="31.2" spans="1:2">
      <c r="A19" s="361">
        <v>1</v>
      </c>
      <c r="B19" s="366" t="s">
        <v>16</v>
      </c>
    </row>
    <row r="20" customFormat="1" spans="1:2">
      <c r="A20" s="361">
        <v>2</v>
      </c>
      <c r="B20" s="362" t="s">
        <v>17</v>
      </c>
    </row>
    <row r="21" customFormat="1" ht="31.2" spans="1:2">
      <c r="A21" s="361">
        <v>3</v>
      </c>
      <c r="B21" s="362" t="s">
        <v>18</v>
      </c>
    </row>
    <row r="22" customFormat="1" spans="1:2">
      <c r="A22" s="361"/>
      <c r="B22" s="362"/>
    </row>
    <row r="24" customFormat="1" spans="1:2">
      <c r="A24" s="367"/>
      <c r="B24" s="36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D4" sqref="D4:D5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258</v>
      </c>
      <c r="B2" s="7" t="s">
        <v>259</v>
      </c>
      <c r="C2" s="7" t="s">
        <v>260</v>
      </c>
      <c r="D2" s="7" t="s">
        <v>261</v>
      </c>
      <c r="E2" s="7" t="s">
        <v>262</v>
      </c>
      <c r="F2" s="7" t="s">
        <v>263</v>
      </c>
      <c r="G2" s="7" t="s">
        <v>264</v>
      </c>
      <c r="H2" s="7" t="s">
        <v>265</v>
      </c>
      <c r="I2" s="6" t="s">
        <v>266</v>
      </c>
      <c r="J2" s="6" t="s">
        <v>267</v>
      </c>
      <c r="K2" s="6" t="s">
        <v>268</v>
      </c>
      <c r="L2" s="6" t="s">
        <v>269</v>
      </c>
      <c r="M2" s="6" t="s">
        <v>270</v>
      </c>
      <c r="N2" s="7" t="s">
        <v>271</v>
      </c>
      <c r="O2" s="7" t="s">
        <v>272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273</v>
      </c>
      <c r="J3" s="6" t="s">
        <v>273</v>
      </c>
      <c r="K3" s="6" t="s">
        <v>273</v>
      </c>
      <c r="L3" s="6" t="s">
        <v>273</v>
      </c>
      <c r="M3" s="6" t="s">
        <v>273</v>
      </c>
      <c r="N3" s="9"/>
      <c r="O3" s="9"/>
    </row>
    <row r="4" s="2" customFormat="1" ht="18" customHeight="1" spans="1:15">
      <c r="A4" s="35">
        <v>1</v>
      </c>
      <c r="B4" s="30" t="s">
        <v>274</v>
      </c>
      <c r="C4" s="31" t="s">
        <v>275</v>
      </c>
      <c r="D4" s="12" t="s">
        <v>276</v>
      </c>
      <c r="E4" s="13" t="s">
        <v>47</v>
      </c>
      <c r="F4" s="11" t="s">
        <v>277</v>
      </c>
      <c r="G4" s="61" t="s">
        <v>79</v>
      </c>
      <c r="H4" s="62"/>
      <c r="I4" s="35">
        <v>1</v>
      </c>
      <c r="J4" s="35"/>
      <c r="K4" s="35">
        <v>1</v>
      </c>
      <c r="L4" s="35"/>
      <c r="M4" s="35">
        <v>1</v>
      </c>
      <c r="N4" s="62">
        <f>SUM(I4:M4)</f>
        <v>3</v>
      </c>
      <c r="O4" s="62"/>
    </row>
    <row r="5" s="2" customFormat="1" ht="18" customHeight="1" spans="1:15">
      <c r="A5" s="35">
        <v>2</v>
      </c>
      <c r="B5" s="30" t="s">
        <v>278</v>
      </c>
      <c r="C5" s="31" t="s">
        <v>275</v>
      </c>
      <c r="D5" s="12" t="s">
        <v>102</v>
      </c>
      <c r="E5" s="13" t="s">
        <v>47</v>
      </c>
      <c r="F5" s="11" t="s">
        <v>277</v>
      </c>
      <c r="G5" s="61" t="s">
        <v>79</v>
      </c>
      <c r="H5" s="62"/>
      <c r="I5" s="35"/>
      <c r="J5" s="35">
        <v>1</v>
      </c>
      <c r="K5" s="35"/>
      <c r="L5" s="35">
        <v>1</v>
      </c>
      <c r="M5" s="35">
        <v>1</v>
      </c>
      <c r="N5" s="62">
        <f>SUM(I5:M5)</f>
        <v>3</v>
      </c>
      <c r="O5" s="62"/>
    </row>
    <row r="6" s="2" customFormat="1" ht="18" customHeight="1" spans="1:15">
      <c r="A6" s="35"/>
      <c r="B6" s="30"/>
      <c r="C6" s="31"/>
      <c r="D6" s="12"/>
      <c r="E6" s="13"/>
      <c r="F6" s="11"/>
      <c r="G6" s="61"/>
      <c r="H6" s="62"/>
      <c r="I6" s="35"/>
      <c r="J6" s="35"/>
      <c r="K6" s="35"/>
      <c r="L6" s="35"/>
      <c r="M6" s="35"/>
      <c r="N6" s="62"/>
      <c r="O6" s="62"/>
    </row>
    <row r="7" s="2" customFormat="1" ht="18" customHeight="1" spans="1:15">
      <c r="A7" s="35"/>
      <c r="B7" s="30"/>
      <c r="C7" s="31"/>
      <c r="D7" s="12"/>
      <c r="E7" s="13"/>
      <c r="F7" s="11"/>
      <c r="G7" s="61"/>
      <c r="H7" s="62"/>
      <c r="I7" s="35"/>
      <c r="J7" s="35"/>
      <c r="K7" s="35"/>
      <c r="L7" s="35"/>
      <c r="M7" s="35"/>
      <c r="N7" s="62"/>
      <c r="O7" s="62"/>
    </row>
    <row r="8" s="2" customFormat="1" ht="18" customHeight="1" spans="1:15">
      <c r="A8" s="35"/>
      <c r="B8" s="30"/>
      <c r="C8" s="31"/>
      <c r="D8" s="12"/>
      <c r="E8" s="13"/>
      <c r="F8" s="11"/>
      <c r="G8" s="61"/>
      <c r="H8" s="62"/>
      <c r="I8" s="35"/>
      <c r="J8" s="35"/>
      <c r="K8" s="35"/>
      <c r="L8" s="35"/>
      <c r="M8" s="35"/>
      <c r="N8" s="62"/>
      <c r="O8" s="62"/>
    </row>
    <row r="9" s="2" customFormat="1" ht="18" customHeight="1" spans="1:15">
      <c r="A9" s="35"/>
      <c r="B9" s="13"/>
      <c r="C9" s="31"/>
      <c r="D9" s="12"/>
      <c r="E9" s="13"/>
      <c r="F9" s="11"/>
      <c r="G9" s="61"/>
      <c r="H9" s="62"/>
      <c r="I9" s="35"/>
      <c r="J9" s="35"/>
      <c r="K9" s="35"/>
      <c r="L9" s="35"/>
      <c r="M9" s="35"/>
      <c r="N9" s="62"/>
      <c r="O9" s="62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279</v>
      </c>
      <c r="B11" s="20"/>
      <c r="C11" s="20"/>
      <c r="D11" s="21"/>
      <c r="E11" s="22"/>
      <c r="F11" s="40"/>
      <c r="G11" s="40"/>
      <c r="H11" s="40"/>
      <c r="I11" s="33"/>
      <c r="J11" s="19" t="s">
        <v>280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281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E4" sqref="E4:E5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258</v>
      </c>
      <c r="B2" s="7" t="s">
        <v>263</v>
      </c>
      <c r="C2" s="7" t="s">
        <v>259</v>
      </c>
      <c r="D2" s="7" t="s">
        <v>260</v>
      </c>
      <c r="E2" s="7" t="s">
        <v>261</v>
      </c>
      <c r="F2" s="7" t="s">
        <v>262</v>
      </c>
      <c r="G2" s="6" t="s">
        <v>283</v>
      </c>
      <c r="H2" s="6"/>
      <c r="I2" s="6" t="s">
        <v>284</v>
      </c>
      <c r="J2" s="6"/>
      <c r="K2" s="8" t="s">
        <v>285</v>
      </c>
      <c r="L2" s="58" t="s">
        <v>286</v>
      </c>
      <c r="M2" s="25" t="s">
        <v>287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288</v>
      </c>
      <c r="H3" s="6" t="s">
        <v>289</v>
      </c>
      <c r="I3" s="6" t="s">
        <v>288</v>
      </c>
      <c r="J3" s="6" t="s">
        <v>289</v>
      </c>
      <c r="K3" s="10"/>
      <c r="L3" s="59"/>
      <c r="M3" s="26"/>
    </row>
    <row r="4" s="55" customFormat="1" ht="18" customHeight="1" spans="1:13">
      <c r="A4" s="11">
        <v>1</v>
      </c>
      <c r="B4" s="11" t="s">
        <v>277</v>
      </c>
      <c r="C4" s="30" t="s">
        <v>290</v>
      </c>
      <c r="D4" s="31" t="s">
        <v>275</v>
      </c>
      <c r="E4" s="12" t="s">
        <v>276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5" customFormat="1" ht="18" customHeight="1" spans="1:13">
      <c r="A5" s="11">
        <v>2</v>
      </c>
      <c r="B5" s="11" t="s">
        <v>277</v>
      </c>
      <c r="C5" s="30" t="s">
        <v>291</v>
      </c>
      <c r="D5" s="31" t="s">
        <v>275</v>
      </c>
      <c r="E5" s="12" t="s">
        <v>102</v>
      </c>
      <c r="F5" s="13" t="s">
        <v>292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5" customFormat="1" ht="18" customHeight="1" spans="1:13">
      <c r="A6" s="11"/>
      <c r="B6" s="11"/>
      <c r="C6" s="30"/>
      <c r="D6" s="31"/>
      <c r="E6" s="12"/>
      <c r="F6" s="13"/>
      <c r="G6" s="14"/>
      <c r="H6" s="14"/>
      <c r="I6" s="15"/>
      <c r="J6" s="15"/>
      <c r="K6" s="14"/>
      <c r="L6" s="11"/>
      <c r="M6" s="11"/>
    </row>
    <row r="7" s="55" customFormat="1" ht="18" customHeight="1" spans="1:13">
      <c r="A7" s="11"/>
      <c r="B7" s="11"/>
      <c r="C7" s="30"/>
      <c r="D7" s="31"/>
      <c r="E7" s="12"/>
      <c r="F7" s="13"/>
      <c r="G7" s="14"/>
      <c r="H7" s="14"/>
      <c r="I7" s="15"/>
      <c r="J7" s="15"/>
      <c r="K7" s="14"/>
      <c r="L7" s="11"/>
      <c r="M7" s="11"/>
    </row>
    <row r="8" s="55" customFormat="1" ht="18" customHeight="1" spans="1:13">
      <c r="A8" s="11"/>
      <c r="B8" s="11"/>
      <c r="C8" s="30"/>
      <c r="D8" s="31"/>
      <c r="E8" s="12"/>
      <c r="F8" s="13"/>
      <c r="G8" s="14"/>
      <c r="H8" s="14"/>
      <c r="I8" s="15"/>
      <c r="J8" s="15"/>
      <c r="K8" s="14"/>
      <c r="L8" s="11"/>
      <c r="M8" s="11"/>
    </row>
    <row r="9" s="56" customFormat="1" ht="14.25" customHeight="1" spans="1:1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="1" customFormat="1" ht="14.25" customHeight="1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4" customFormat="1" ht="29.25" customHeight="1" spans="1:13">
      <c r="A11" s="19" t="s">
        <v>279</v>
      </c>
      <c r="B11" s="20"/>
      <c r="C11" s="20"/>
      <c r="D11" s="20"/>
      <c r="E11" s="21"/>
      <c r="F11" s="22"/>
      <c r="G11" s="33"/>
      <c r="H11" s="19" t="s">
        <v>280</v>
      </c>
      <c r="I11" s="20"/>
      <c r="J11" s="20"/>
      <c r="K11" s="21"/>
      <c r="L11" s="60"/>
      <c r="M11" s="28"/>
    </row>
    <row r="12" s="1" customFormat="1" ht="105" customHeight="1" spans="1:13">
      <c r="A12" s="57" t="s">
        <v>293</v>
      </c>
      <c r="B12" s="5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D4" sqref="D4:E5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295</v>
      </c>
      <c r="B2" s="7" t="s">
        <v>263</v>
      </c>
      <c r="C2" s="7" t="s">
        <v>259</v>
      </c>
      <c r="D2" s="7" t="s">
        <v>260</v>
      </c>
      <c r="E2" s="7" t="s">
        <v>261</v>
      </c>
      <c r="F2" s="7" t="s">
        <v>262</v>
      </c>
      <c r="G2" s="44" t="s">
        <v>296</v>
      </c>
      <c r="H2" s="45"/>
      <c r="I2" s="51"/>
      <c r="J2" s="44" t="s">
        <v>297</v>
      </c>
      <c r="K2" s="45"/>
      <c r="L2" s="51"/>
      <c r="M2" s="44" t="s">
        <v>298</v>
      </c>
      <c r="N2" s="45"/>
      <c r="O2" s="51"/>
      <c r="P2" s="44" t="s">
        <v>299</v>
      </c>
      <c r="Q2" s="45"/>
      <c r="R2" s="51"/>
      <c r="S2" s="45" t="s">
        <v>300</v>
      </c>
      <c r="T2" s="45"/>
      <c r="U2" s="51"/>
      <c r="V2" s="36" t="s">
        <v>301</v>
      </c>
      <c r="W2" s="36" t="s">
        <v>272</v>
      </c>
    </row>
    <row r="3" s="2" customFormat="1" ht="25" customHeight="1" spans="1:23">
      <c r="A3" s="46"/>
      <c r="B3" s="46"/>
      <c r="C3" s="46"/>
      <c r="D3" s="46"/>
      <c r="E3" s="46"/>
      <c r="F3" s="46"/>
      <c r="G3" s="6" t="s">
        <v>302</v>
      </c>
      <c r="H3" s="6" t="s">
        <v>52</v>
      </c>
      <c r="I3" s="6" t="s">
        <v>263</v>
      </c>
      <c r="J3" s="6" t="s">
        <v>302</v>
      </c>
      <c r="K3" s="6" t="s">
        <v>52</v>
      </c>
      <c r="L3" s="6" t="s">
        <v>263</v>
      </c>
      <c r="M3" s="6" t="s">
        <v>302</v>
      </c>
      <c r="N3" s="6" t="s">
        <v>52</v>
      </c>
      <c r="O3" s="6" t="s">
        <v>263</v>
      </c>
      <c r="P3" s="6" t="s">
        <v>302</v>
      </c>
      <c r="Q3" s="6" t="s">
        <v>52</v>
      </c>
      <c r="R3" s="6" t="s">
        <v>263</v>
      </c>
      <c r="S3" s="6" t="s">
        <v>302</v>
      </c>
      <c r="T3" s="6" t="s">
        <v>52</v>
      </c>
      <c r="U3" s="6" t="s">
        <v>263</v>
      </c>
      <c r="V3" s="53"/>
      <c r="W3" s="53"/>
    </row>
    <row r="4" s="1" customFormat="1" ht="18" customHeight="1" spans="1:23">
      <c r="A4" s="18"/>
      <c r="B4" s="11" t="s">
        <v>277</v>
      </c>
      <c r="C4" s="30" t="s">
        <v>290</v>
      </c>
      <c r="D4" s="31" t="s">
        <v>275</v>
      </c>
      <c r="E4" s="12" t="s">
        <v>276</v>
      </c>
      <c r="F4" s="13" t="s">
        <v>47</v>
      </c>
      <c r="G4" s="31" t="s">
        <v>303</v>
      </c>
      <c r="H4" s="47" t="s">
        <v>304</v>
      </c>
      <c r="I4" s="12" t="s">
        <v>305</v>
      </c>
      <c r="J4" s="52" t="s">
        <v>306</v>
      </c>
      <c r="K4" s="41" t="s">
        <v>307</v>
      </c>
      <c r="L4" s="41" t="s">
        <v>308</v>
      </c>
      <c r="M4" s="52" t="s">
        <v>309</v>
      </c>
      <c r="N4" s="41" t="s">
        <v>310</v>
      </c>
      <c r="O4" s="41" t="s">
        <v>311</v>
      </c>
      <c r="P4" s="41"/>
      <c r="Q4" s="41"/>
      <c r="R4" s="41"/>
      <c r="S4" s="41"/>
      <c r="T4" s="41"/>
      <c r="U4" s="41"/>
      <c r="V4" s="41" t="s">
        <v>79</v>
      </c>
      <c r="W4" s="41"/>
    </row>
    <row r="5" s="1" customFormat="1" ht="18" customHeight="1" spans="1:23">
      <c r="A5" s="18"/>
      <c r="B5" s="11" t="s">
        <v>277</v>
      </c>
      <c r="C5" s="30" t="s">
        <v>312</v>
      </c>
      <c r="D5" s="31" t="s">
        <v>275</v>
      </c>
      <c r="E5" s="12" t="s">
        <v>102</v>
      </c>
      <c r="F5" s="13" t="s">
        <v>47</v>
      </c>
      <c r="G5" s="30"/>
      <c r="H5" s="31"/>
      <c r="I5" s="12"/>
      <c r="J5" s="13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="1" customFormat="1" ht="14.25" customHeight="1" spans="1:23">
      <c r="A6" s="18"/>
      <c r="B6" s="11"/>
      <c r="C6" s="30"/>
      <c r="D6" s="31"/>
      <c r="E6" s="12"/>
      <c r="F6" s="13"/>
      <c r="G6" s="31"/>
      <c r="H6" s="47"/>
      <c r="I6" s="12"/>
      <c r="J6" s="52"/>
      <c r="K6" s="41"/>
      <c r="L6" s="41"/>
      <c r="M6" s="52"/>
      <c r="N6" s="41"/>
      <c r="O6" s="41"/>
      <c r="P6" s="18"/>
      <c r="Q6" s="18"/>
      <c r="R6" s="18"/>
      <c r="S6" s="18"/>
      <c r="T6" s="18"/>
      <c r="U6" s="18"/>
      <c r="V6" s="41"/>
      <c r="W6" s="18"/>
    </row>
    <row r="7" s="1" customFormat="1" ht="14.25" customHeight="1" spans="1:23">
      <c r="A7" s="48"/>
      <c r="B7" s="11"/>
      <c r="C7" s="30"/>
      <c r="D7" s="31"/>
      <c r="E7" s="12"/>
      <c r="F7" s="13"/>
      <c r="G7" s="31"/>
      <c r="H7" s="47"/>
      <c r="I7" s="12"/>
      <c r="J7" s="52"/>
      <c r="K7" s="41"/>
      <c r="L7" s="41"/>
      <c r="M7" s="52"/>
      <c r="N7" s="41"/>
      <c r="O7" s="41"/>
      <c r="P7" s="49"/>
      <c r="Q7" s="49"/>
      <c r="R7" s="49"/>
      <c r="S7" s="49"/>
      <c r="T7" s="49"/>
      <c r="U7" s="54"/>
      <c r="V7" s="41"/>
      <c r="W7" s="54"/>
    </row>
    <row r="8" s="1" customFormat="1" ht="14.25" customHeight="1" spans="1:23">
      <c r="A8" s="48"/>
      <c r="B8" s="49"/>
      <c r="C8" s="49"/>
      <c r="D8" s="49"/>
      <c r="E8" s="50"/>
      <c r="F8" s="48"/>
      <c r="G8" s="13"/>
      <c r="H8" s="49"/>
      <c r="I8" s="49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54"/>
      <c r="V8" s="41"/>
      <c r="W8" s="54"/>
    </row>
    <row r="9" s="4" customFormat="1" ht="29.25" customHeight="1" spans="1:23">
      <c r="A9" s="19" t="s">
        <v>279</v>
      </c>
      <c r="B9" s="20"/>
      <c r="C9" s="20"/>
      <c r="D9" s="20"/>
      <c r="E9" s="21"/>
      <c r="F9" s="22"/>
      <c r="G9" s="33"/>
      <c r="H9" s="40"/>
      <c r="I9" s="40"/>
      <c r="J9" s="19" t="s">
        <v>280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0"/>
      <c r="W9" s="28"/>
    </row>
    <row r="10" s="1" customFormat="1" ht="72.95" customHeight="1" spans="1:23">
      <c r="A10" s="23" t="s">
        <v>313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E7" sqref="E7:G7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315</v>
      </c>
      <c r="B2" s="36" t="s">
        <v>259</v>
      </c>
      <c r="C2" s="36" t="s">
        <v>260</v>
      </c>
      <c r="D2" s="36" t="s">
        <v>261</v>
      </c>
      <c r="E2" s="35" t="s">
        <v>262</v>
      </c>
      <c r="F2" s="36" t="s">
        <v>263</v>
      </c>
      <c r="G2" s="35" t="s">
        <v>316</v>
      </c>
      <c r="H2" s="35" t="s">
        <v>317</v>
      </c>
      <c r="I2" s="35" t="s">
        <v>318</v>
      </c>
      <c r="J2" s="35" t="s">
        <v>317</v>
      </c>
      <c r="K2" s="35" t="s">
        <v>319</v>
      </c>
      <c r="L2" s="35" t="s">
        <v>317</v>
      </c>
      <c r="M2" s="36" t="s">
        <v>301</v>
      </c>
      <c r="N2" s="36" t="s">
        <v>272</v>
      </c>
    </row>
    <row r="3" s="1" customFormat="1" ht="14.25" customHeight="1" spans="1:15">
      <c r="A3" s="37">
        <v>45493</v>
      </c>
      <c r="B3" s="30" t="s">
        <v>290</v>
      </c>
      <c r="C3" s="31" t="s">
        <v>275</v>
      </c>
      <c r="D3" s="12" t="s">
        <v>276</v>
      </c>
      <c r="E3" s="13" t="s">
        <v>47</v>
      </c>
      <c r="F3" s="11" t="s">
        <v>277</v>
      </c>
      <c r="G3" s="38">
        <v>0.333333333333333</v>
      </c>
      <c r="H3" s="39" t="s">
        <v>320</v>
      </c>
      <c r="I3" s="38">
        <v>0.583333333333333</v>
      </c>
      <c r="J3" s="39" t="s">
        <v>320</v>
      </c>
      <c r="K3" s="18"/>
      <c r="L3" s="41"/>
      <c r="M3" s="41"/>
      <c r="N3" s="41" t="s">
        <v>321</v>
      </c>
      <c r="O3" s="41"/>
    </row>
    <row r="4" s="1" customFormat="1" ht="14.25" customHeight="1" spans="1:15">
      <c r="A4" s="37">
        <v>45493</v>
      </c>
      <c r="B4" s="30" t="s">
        <v>274</v>
      </c>
      <c r="C4" s="31" t="s">
        <v>275</v>
      </c>
      <c r="D4" s="12" t="s">
        <v>102</v>
      </c>
      <c r="E4" s="13" t="s">
        <v>47</v>
      </c>
      <c r="F4" s="11" t="s">
        <v>277</v>
      </c>
      <c r="G4" s="38">
        <v>0.375</v>
      </c>
      <c r="H4" s="39" t="s">
        <v>320</v>
      </c>
      <c r="I4" s="38">
        <v>0.604166666666667</v>
      </c>
      <c r="J4" s="39" t="s">
        <v>320</v>
      </c>
      <c r="K4" s="18"/>
      <c r="L4" s="35"/>
      <c r="M4" s="35"/>
      <c r="N4" s="36" t="s">
        <v>322</v>
      </c>
      <c r="O4" s="36"/>
    </row>
    <row r="5" s="1" customFormat="1" ht="14.25" customHeight="1" spans="1:15">
      <c r="A5" s="37"/>
      <c r="B5" s="30"/>
      <c r="C5" s="31"/>
      <c r="D5" s="12"/>
      <c r="E5" s="13"/>
      <c r="F5" s="11"/>
      <c r="G5" s="38"/>
      <c r="H5" s="39"/>
      <c r="I5" s="38"/>
      <c r="J5" s="39"/>
      <c r="K5" s="18"/>
      <c r="L5" s="41"/>
      <c r="M5" s="41"/>
      <c r="N5" s="41"/>
      <c r="O5" s="41"/>
    </row>
    <row r="6" s="1" customFormat="1" ht="14.25" customHeight="1" spans="1:15">
      <c r="A6" s="37"/>
      <c r="B6" s="30"/>
      <c r="C6" s="31"/>
      <c r="D6" s="12"/>
      <c r="E6" s="13"/>
      <c r="F6" s="11"/>
      <c r="G6" s="38"/>
      <c r="H6" s="39"/>
      <c r="I6" s="38"/>
      <c r="J6" s="42"/>
      <c r="L6" s="43"/>
      <c r="M6" s="18"/>
      <c r="N6" s="41"/>
      <c r="O6" s="18"/>
    </row>
    <row r="7" s="4" customFormat="1" ht="29.25" customHeight="1" spans="1:14">
      <c r="A7" s="19" t="s">
        <v>279</v>
      </c>
      <c r="B7" s="20"/>
      <c r="C7" s="20"/>
      <c r="D7" s="21"/>
      <c r="E7" s="22"/>
      <c r="F7" s="40"/>
      <c r="G7" s="33"/>
      <c r="H7" s="40"/>
      <c r="I7" s="19" t="s">
        <v>280</v>
      </c>
      <c r="J7" s="20"/>
      <c r="K7" s="20"/>
      <c r="L7" s="20"/>
      <c r="M7" s="20"/>
      <c r="N7" s="28"/>
    </row>
    <row r="8" s="1" customFormat="1" ht="72.95" customHeight="1" spans="1:14">
      <c r="A8" s="23" t="s">
        <v>323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F7" sqref="F7"/>
    </sheetView>
  </sheetViews>
  <sheetFormatPr defaultColWidth="8.1" defaultRowHeight="14.4"/>
  <cols>
    <col min="1" max="1" width="9.79166666666667" style="1" customWidth="1"/>
    <col min="2" max="2" width="8.6333333333333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324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295</v>
      </c>
      <c r="B2" s="7" t="s">
        <v>263</v>
      </c>
      <c r="C2" s="7" t="s">
        <v>259</v>
      </c>
      <c r="D2" s="7" t="s">
        <v>260</v>
      </c>
      <c r="E2" s="7" t="s">
        <v>261</v>
      </c>
      <c r="F2" s="7" t="s">
        <v>262</v>
      </c>
      <c r="G2" s="6" t="s">
        <v>325</v>
      </c>
      <c r="H2" s="6" t="s">
        <v>326</v>
      </c>
      <c r="I2" s="6" t="s">
        <v>327</v>
      </c>
      <c r="J2" s="6" t="s">
        <v>328</v>
      </c>
      <c r="K2" s="7" t="s">
        <v>301</v>
      </c>
      <c r="L2" s="7" t="s">
        <v>272</v>
      </c>
    </row>
    <row r="3" s="2" customFormat="1" ht="15.95" customHeight="1" spans="1:12">
      <c r="A3" s="29" t="s">
        <v>329</v>
      </c>
      <c r="B3" s="11" t="s">
        <v>277</v>
      </c>
      <c r="C3" s="30" t="s">
        <v>290</v>
      </c>
      <c r="D3" s="31" t="s">
        <v>275</v>
      </c>
      <c r="E3" s="12" t="s">
        <v>276</v>
      </c>
      <c r="F3" s="13" t="s">
        <v>47</v>
      </c>
      <c r="G3" s="32" t="s">
        <v>330</v>
      </c>
      <c r="H3" s="32" t="s">
        <v>331</v>
      </c>
      <c r="I3" s="32" t="s">
        <v>332</v>
      </c>
      <c r="J3" s="34" t="s">
        <v>333</v>
      </c>
      <c r="K3" s="34" t="s">
        <v>322</v>
      </c>
      <c r="L3" s="34"/>
    </row>
    <row r="4" s="2" customFormat="1" ht="15.95" customHeight="1" spans="1:12">
      <c r="A4" s="29" t="s">
        <v>334</v>
      </c>
      <c r="B4" s="11" t="s">
        <v>277</v>
      </c>
      <c r="C4" s="30" t="s">
        <v>274</v>
      </c>
      <c r="D4" s="31" t="s">
        <v>275</v>
      </c>
      <c r="E4" s="12" t="s">
        <v>102</v>
      </c>
      <c r="F4" s="13" t="s">
        <v>47</v>
      </c>
      <c r="G4" s="32" t="s">
        <v>330</v>
      </c>
      <c r="H4" s="32" t="s">
        <v>331</v>
      </c>
      <c r="I4" s="32" t="s">
        <v>332</v>
      </c>
      <c r="J4" s="34" t="s">
        <v>333</v>
      </c>
      <c r="K4" s="34" t="s">
        <v>322</v>
      </c>
      <c r="L4" s="34"/>
    </row>
    <row r="5" s="2" customFormat="1" ht="15.95" customHeight="1" spans="1:12">
      <c r="A5" s="29"/>
      <c r="B5" s="11"/>
      <c r="C5" s="30"/>
      <c r="D5" s="31"/>
      <c r="E5" s="12"/>
      <c r="F5" s="13"/>
      <c r="G5" s="32"/>
      <c r="H5" s="32"/>
      <c r="I5" s="32"/>
      <c r="J5" s="34"/>
      <c r="K5" s="34"/>
      <c r="L5" s="34"/>
    </row>
    <row r="6" s="2" customFormat="1" ht="15.95" customHeight="1" spans="1:12">
      <c r="A6" s="29"/>
      <c r="B6" s="11"/>
      <c r="C6" s="30"/>
      <c r="D6" s="31"/>
      <c r="E6" s="12"/>
      <c r="F6" s="13"/>
      <c r="G6" s="32"/>
      <c r="H6" s="32"/>
      <c r="I6" s="32"/>
      <c r="J6" s="34"/>
      <c r="K6" s="34"/>
      <c r="L6" s="29"/>
    </row>
    <row r="7" s="2" customFormat="1" ht="15.95" customHeight="1" spans="1:12">
      <c r="A7" s="29"/>
      <c r="B7" s="11"/>
      <c r="C7" s="30"/>
      <c r="D7" s="31"/>
      <c r="E7" s="12"/>
      <c r="F7" s="13"/>
      <c r="G7" s="32"/>
      <c r="H7" s="32"/>
      <c r="I7" s="32"/>
      <c r="J7" s="34"/>
      <c r="K7" s="34"/>
      <c r="L7" s="29"/>
    </row>
    <row r="8" s="2" customFormat="1" ht="15.95" customHeight="1" spans="1:12">
      <c r="A8" s="29"/>
      <c r="B8" s="11"/>
      <c r="C8" s="30"/>
      <c r="D8" s="31"/>
      <c r="E8" s="12"/>
      <c r="F8" s="13"/>
      <c r="G8" s="32"/>
      <c r="H8" s="32"/>
      <c r="I8" s="32"/>
      <c r="J8" s="34"/>
      <c r="K8" s="34"/>
      <c r="L8" s="29"/>
    </row>
    <row r="9" s="2" customFormat="1" ht="15.95" customHeight="1" spans="1:12">
      <c r="A9" s="29"/>
      <c r="B9" s="11"/>
      <c r="C9" s="30"/>
      <c r="D9" s="31"/>
      <c r="E9" s="12"/>
      <c r="F9" s="13"/>
      <c r="G9" s="32"/>
      <c r="H9" s="32"/>
      <c r="I9" s="32"/>
      <c r="J9" s="34"/>
      <c r="K9" s="34"/>
      <c r="L9" s="29"/>
    </row>
    <row r="10" s="4" customFormat="1" ht="29.25" customHeight="1" spans="1:12">
      <c r="A10" s="19" t="s">
        <v>279</v>
      </c>
      <c r="B10" s="20"/>
      <c r="C10" s="20"/>
      <c r="D10" s="20"/>
      <c r="E10" s="21"/>
      <c r="F10" s="22"/>
      <c r="G10" s="33"/>
      <c r="H10" s="19" t="s">
        <v>280</v>
      </c>
      <c r="I10" s="20"/>
      <c r="J10" s="20"/>
      <c r="K10" s="20"/>
      <c r="L10" s="28"/>
    </row>
    <row r="11" s="1" customFormat="1" ht="72.95" customHeight="1" spans="1:12">
      <c r="A11" s="23" t="s">
        <v>335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K6" sqref="K6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336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258</v>
      </c>
      <c r="B2" s="7" t="s">
        <v>263</v>
      </c>
      <c r="C2" s="7" t="s">
        <v>302</v>
      </c>
      <c r="D2" s="7" t="s">
        <v>261</v>
      </c>
      <c r="E2" s="7" t="s">
        <v>262</v>
      </c>
      <c r="F2" s="6" t="s">
        <v>337</v>
      </c>
      <c r="G2" s="6" t="s">
        <v>284</v>
      </c>
      <c r="H2" s="8" t="s">
        <v>285</v>
      </c>
      <c r="I2" s="25" t="s">
        <v>287</v>
      </c>
    </row>
    <row r="3" s="2" customFormat="1" ht="18" customHeight="1" spans="1:9">
      <c r="A3" s="6"/>
      <c r="B3" s="9"/>
      <c r="C3" s="9"/>
      <c r="D3" s="9"/>
      <c r="E3" s="9"/>
      <c r="F3" s="6" t="s">
        <v>338</v>
      </c>
      <c r="G3" s="6" t="s">
        <v>288</v>
      </c>
      <c r="H3" s="10"/>
      <c r="I3" s="26"/>
    </row>
    <row r="4" s="3" customFormat="1" ht="18" customHeight="1" spans="1:9">
      <c r="A4" s="11">
        <v>1</v>
      </c>
      <c r="B4" s="11" t="s">
        <v>339</v>
      </c>
      <c r="C4" s="12" t="s">
        <v>340</v>
      </c>
      <c r="D4" s="12" t="s">
        <v>341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339</v>
      </c>
      <c r="C5" s="12" t="s">
        <v>340</v>
      </c>
      <c r="D5" s="12" t="s">
        <v>102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339</v>
      </c>
      <c r="C6" s="16" t="s">
        <v>342</v>
      </c>
      <c r="D6" s="12" t="s">
        <v>341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>
        <v>4</v>
      </c>
      <c r="B7" s="11" t="s">
        <v>339</v>
      </c>
      <c r="C7" s="16" t="s">
        <v>342</v>
      </c>
      <c r="D7" s="12" t="s">
        <v>102</v>
      </c>
      <c r="E7" s="13" t="s">
        <v>47</v>
      </c>
      <c r="F7" s="14">
        <v>0.006</v>
      </c>
      <c r="G7" s="14">
        <v>-0.01</v>
      </c>
      <c r="H7" s="15">
        <f>SUM(F7:G7)</f>
        <v>-0.004</v>
      </c>
      <c r="I7" s="11"/>
    </row>
    <row r="8" s="3" customFormat="1" ht="18" customHeight="1" spans="1:9">
      <c r="A8" s="11"/>
      <c r="B8" s="11"/>
      <c r="C8" s="16"/>
      <c r="D8" s="17"/>
      <c r="E8" s="13"/>
      <c r="F8" s="14"/>
      <c r="G8" s="14"/>
      <c r="H8" s="15"/>
      <c r="I8" s="27"/>
    </row>
    <row r="9" s="3" customFormat="1" ht="18" customHeight="1" spans="1:9">
      <c r="A9" s="11"/>
      <c r="B9" s="11"/>
      <c r="C9" s="16"/>
      <c r="D9" s="17"/>
      <c r="E9" s="13"/>
      <c r="F9" s="14"/>
      <c r="G9" s="14"/>
      <c r="H9" s="15"/>
      <c r="I9" s="27"/>
    </row>
    <row r="10" s="1" customFormat="1" ht="18" customHeight="1" spans="1:9">
      <c r="A10" s="18"/>
      <c r="B10" s="18"/>
      <c r="C10" s="18"/>
      <c r="D10" s="18"/>
      <c r="E10" s="18"/>
      <c r="F10" s="18"/>
      <c r="G10" s="18"/>
      <c r="H10" s="18"/>
      <c r="I10" s="18"/>
    </row>
    <row r="11" s="4" customFormat="1" ht="29.25" customHeight="1" spans="1:9">
      <c r="A11" s="19" t="s">
        <v>279</v>
      </c>
      <c r="B11" s="20"/>
      <c r="C11" s="20"/>
      <c r="D11" s="21"/>
      <c r="E11" s="22"/>
      <c r="F11" s="19" t="s">
        <v>280</v>
      </c>
      <c r="G11" s="20"/>
      <c r="H11" s="21"/>
      <c r="I11" s="28"/>
    </row>
    <row r="12" s="1" customFormat="1" ht="51.95" customHeight="1" spans="1:9">
      <c r="A12" s="23" t="s">
        <v>343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5" t="s">
        <v>19</v>
      </c>
      <c r="C2" s="336"/>
      <c r="D2" s="336"/>
      <c r="E2" s="336"/>
      <c r="F2" s="336"/>
      <c r="G2" s="336"/>
      <c r="H2" s="336"/>
      <c r="I2" s="351"/>
    </row>
    <row r="3" ht="28" customHeight="1" spans="2:9">
      <c r="B3" s="337"/>
      <c r="C3" s="338"/>
      <c r="D3" s="339" t="s">
        <v>20</v>
      </c>
      <c r="E3" s="340"/>
      <c r="F3" s="341" t="s">
        <v>21</v>
      </c>
      <c r="G3" s="342"/>
      <c r="H3" s="339" t="s">
        <v>22</v>
      </c>
      <c r="I3" s="352"/>
    </row>
    <row r="4" ht="28" customHeight="1" spans="2:9">
      <c r="B4" s="337" t="s">
        <v>23</v>
      </c>
      <c r="C4" s="338" t="s">
        <v>24</v>
      </c>
      <c r="D4" s="338" t="s">
        <v>25</v>
      </c>
      <c r="E4" s="338" t="s">
        <v>26</v>
      </c>
      <c r="F4" s="343" t="s">
        <v>25</v>
      </c>
      <c r="G4" s="343" t="s">
        <v>26</v>
      </c>
      <c r="H4" s="338" t="s">
        <v>25</v>
      </c>
      <c r="I4" s="353" t="s">
        <v>26</v>
      </c>
    </row>
    <row r="5" ht="28" customHeight="1" spans="2:9">
      <c r="B5" s="344" t="s">
        <v>27</v>
      </c>
      <c r="C5" s="345">
        <v>13</v>
      </c>
      <c r="D5" s="345">
        <v>0</v>
      </c>
      <c r="E5" s="345">
        <v>1</v>
      </c>
      <c r="F5" s="346">
        <v>0</v>
      </c>
      <c r="G5" s="346">
        <v>1</v>
      </c>
      <c r="H5" s="345">
        <v>1</v>
      </c>
      <c r="I5" s="354">
        <v>2</v>
      </c>
    </row>
    <row r="6" ht="28" customHeight="1" spans="2:9">
      <c r="B6" s="344" t="s">
        <v>28</v>
      </c>
      <c r="C6" s="345">
        <v>20</v>
      </c>
      <c r="D6" s="345">
        <v>0</v>
      </c>
      <c r="E6" s="345">
        <v>1</v>
      </c>
      <c r="F6" s="346">
        <v>1</v>
      </c>
      <c r="G6" s="346">
        <v>2</v>
      </c>
      <c r="H6" s="345">
        <v>2</v>
      </c>
      <c r="I6" s="354">
        <v>3</v>
      </c>
    </row>
    <row r="7" ht="28" customHeight="1" spans="2:9">
      <c r="B7" s="344" t="s">
        <v>29</v>
      </c>
      <c r="C7" s="345">
        <v>32</v>
      </c>
      <c r="D7" s="345">
        <v>0</v>
      </c>
      <c r="E7" s="345">
        <v>1</v>
      </c>
      <c r="F7" s="346">
        <v>2</v>
      </c>
      <c r="G7" s="346">
        <v>3</v>
      </c>
      <c r="H7" s="345">
        <v>3</v>
      </c>
      <c r="I7" s="354">
        <v>4</v>
      </c>
    </row>
    <row r="8" ht="28" customHeight="1" spans="2:9">
      <c r="B8" s="344" t="s">
        <v>30</v>
      </c>
      <c r="C8" s="345">
        <v>50</v>
      </c>
      <c r="D8" s="345">
        <v>1</v>
      </c>
      <c r="E8" s="345">
        <v>2</v>
      </c>
      <c r="F8" s="346">
        <v>3</v>
      </c>
      <c r="G8" s="346">
        <v>4</v>
      </c>
      <c r="H8" s="345">
        <v>5</v>
      </c>
      <c r="I8" s="354">
        <v>6</v>
      </c>
    </row>
    <row r="9" ht="28" customHeight="1" spans="2:9">
      <c r="B9" s="344" t="s">
        <v>31</v>
      </c>
      <c r="C9" s="345">
        <v>80</v>
      </c>
      <c r="D9" s="345">
        <v>2</v>
      </c>
      <c r="E9" s="345">
        <v>3</v>
      </c>
      <c r="F9" s="346">
        <v>5</v>
      </c>
      <c r="G9" s="346">
        <v>6</v>
      </c>
      <c r="H9" s="345">
        <v>7</v>
      </c>
      <c r="I9" s="354">
        <v>8</v>
      </c>
    </row>
    <row r="10" ht="28" customHeight="1" spans="2:9">
      <c r="B10" s="344" t="s">
        <v>32</v>
      </c>
      <c r="C10" s="345">
        <v>125</v>
      </c>
      <c r="D10" s="345">
        <v>3</v>
      </c>
      <c r="E10" s="345">
        <v>4</v>
      </c>
      <c r="F10" s="346">
        <v>7</v>
      </c>
      <c r="G10" s="346">
        <v>8</v>
      </c>
      <c r="H10" s="345">
        <v>10</v>
      </c>
      <c r="I10" s="354">
        <v>11</v>
      </c>
    </row>
    <row r="11" ht="28" customHeight="1" spans="2:9">
      <c r="B11" s="344" t="s">
        <v>33</v>
      </c>
      <c r="C11" s="345">
        <v>200</v>
      </c>
      <c r="D11" s="345">
        <v>5</v>
      </c>
      <c r="E11" s="345">
        <v>6</v>
      </c>
      <c r="F11" s="346">
        <v>10</v>
      </c>
      <c r="G11" s="346">
        <v>11</v>
      </c>
      <c r="H11" s="345">
        <v>14</v>
      </c>
      <c r="I11" s="354">
        <v>15</v>
      </c>
    </row>
    <row r="12" ht="28" customHeight="1" spans="2:9">
      <c r="B12" s="347" t="s">
        <v>34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35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N23" sqref="N23"/>
    </sheetView>
  </sheetViews>
  <sheetFormatPr defaultColWidth="10.3333333333333" defaultRowHeight="16.5" customHeight="1"/>
  <cols>
    <col min="1" max="1" width="11.7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.15" spans="1:11">
      <c r="A1" s="266" t="s">
        <v>36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6.35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3" t="s">
        <v>42</v>
      </c>
      <c r="J2" s="243"/>
      <c r="K2" s="244"/>
    </row>
    <row r="3" ht="15.6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ht="16.35" spans="1:11">
      <c r="A4" s="173" t="s">
        <v>46</v>
      </c>
      <c r="B4" s="174" t="s">
        <v>47</v>
      </c>
      <c r="C4" s="175"/>
      <c r="D4" s="173" t="s">
        <v>48</v>
      </c>
      <c r="E4" s="176"/>
      <c r="F4" s="177">
        <v>45560</v>
      </c>
      <c r="G4" s="178"/>
      <c r="H4" s="173" t="s">
        <v>49</v>
      </c>
      <c r="I4" s="176"/>
      <c r="J4" s="203" t="s">
        <v>50</v>
      </c>
      <c r="K4" s="245" t="s">
        <v>51</v>
      </c>
    </row>
    <row r="5" ht="15.6" spans="1:11">
      <c r="A5" s="179" t="s">
        <v>52</v>
      </c>
      <c r="B5" s="94" t="s">
        <v>53</v>
      </c>
      <c r="C5" s="94"/>
      <c r="D5" s="173" t="s">
        <v>54</v>
      </c>
      <c r="E5" s="176"/>
      <c r="F5" s="177">
        <v>45506</v>
      </c>
      <c r="G5" s="178"/>
      <c r="H5" s="173" t="s">
        <v>55</v>
      </c>
      <c r="I5" s="176"/>
      <c r="J5" s="203" t="s">
        <v>50</v>
      </c>
      <c r="K5" s="245" t="s">
        <v>51</v>
      </c>
    </row>
    <row r="6" ht="15.6" spans="1:11">
      <c r="A6" s="173" t="s">
        <v>56</v>
      </c>
      <c r="B6" s="267">
        <v>2</v>
      </c>
      <c r="C6" s="268">
        <v>7</v>
      </c>
      <c r="D6" s="179" t="s">
        <v>57</v>
      </c>
      <c r="E6" s="205"/>
      <c r="F6" s="177">
        <v>45550</v>
      </c>
      <c r="G6" s="178"/>
      <c r="H6" s="173" t="s">
        <v>58</v>
      </c>
      <c r="I6" s="176"/>
      <c r="J6" s="203" t="s">
        <v>50</v>
      </c>
      <c r="K6" s="245" t="s">
        <v>51</v>
      </c>
    </row>
    <row r="7" ht="15.6" spans="1:11">
      <c r="A7" s="173" t="s">
        <v>59</v>
      </c>
      <c r="B7" s="184">
        <v>12059</v>
      </c>
      <c r="C7" s="185"/>
      <c r="D7" s="179" t="s">
        <v>60</v>
      </c>
      <c r="E7" s="204"/>
      <c r="F7" s="177">
        <v>45555</v>
      </c>
      <c r="G7" s="178"/>
      <c r="H7" s="173" t="s">
        <v>61</v>
      </c>
      <c r="I7" s="176"/>
      <c r="J7" s="203" t="s">
        <v>50</v>
      </c>
      <c r="K7" s="245" t="s">
        <v>51</v>
      </c>
    </row>
    <row r="8" ht="28" customHeight="1" spans="1:11">
      <c r="A8" s="187" t="s">
        <v>62</v>
      </c>
      <c r="B8" s="188" t="s">
        <v>63</v>
      </c>
      <c r="C8" s="189"/>
      <c r="D8" s="190" t="s">
        <v>64</v>
      </c>
      <c r="E8" s="191"/>
      <c r="F8" s="269">
        <v>45535</v>
      </c>
      <c r="G8" s="270"/>
      <c r="H8" s="190" t="s">
        <v>65</v>
      </c>
      <c r="I8" s="191"/>
      <c r="J8" s="215" t="s">
        <v>50</v>
      </c>
      <c r="K8" s="254" t="s">
        <v>51</v>
      </c>
    </row>
    <row r="9" ht="16.35" spans="1:11">
      <c r="A9" s="271" t="s">
        <v>66</v>
      </c>
      <c r="B9" s="272"/>
      <c r="C9" s="272"/>
      <c r="D9" s="272"/>
      <c r="E9" s="272"/>
      <c r="F9" s="272"/>
      <c r="G9" s="272"/>
      <c r="H9" s="272"/>
      <c r="I9" s="272"/>
      <c r="J9" s="272"/>
      <c r="K9" s="317"/>
    </row>
    <row r="10" ht="16.35" spans="1:11">
      <c r="A10" s="273" t="s">
        <v>67</v>
      </c>
      <c r="B10" s="274"/>
      <c r="C10" s="274"/>
      <c r="D10" s="274"/>
      <c r="E10" s="274"/>
      <c r="F10" s="274"/>
      <c r="G10" s="274"/>
      <c r="H10" s="274"/>
      <c r="I10" s="274"/>
      <c r="J10" s="274"/>
      <c r="K10" s="318"/>
    </row>
    <row r="11" ht="15.6" spans="1:11">
      <c r="A11" s="275" t="s">
        <v>68</v>
      </c>
      <c r="B11" s="276" t="s">
        <v>69</v>
      </c>
      <c r="C11" s="277" t="s">
        <v>70</v>
      </c>
      <c r="D11" s="278"/>
      <c r="E11" s="279" t="s">
        <v>71</v>
      </c>
      <c r="F11" s="276" t="s">
        <v>69</v>
      </c>
      <c r="G11" s="277" t="s">
        <v>70</v>
      </c>
      <c r="H11" s="277" t="s">
        <v>72</v>
      </c>
      <c r="I11" s="279" t="s">
        <v>73</v>
      </c>
      <c r="J11" s="276" t="s">
        <v>69</v>
      </c>
      <c r="K11" s="319" t="s">
        <v>70</v>
      </c>
    </row>
    <row r="12" ht="15.6" spans="1:11">
      <c r="A12" s="179" t="s">
        <v>74</v>
      </c>
      <c r="B12" s="202" t="s">
        <v>69</v>
      </c>
      <c r="C12" s="203" t="s">
        <v>70</v>
      </c>
      <c r="D12" s="204"/>
      <c r="E12" s="205" t="s">
        <v>75</v>
      </c>
      <c r="F12" s="202" t="s">
        <v>69</v>
      </c>
      <c r="G12" s="203" t="s">
        <v>70</v>
      </c>
      <c r="H12" s="203" t="s">
        <v>72</v>
      </c>
      <c r="I12" s="205" t="s">
        <v>76</v>
      </c>
      <c r="J12" s="202" t="s">
        <v>69</v>
      </c>
      <c r="K12" s="245" t="s">
        <v>70</v>
      </c>
    </row>
    <row r="13" ht="15.6" spans="1:11">
      <c r="A13" s="179" t="s">
        <v>77</v>
      </c>
      <c r="B13" s="202" t="s">
        <v>69</v>
      </c>
      <c r="C13" s="203" t="s">
        <v>70</v>
      </c>
      <c r="D13" s="204"/>
      <c r="E13" s="205" t="s">
        <v>78</v>
      </c>
      <c r="F13" s="203" t="s">
        <v>79</v>
      </c>
      <c r="G13" s="203" t="s">
        <v>80</v>
      </c>
      <c r="H13" s="203" t="s">
        <v>72</v>
      </c>
      <c r="I13" s="205" t="s">
        <v>81</v>
      </c>
      <c r="J13" s="202" t="s">
        <v>69</v>
      </c>
      <c r="K13" s="245" t="s">
        <v>70</v>
      </c>
    </row>
    <row r="14" ht="16.35" spans="1:11">
      <c r="A14" s="190" t="s">
        <v>82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7"/>
    </row>
    <row r="15" ht="16.35" spans="1:11">
      <c r="A15" s="273" t="s">
        <v>83</v>
      </c>
      <c r="B15" s="274"/>
      <c r="C15" s="274"/>
      <c r="D15" s="274"/>
      <c r="E15" s="274"/>
      <c r="F15" s="274"/>
      <c r="G15" s="274"/>
      <c r="H15" s="274"/>
      <c r="I15" s="274"/>
      <c r="J15" s="274"/>
      <c r="K15" s="318"/>
    </row>
    <row r="16" ht="15.6" spans="1:11">
      <c r="A16" s="280" t="s">
        <v>84</v>
      </c>
      <c r="B16" s="277" t="s">
        <v>79</v>
      </c>
      <c r="C16" s="277" t="s">
        <v>80</v>
      </c>
      <c r="D16" s="281"/>
      <c r="E16" s="282" t="s">
        <v>85</v>
      </c>
      <c r="F16" s="277" t="s">
        <v>79</v>
      </c>
      <c r="G16" s="277" t="s">
        <v>80</v>
      </c>
      <c r="H16" s="283"/>
      <c r="I16" s="282" t="s">
        <v>86</v>
      </c>
      <c r="J16" s="277" t="s">
        <v>79</v>
      </c>
      <c r="K16" s="319" t="s">
        <v>80</v>
      </c>
    </row>
    <row r="17" customHeight="1" spans="1:22">
      <c r="A17" s="183" t="s">
        <v>87</v>
      </c>
      <c r="B17" s="203" t="s">
        <v>79</v>
      </c>
      <c r="C17" s="203" t="s">
        <v>80</v>
      </c>
      <c r="D17" s="284"/>
      <c r="E17" s="221" t="s">
        <v>88</v>
      </c>
      <c r="F17" s="203" t="s">
        <v>79</v>
      </c>
      <c r="G17" s="203" t="s">
        <v>80</v>
      </c>
      <c r="H17" s="285"/>
      <c r="I17" s="221" t="s">
        <v>89</v>
      </c>
      <c r="J17" s="203" t="s">
        <v>79</v>
      </c>
      <c r="K17" s="245" t="s">
        <v>80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11">
      <c r="A18" s="286" t="s">
        <v>90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21"/>
    </row>
    <row r="19" s="265" customFormat="1" ht="18" customHeight="1" spans="1:11">
      <c r="A19" s="273" t="s">
        <v>91</v>
      </c>
      <c r="B19" s="274"/>
      <c r="C19" s="274"/>
      <c r="D19" s="274"/>
      <c r="E19" s="274"/>
      <c r="F19" s="274"/>
      <c r="G19" s="274"/>
      <c r="H19" s="274"/>
      <c r="I19" s="274"/>
      <c r="J19" s="274"/>
      <c r="K19" s="318"/>
    </row>
    <row r="20" customHeight="1" spans="1:11">
      <c r="A20" s="288" t="s">
        <v>92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22"/>
    </row>
    <row r="21" ht="21.75" customHeight="1" spans="1:11">
      <c r="A21" s="290" t="s">
        <v>93</v>
      </c>
      <c r="B21" s="221" t="s">
        <v>94</v>
      </c>
      <c r="C21" s="221" t="s">
        <v>95</v>
      </c>
      <c r="D21" s="221" t="s">
        <v>96</v>
      </c>
      <c r="E21" s="221" t="s">
        <v>97</v>
      </c>
      <c r="F21" s="221" t="s">
        <v>98</v>
      </c>
      <c r="G21" s="221" t="s">
        <v>99</v>
      </c>
      <c r="H21" s="221"/>
      <c r="I21" s="221"/>
      <c r="J21" s="221"/>
      <c r="K21" s="256" t="s">
        <v>100</v>
      </c>
    </row>
    <row r="22" customHeight="1" spans="1:11">
      <c r="A22" s="291" t="s">
        <v>101</v>
      </c>
      <c r="B22" s="292">
        <v>1</v>
      </c>
      <c r="C22" s="292">
        <v>1</v>
      </c>
      <c r="D22" s="292">
        <v>1</v>
      </c>
      <c r="E22" s="292">
        <v>1</v>
      </c>
      <c r="F22" s="292">
        <v>1</v>
      </c>
      <c r="G22" s="292">
        <v>1</v>
      </c>
      <c r="H22" s="292"/>
      <c r="I22" s="292"/>
      <c r="J22" s="292"/>
      <c r="K22" s="323"/>
    </row>
    <row r="23" customHeight="1" spans="1:11">
      <c r="A23" s="291" t="s">
        <v>102</v>
      </c>
      <c r="B23" s="292">
        <v>1</v>
      </c>
      <c r="C23" s="292">
        <v>1</v>
      </c>
      <c r="D23" s="292">
        <v>1</v>
      </c>
      <c r="E23" s="292">
        <v>1</v>
      </c>
      <c r="F23" s="292">
        <v>1</v>
      </c>
      <c r="G23" s="292">
        <v>1</v>
      </c>
      <c r="H23" s="292"/>
      <c r="I23" s="292"/>
      <c r="J23" s="292"/>
      <c r="K23" s="323"/>
    </row>
    <row r="24" customHeight="1" spans="1:11">
      <c r="A24" s="291"/>
      <c r="B24" s="182"/>
      <c r="C24" s="182"/>
      <c r="D24" s="182"/>
      <c r="E24" s="182"/>
      <c r="F24" s="182"/>
      <c r="G24" s="182"/>
      <c r="H24" s="292"/>
      <c r="I24" s="292"/>
      <c r="J24" s="292"/>
      <c r="K24" s="323"/>
    </row>
    <row r="25" customHeight="1" spans="1:11">
      <c r="A25" s="291"/>
      <c r="B25" s="182"/>
      <c r="C25" s="182"/>
      <c r="D25" s="182"/>
      <c r="E25" s="182"/>
      <c r="F25" s="182"/>
      <c r="G25" s="182"/>
      <c r="H25" s="292"/>
      <c r="I25" s="292"/>
      <c r="J25" s="292"/>
      <c r="K25" s="323"/>
    </row>
    <row r="26" customHeight="1" spans="1:11">
      <c r="A26" s="186"/>
      <c r="B26" s="292"/>
      <c r="C26" s="292"/>
      <c r="D26" s="292"/>
      <c r="E26" s="292"/>
      <c r="F26" s="292"/>
      <c r="G26" s="292"/>
      <c r="H26" s="292"/>
      <c r="I26" s="292"/>
      <c r="J26" s="292"/>
      <c r="K26" s="324"/>
    </row>
    <row r="27" customHeight="1" spans="1:11">
      <c r="A27" s="186"/>
      <c r="B27" s="292"/>
      <c r="C27" s="292"/>
      <c r="D27" s="292"/>
      <c r="E27" s="292"/>
      <c r="F27" s="292"/>
      <c r="G27" s="292"/>
      <c r="H27" s="292"/>
      <c r="I27" s="292"/>
      <c r="J27" s="292"/>
      <c r="K27" s="324"/>
    </row>
    <row r="28" customHeight="1" spans="1:11">
      <c r="A28" s="186"/>
      <c r="B28" s="292"/>
      <c r="C28" s="292"/>
      <c r="D28" s="292"/>
      <c r="E28" s="292"/>
      <c r="F28" s="292"/>
      <c r="G28" s="292"/>
      <c r="H28" s="292"/>
      <c r="I28" s="292"/>
      <c r="J28" s="292"/>
      <c r="K28" s="324"/>
    </row>
    <row r="29" ht="18" customHeight="1" spans="1:11">
      <c r="A29" s="293" t="s">
        <v>103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5"/>
    </row>
    <row r="30" ht="18.75" customHeight="1" spans="1:11">
      <c r="A30" s="295" t="s">
        <v>104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6"/>
    </row>
    <row r="31" ht="18.75" customHeight="1" spans="1:11">
      <c r="A31" s="297" t="s">
        <v>105</v>
      </c>
      <c r="B31" s="298"/>
      <c r="C31" s="298"/>
      <c r="D31" s="298"/>
      <c r="E31" s="298"/>
      <c r="F31" s="298"/>
      <c r="G31" s="298"/>
      <c r="H31" s="298"/>
      <c r="I31" s="298"/>
      <c r="J31" s="298"/>
      <c r="K31" s="327"/>
    </row>
    <row r="32" ht="18" customHeight="1" spans="1:11">
      <c r="A32" s="293" t="s">
        <v>106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5"/>
    </row>
    <row r="33" ht="15.6" spans="1:11">
      <c r="A33" s="299" t="s">
        <v>107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8"/>
    </row>
    <row r="34" ht="16.35" spans="1:11">
      <c r="A34" s="100" t="s">
        <v>108</v>
      </c>
      <c r="B34" s="102"/>
      <c r="C34" s="203" t="s">
        <v>50</v>
      </c>
      <c r="D34" s="203" t="s">
        <v>51</v>
      </c>
      <c r="E34" s="301" t="s">
        <v>109</v>
      </c>
      <c r="F34" s="302"/>
      <c r="G34" s="302"/>
      <c r="H34" s="302"/>
      <c r="I34" s="302"/>
      <c r="J34" s="302"/>
      <c r="K34" s="329"/>
    </row>
    <row r="35" ht="16.35" spans="1:11">
      <c r="A35" s="303" t="s">
        <v>110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5.6" spans="1:11">
      <c r="A36" s="226" t="s">
        <v>111</v>
      </c>
      <c r="B36" s="227"/>
      <c r="C36" s="227"/>
      <c r="D36" s="227"/>
      <c r="E36" s="227"/>
      <c r="F36" s="227"/>
      <c r="G36" s="227"/>
      <c r="H36" s="227"/>
      <c r="I36" s="227"/>
      <c r="J36" s="227"/>
      <c r="K36" s="185"/>
    </row>
    <row r="37" ht="15.6" spans="1:11">
      <c r="A37" s="226" t="s">
        <v>112</v>
      </c>
      <c r="B37" s="227"/>
      <c r="C37" s="227"/>
      <c r="D37" s="227"/>
      <c r="E37" s="227"/>
      <c r="F37" s="227"/>
      <c r="G37" s="227"/>
      <c r="H37" s="227"/>
      <c r="I37" s="227"/>
      <c r="J37" s="227"/>
      <c r="K37" s="185"/>
    </row>
    <row r="38" ht="15.6" spans="1:11">
      <c r="A38" s="226" t="s">
        <v>113</v>
      </c>
      <c r="B38" s="227"/>
      <c r="C38" s="227"/>
      <c r="D38" s="227"/>
      <c r="E38" s="227"/>
      <c r="F38" s="227"/>
      <c r="G38" s="227"/>
      <c r="H38" s="227"/>
      <c r="I38" s="227"/>
      <c r="J38" s="227"/>
      <c r="K38" s="185"/>
    </row>
    <row r="39" ht="15.6" spans="1:11">
      <c r="A39" s="226" t="s">
        <v>114</v>
      </c>
      <c r="B39" s="227"/>
      <c r="C39" s="227"/>
      <c r="D39" s="227"/>
      <c r="E39" s="227"/>
      <c r="F39" s="227"/>
      <c r="G39" s="227"/>
      <c r="H39" s="227"/>
      <c r="I39" s="227"/>
      <c r="J39" s="227"/>
      <c r="K39" s="185"/>
    </row>
    <row r="40" ht="15.6" spans="1:11">
      <c r="A40" s="226" t="s">
        <v>115</v>
      </c>
      <c r="B40" s="227"/>
      <c r="C40" s="227"/>
      <c r="D40" s="227"/>
      <c r="E40" s="227"/>
      <c r="F40" s="227"/>
      <c r="G40" s="227"/>
      <c r="H40" s="227"/>
      <c r="I40" s="227"/>
      <c r="J40" s="227"/>
      <c r="K40" s="185"/>
    </row>
    <row r="41" ht="15.6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185"/>
    </row>
    <row r="42" ht="15.6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185"/>
    </row>
    <row r="43" ht="16.35" spans="1:11">
      <c r="A43" s="223" t="s">
        <v>116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7"/>
    </row>
    <row r="44" ht="16.35" spans="1:11">
      <c r="A44" s="273" t="s">
        <v>117</v>
      </c>
      <c r="B44" s="274"/>
      <c r="C44" s="274"/>
      <c r="D44" s="274"/>
      <c r="E44" s="274"/>
      <c r="F44" s="274"/>
      <c r="G44" s="274"/>
      <c r="H44" s="274"/>
      <c r="I44" s="274"/>
      <c r="J44" s="274"/>
      <c r="K44" s="318"/>
    </row>
    <row r="45" ht="15.6" spans="1:11">
      <c r="A45" s="280" t="s">
        <v>118</v>
      </c>
      <c r="B45" s="277" t="s">
        <v>79</v>
      </c>
      <c r="C45" s="277" t="s">
        <v>80</v>
      </c>
      <c r="D45" s="277" t="s">
        <v>72</v>
      </c>
      <c r="E45" s="282" t="s">
        <v>119</v>
      </c>
      <c r="F45" s="277" t="s">
        <v>79</v>
      </c>
      <c r="G45" s="277" t="s">
        <v>80</v>
      </c>
      <c r="H45" s="277" t="s">
        <v>72</v>
      </c>
      <c r="I45" s="282" t="s">
        <v>120</v>
      </c>
      <c r="J45" s="277" t="s">
        <v>79</v>
      </c>
      <c r="K45" s="319" t="s">
        <v>80</v>
      </c>
    </row>
    <row r="46" ht="15.6" spans="1:11">
      <c r="A46" s="183" t="s">
        <v>71</v>
      </c>
      <c r="B46" s="203" t="s">
        <v>79</v>
      </c>
      <c r="C46" s="203" t="s">
        <v>80</v>
      </c>
      <c r="D46" s="203" t="s">
        <v>72</v>
      </c>
      <c r="E46" s="221" t="s">
        <v>78</v>
      </c>
      <c r="F46" s="203" t="s">
        <v>79</v>
      </c>
      <c r="G46" s="203" t="s">
        <v>80</v>
      </c>
      <c r="H46" s="203" t="s">
        <v>72</v>
      </c>
      <c r="I46" s="221" t="s">
        <v>89</v>
      </c>
      <c r="J46" s="203" t="s">
        <v>79</v>
      </c>
      <c r="K46" s="245" t="s">
        <v>80</v>
      </c>
    </row>
    <row r="47" ht="16.35" spans="1:11">
      <c r="A47" s="190" t="s">
        <v>82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7"/>
    </row>
    <row r="48" ht="16.35" spans="1:11">
      <c r="A48" s="303" t="s">
        <v>121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6.35" spans="1:1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30"/>
    </row>
    <row r="50" ht="16.35" spans="1:11">
      <c r="A50" s="306" t="s">
        <v>122</v>
      </c>
      <c r="B50" s="307" t="s">
        <v>123</v>
      </c>
      <c r="C50" s="307"/>
      <c r="D50" s="308" t="s">
        <v>124</v>
      </c>
      <c r="E50" s="309"/>
      <c r="F50" s="310" t="s">
        <v>125</v>
      </c>
      <c r="G50" s="311"/>
      <c r="H50" s="312" t="s">
        <v>126</v>
      </c>
      <c r="I50" s="331"/>
      <c r="J50" s="332" t="s">
        <v>127</v>
      </c>
      <c r="K50" s="333"/>
    </row>
    <row r="51" ht="16.35" spans="1:11">
      <c r="A51" s="303" t="s">
        <v>128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ht="16.3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34"/>
    </row>
    <row r="53" ht="16.35" spans="1:11">
      <c r="A53" s="306" t="s">
        <v>122</v>
      </c>
      <c r="B53" s="307" t="s">
        <v>123</v>
      </c>
      <c r="C53" s="307"/>
      <c r="D53" s="308" t="s">
        <v>124</v>
      </c>
      <c r="E53" s="315"/>
      <c r="F53" s="310" t="s">
        <v>129</v>
      </c>
      <c r="G53" s="316">
        <v>45516</v>
      </c>
      <c r="H53" s="312" t="s">
        <v>126</v>
      </c>
      <c r="I53" s="331"/>
      <c r="J53" s="332" t="s">
        <v>127</v>
      </c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2" width="9.66666666666667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8.375" style="63" customWidth="1"/>
    <col min="13" max="13" width="10.5" style="63" customWidth="1"/>
    <col min="14" max="14" width="8.375" style="63" customWidth="1"/>
    <col min="15" max="16" width="10.875" style="63" customWidth="1"/>
    <col min="17" max="17" width="11" style="63" customWidth="1"/>
    <col min="18" max="16384" width="9" style="63"/>
  </cols>
  <sheetData>
    <row r="1" s="63" customFormat="1" ht="30" customHeight="1" spans="1:17">
      <c r="A1" s="65" t="s">
        <v>130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4" customFormat="1" ht="25" customHeight="1" spans="1:17">
      <c r="A2" s="67" t="s">
        <v>46</v>
      </c>
      <c r="B2" s="68" t="s">
        <v>47</v>
      </c>
      <c r="C2" s="69"/>
      <c r="D2" s="70" t="s">
        <v>131</v>
      </c>
      <c r="E2" s="71"/>
      <c r="F2" s="71"/>
      <c r="G2" s="71"/>
      <c r="H2" s="71"/>
      <c r="I2" s="71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4" customFormat="1" ht="23" customHeight="1" spans="1:17">
      <c r="A3" s="72" t="s">
        <v>132</v>
      </c>
      <c r="B3" s="73" t="s">
        <v>133</v>
      </c>
      <c r="C3" s="72"/>
      <c r="D3" s="72"/>
      <c r="E3" s="72"/>
      <c r="F3" s="72"/>
      <c r="G3" s="72"/>
      <c r="H3" s="72"/>
      <c r="I3" s="72"/>
      <c r="J3" s="67"/>
      <c r="K3" s="73" t="s">
        <v>134</v>
      </c>
      <c r="L3" s="72"/>
      <c r="M3" s="72"/>
      <c r="N3" s="72"/>
      <c r="O3" s="72"/>
      <c r="P3" s="72"/>
      <c r="Q3" s="72"/>
    </row>
    <row r="4" s="64" customFormat="1" ht="23" customHeight="1" spans="1:17">
      <c r="A4" s="72"/>
      <c r="B4" s="74" t="s">
        <v>135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4" t="s">
        <v>136</v>
      </c>
      <c r="J4" s="67"/>
      <c r="K4" s="80" t="s">
        <v>135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4" customFormat="1" ht="23" customHeight="1" spans="1:17">
      <c r="A5" s="72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74" t="s">
        <v>143</v>
      </c>
      <c r="I5" s="74" t="s">
        <v>144</v>
      </c>
      <c r="J5" s="67"/>
      <c r="K5" s="8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64" customFormat="1" ht="21" customHeight="1" spans="1:17">
      <c r="A6" s="74" t="s">
        <v>145</v>
      </c>
      <c r="B6" s="74">
        <f t="shared" ref="B6:B8" si="0">C6-1</f>
        <v>72</v>
      </c>
      <c r="C6" s="74">
        <f t="shared" ref="C6:C8" si="1">D6-1</f>
        <v>73</v>
      </c>
      <c r="D6" s="74">
        <f t="shared" ref="D6:D8" si="2">E6-2</f>
        <v>74</v>
      </c>
      <c r="E6" s="74">
        <v>76</v>
      </c>
      <c r="F6" s="74">
        <f t="shared" ref="F6:F8" si="3">E6+2</f>
        <v>78</v>
      </c>
      <c r="G6" s="74">
        <f t="shared" ref="G6:G8" si="4">F6+2</f>
        <v>80</v>
      </c>
      <c r="H6" s="74">
        <f t="shared" ref="H6:H8" si="5">G6+1</f>
        <v>81</v>
      </c>
      <c r="I6" s="74">
        <f t="shared" ref="I6:I8" si="6">H6+1</f>
        <v>82</v>
      </c>
      <c r="J6" s="67"/>
      <c r="K6" s="67" t="s">
        <v>146</v>
      </c>
      <c r="L6" s="67" t="s">
        <v>147</v>
      </c>
      <c r="M6" s="67" t="s">
        <v>148</v>
      </c>
      <c r="N6" s="67" t="s">
        <v>147</v>
      </c>
      <c r="O6" s="67" t="s">
        <v>146</v>
      </c>
      <c r="P6" s="67" t="s">
        <v>149</v>
      </c>
      <c r="Q6" s="67" t="s">
        <v>149</v>
      </c>
    </row>
    <row r="7" s="64" customFormat="1" ht="21" customHeight="1" spans="1:17">
      <c r="A7" s="74" t="s">
        <v>150</v>
      </c>
      <c r="B7" s="74">
        <f t="shared" si="0"/>
        <v>70</v>
      </c>
      <c r="C7" s="74">
        <f t="shared" si="1"/>
        <v>71</v>
      </c>
      <c r="D7" s="74">
        <f t="shared" si="2"/>
        <v>72</v>
      </c>
      <c r="E7" s="74">
        <v>74</v>
      </c>
      <c r="F7" s="74">
        <f t="shared" si="3"/>
        <v>76</v>
      </c>
      <c r="G7" s="74">
        <f t="shared" si="4"/>
        <v>78</v>
      </c>
      <c r="H7" s="74">
        <f t="shared" si="5"/>
        <v>79</v>
      </c>
      <c r="I7" s="74">
        <f t="shared" si="6"/>
        <v>80</v>
      </c>
      <c r="J7" s="67"/>
      <c r="K7" s="67" t="s">
        <v>151</v>
      </c>
      <c r="L7" s="67" t="s">
        <v>147</v>
      </c>
      <c r="M7" s="67">
        <f>0.3/0.3</f>
        <v>1</v>
      </c>
      <c r="N7" s="67" t="s">
        <v>148</v>
      </c>
      <c r="O7" s="67" t="s">
        <v>152</v>
      </c>
      <c r="P7" s="67" t="s">
        <v>153</v>
      </c>
      <c r="Q7" s="67" t="s">
        <v>153</v>
      </c>
    </row>
    <row r="8" s="64" customFormat="1" ht="21" customHeight="1" spans="1:17">
      <c r="A8" s="74" t="s">
        <v>154</v>
      </c>
      <c r="B8" s="74">
        <f t="shared" si="0"/>
        <v>63</v>
      </c>
      <c r="C8" s="74">
        <f t="shared" si="1"/>
        <v>64</v>
      </c>
      <c r="D8" s="74">
        <f t="shared" si="2"/>
        <v>65</v>
      </c>
      <c r="E8" s="74">
        <v>67</v>
      </c>
      <c r="F8" s="74">
        <f t="shared" si="3"/>
        <v>69</v>
      </c>
      <c r="G8" s="74">
        <f t="shared" si="4"/>
        <v>71</v>
      </c>
      <c r="H8" s="74">
        <f t="shared" si="5"/>
        <v>72</v>
      </c>
      <c r="I8" s="74">
        <f t="shared" si="6"/>
        <v>73</v>
      </c>
      <c r="J8" s="67"/>
      <c r="K8" s="67" t="s">
        <v>155</v>
      </c>
      <c r="L8" s="67" t="s">
        <v>147</v>
      </c>
      <c r="M8" s="67" t="s">
        <v>147</v>
      </c>
      <c r="N8" s="67" t="s">
        <v>147</v>
      </c>
      <c r="O8" s="67" t="s">
        <v>147</v>
      </c>
      <c r="P8" s="67" t="s">
        <v>147</v>
      </c>
      <c r="Q8" s="67" t="s">
        <v>147</v>
      </c>
    </row>
    <row r="9" s="64" customFormat="1" ht="21" customHeight="1" spans="1:17">
      <c r="A9" s="74" t="s">
        <v>156</v>
      </c>
      <c r="B9" s="74">
        <f>C9-4</f>
        <v>112</v>
      </c>
      <c r="C9" s="74">
        <f>D9-4</f>
        <v>116</v>
      </c>
      <c r="D9" s="74">
        <f>E9-4</f>
        <v>120</v>
      </c>
      <c r="E9" s="74">
        <v>124</v>
      </c>
      <c r="F9" s="74">
        <f>E9+4</f>
        <v>128</v>
      </c>
      <c r="G9" s="74">
        <f>F9+4</f>
        <v>132</v>
      </c>
      <c r="H9" s="74">
        <f>G9+6</f>
        <v>138</v>
      </c>
      <c r="I9" s="74">
        <f>H9+6</f>
        <v>144</v>
      </c>
      <c r="J9" s="67"/>
      <c r="K9" s="67" t="s">
        <v>147</v>
      </c>
      <c r="L9" s="67" t="s">
        <v>147</v>
      </c>
      <c r="M9" s="67" t="s">
        <v>147</v>
      </c>
      <c r="N9" s="67" t="s">
        <v>157</v>
      </c>
      <c r="O9" s="67" t="s">
        <v>147</v>
      </c>
      <c r="P9" s="67" t="s">
        <v>147</v>
      </c>
      <c r="Q9" s="67" t="s">
        <v>147</v>
      </c>
    </row>
    <row r="10" s="64" customFormat="1" ht="21" customHeight="1" spans="1:17">
      <c r="A10" s="74" t="s">
        <v>158</v>
      </c>
      <c r="B10" s="74">
        <f>C10-4</f>
        <v>108</v>
      </c>
      <c r="C10" s="74">
        <f>D10-4</f>
        <v>112</v>
      </c>
      <c r="D10" s="74">
        <f>E10-4</f>
        <v>116</v>
      </c>
      <c r="E10" s="74" t="s">
        <v>159</v>
      </c>
      <c r="F10" s="74">
        <f>E10+4</f>
        <v>124</v>
      </c>
      <c r="G10" s="74">
        <f>F10+5</f>
        <v>129</v>
      </c>
      <c r="H10" s="74">
        <f>G10+6</f>
        <v>135</v>
      </c>
      <c r="I10" s="74">
        <f>H10+7</f>
        <v>142</v>
      </c>
      <c r="J10" s="67"/>
      <c r="K10" s="67" t="s">
        <v>147</v>
      </c>
      <c r="L10" s="67" t="s">
        <v>147</v>
      </c>
      <c r="M10" s="67" t="s">
        <v>147</v>
      </c>
      <c r="N10" s="67" t="s">
        <v>147</v>
      </c>
      <c r="O10" s="67" t="s">
        <v>147</v>
      </c>
      <c r="P10" s="67" t="s">
        <v>147</v>
      </c>
      <c r="Q10" s="67" t="s">
        <v>147</v>
      </c>
    </row>
    <row r="11" s="64" customFormat="1" ht="21" customHeight="1" spans="1:17">
      <c r="A11" s="74" t="s">
        <v>160</v>
      </c>
      <c r="B11" s="74">
        <f>C11-1.2</f>
        <v>44.9</v>
      </c>
      <c r="C11" s="74">
        <f>D11-1.2</f>
        <v>46.1</v>
      </c>
      <c r="D11" s="74">
        <f>E11-1.2</f>
        <v>47.3</v>
      </c>
      <c r="E11" s="74">
        <v>48.5</v>
      </c>
      <c r="F11" s="74">
        <f>E11+1.2</f>
        <v>49.7</v>
      </c>
      <c r="G11" s="74">
        <f>F11+1.2</f>
        <v>50.9</v>
      </c>
      <c r="H11" s="74">
        <f>G11+1.4</f>
        <v>52.3</v>
      </c>
      <c r="I11" s="74">
        <f>H11+1.4</f>
        <v>53.7</v>
      </c>
      <c r="J11" s="67"/>
      <c r="K11" s="67" t="s">
        <v>161</v>
      </c>
      <c r="L11" s="67" t="s">
        <v>162</v>
      </c>
      <c r="M11" s="67" t="s">
        <v>163</v>
      </c>
      <c r="N11" s="67" t="s">
        <v>164</v>
      </c>
      <c r="O11" s="67" t="s">
        <v>162</v>
      </c>
      <c r="P11" s="67" t="s">
        <v>165</v>
      </c>
      <c r="Q11" s="67" t="s">
        <v>165</v>
      </c>
    </row>
    <row r="12" s="64" customFormat="1" ht="21" customHeight="1" spans="1:17">
      <c r="A12" s="74" t="s">
        <v>166</v>
      </c>
      <c r="B12" s="74">
        <f>C12-0.6</f>
        <v>61.6</v>
      </c>
      <c r="C12" s="74">
        <f>D12-0.6</f>
        <v>62.2</v>
      </c>
      <c r="D12" s="74">
        <f>E12-1.2</f>
        <v>62.8</v>
      </c>
      <c r="E12" s="74">
        <v>64</v>
      </c>
      <c r="F12" s="74">
        <f>E12+1.2</f>
        <v>65.2</v>
      </c>
      <c r="G12" s="74">
        <f>F12+1.2</f>
        <v>66.4</v>
      </c>
      <c r="H12" s="74">
        <f>G12+0.6</f>
        <v>67</v>
      </c>
      <c r="I12" s="74">
        <f>H12+0.6</f>
        <v>67.6</v>
      </c>
      <c r="J12" s="67"/>
      <c r="K12" s="67" t="s">
        <v>167</v>
      </c>
      <c r="L12" s="67" t="s">
        <v>168</v>
      </c>
      <c r="M12" s="67" t="s">
        <v>147</v>
      </c>
      <c r="N12" s="67" t="s">
        <v>157</v>
      </c>
      <c r="O12" s="67" t="s">
        <v>147</v>
      </c>
      <c r="P12" s="67" t="s">
        <v>169</v>
      </c>
      <c r="Q12" s="67" t="s">
        <v>169</v>
      </c>
    </row>
    <row r="13" s="64" customFormat="1" ht="21" customHeight="1" spans="1:17">
      <c r="A13" s="75" t="s">
        <v>170</v>
      </c>
      <c r="B13" s="74">
        <f>C13-0.8</f>
        <v>23.1</v>
      </c>
      <c r="C13" s="74">
        <f>D13-0.8</f>
        <v>23.9</v>
      </c>
      <c r="D13" s="74">
        <f>E13-0.8</f>
        <v>24.7</v>
      </c>
      <c r="E13" s="74">
        <v>25.5</v>
      </c>
      <c r="F13" s="74">
        <f>E13+0.8</f>
        <v>26.3</v>
      </c>
      <c r="G13" s="74">
        <f>F13+0.8</f>
        <v>27.1</v>
      </c>
      <c r="H13" s="74">
        <f>G13+1.3</f>
        <v>28.4</v>
      </c>
      <c r="I13" s="74">
        <f>H13+1.3</f>
        <v>29.7</v>
      </c>
      <c r="J13" s="67"/>
      <c r="K13" s="67" t="s">
        <v>171</v>
      </c>
      <c r="L13" s="67" t="s">
        <v>172</v>
      </c>
      <c r="M13" s="67" t="s">
        <v>172</v>
      </c>
      <c r="N13" s="67" t="s">
        <v>172</v>
      </c>
      <c r="O13" s="67" t="s">
        <v>172</v>
      </c>
      <c r="P13" s="67" t="s">
        <v>172</v>
      </c>
      <c r="Q13" s="67" t="s">
        <v>172</v>
      </c>
    </row>
    <row r="14" s="64" customFormat="1" ht="21" customHeight="1" spans="1:17">
      <c r="A14" s="74" t="s">
        <v>173</v>
      </c>
      <c r="B14" s="74">
        <f>C14-0.7</f>
        <v>19.1</v>
      </c>
      <c r="C14" s="74">
        <f>D14-0.7</f>
        <v>19.8</v>
      </c>
      <c r="D14" s="74">
        <f>E14-0.7</f>
        <v>20.5</v>
      </c>
      <c r="E14" s="74">
        <v>21.2</v>
      </c>
      <c r="F14" s="74">
        <f>E14+0.7</f>
        <v>21.9</v>
      </c>
      <c r="G14" s="74">
        <f>F14+0.7</f>
        <v>22.6</v>
      </c>
      <c r="H14" s="74">
        <f>G14+1</f>
        <v>23.6</v>
      </c>
      <c r="I14" s="74">
        <f>H14+1</f>
        <v>24.6</v>
      </c>
      <c r="J14" s="67"/>
      <c r="K14" s="67" t="s">
        <v>148</v>
      </c>
      <c r="L14" s="67" t="s">
        <v>147</v>
      </c>
      <c r="M14" s="67" t="s">
        <v>171</v>
      </c>
      <c r="N14" s="67" t="s">
        <v>171</v>
      </c>
      <c r="O14" s="67" t="s">
        <v>172</v>
      </c>
      <c r="P14" s="67" t="s">
        <v>172</v>
      </c>
      <c r="Q14" s="67" t="s">
        <v>172</v>
      </c>
    </row>
    <row r="15" s="64" customFormat="1" ht="21" customHeight="1" spans="1:17">
      <c r="A15" s="74" t="s">
        <v>174</v>
      </c>
      <c r="B15" s="74">
        <f t="shared" ref="B15:B19" si="7">C15-0.5</f>
        <v>13.5</v>
      </c>
      <c r="C15" s="74">
        <f t="shared" ref="C15:C19" si="8">D15-0.5</f>
        <v>14</v>
      </c>
      <c r="D15" s="74">
        <f t="shared" ref="D15:D19" si="9">E15-0.5</f>
        <v>14.5</v>
      </c>
      <c r="E15" s="74">
        <v>15</v>
      </c>
      <c r="F15" s="74">
        <f>E15+0.5</f>
        <v>15.5</v>
      </c>
      <c r="G15" s="74">
        <f>F15+0.5</f>
        <v>16</v>
      </c>
      <c r="H15" s="74">
        <f>G15+0.7</f>
        <v>16.7</v>
      </c>
      <c r="I15" s="74">
        <f>H15+0.7</f>
        <v>17.4</v>
      </c>
      <c r="J15" s="67"/>
      <c r="K15" s="67" t="s">
        <v>147</v>
      </c>
      <c r="L15" s="67" t="s">
        <v>147</v>
      </c>
      <c r="M15" s="67" t="s">
        <v>147</v>
      </c>
      <c r="N15" s="67" t="s">
        <v>147</v>
      </c>
      <c r="O15" s="67" t="s">
        <v>147</v>
      </c>
      <c r="P15" s="67" t="s">
        <v>147</v>
      </c>
      <c r="Q15" s="67" t="s">
        <v>147</v>
      </c>
    </row>
    <row r="16" s="64" customFormat="1" ht="21" customHeight="1" spans="1:17">
      <c r="A16" s="74" t="s">
        <v>175</v>
      </c>
      <c r="B16" s="74">
        <f>C16</f>
        <v>10.5</v>
      </c>
      <c r="C16" s="74">
        <f t="shared" ref="C16:C23" si="10">D16</f>
        <v>10.5</v>
      </c>
      <c r="D16" s="74">
        <f>E16</f>
        <v>10.5</v>
      </c>
      <c r="E16" s="74">
        <v>10.5</v>
      </c>
      <c r="F16" s="74">
        <f t="shared" ref="F16:F23" si="11">E16</f>
        <v>10.5</v>
      </c>
      <c r="G16" s="74">
        <f>E16</f>
        <v>10.5</v>
      </c>
      <c r="H16" s="74">
        <f>E16</f>
        <v>10.5</v>
      </c>
      <c r="I16" s="74">
        <f>E16</f>
        <v>10.5</v>
      </c>
      <c r="J16" s="67"/>
      <c r="K16" s="67" t="s">
        <v>147</v>
      </c>
      <c r="L16" s="67" t="s">
        <v>147</v>
      </c>
      <c r="M16" s="67" t="s">
        <v>147</v>
      </c>
      <c r="N16" s="67" t="s">
        <v>147</v>
      </c>
      <c r="O16" s="67" t="s">
        <v>147</v>
      </c>
      <c r="P16" s="67" t="s">
        <v>147</v>
      </c>
      <c r="Q16" s="67" t="s">
        <v>147</v>
      </c>
    </row>
    <row r="17" s="64" customFormat="1" ht="21" customHeight="1" spans="1:17">
      <c r="A17" s="74" t="s">
        <v>176</v>
      </c>
      <c r="B17" s="74">
        <f>C17-1</f>
        <v>52</v>
      </c>
      <c r="C17" s="74">
        <f>D17-1</f>
        <v>53</v>
      </c>
      <c r="D17" s="74">
        <f>E17-1</f>
        <v>54</v>
      </c>
      <c r="E17" s="74">
        <v>55</v>
      </c>
      <c r="F17" s="74">
        <f>E17+1</f>
        <v>56</v>
      </c>
      <c r="G17" s="74">
        <f>F17+1</f>
        <v>57</v>
      </c>
      <c r="H17" s="74">
        <f>G17+1.5</f>
        <v>58.5</v>
      </c>
      <c r="I17" s="74">
        <f>H17+1.5</f>
        <v>60</v>
      </c>
      <c r="J17" s="67"/>
      <c r="K17" s="67"/>
      <c r="L17" s="67" t="s">
        <v>147</v>
      </c>
      <c r="M17" s="67" t="s">
        <v>147</v>
      </c>
      <c r="N17" s="67" t="s">
        <v>147</v>
      </c>
      <c r="O17" s="67" t="s">
        <v>147</v>
      </c>
      <c r="P17" s="67" t="s">
        <v>147</v>
      </c>
      <c r="Q17" s="67" t="s">
        <v>147</v>
      </c>
    </row>
    <row r="18" s="64" customFormat="1" ht="21" customHeight="1" spans="1:17">
      <c r="A18" s="74" t="s">
        <v>177</v>
      </c>
      <c r="B18" s="74">
        <f t="shared" si="7"/>
        <v>36</v>
      </c>
      <c r="C18" s="74">
        <f t="shared" si="8"/>
        <v>36.5</v>
      </c>
      <c r="D18" s="74">
        <f t="shared" si="9"/>
        <v>37</v>
      </c>
      <c r="E18" s="74">
        <v>37.5</v>
      </c>
      <c r="F18" s="74">
        <f t="shared" ref="F18:H18" si="12">E18+0.5</f>
        <v>38</v>
      </c>
      <c r="G18" s="74">
        <f t="shared" si="12"/>
        <v>38.5</v>
      </c>
      <c r="H18" s="74">
        <f t="shared" si="12"/>
        <v>39</v>
      </c>
      <c r="I18" s="74">
        <f t="shared" ref="I18:I23" si="13">H18</f>
        <v>39</v>
      </c>
      <c r="J18" s="67"/>
      <c r="K18" s="67" t="s">
        <v>178</v>
      </c>
      <c r="L18" s="67" t="s">
        <v>172</v>
      </c>
      <c r="M18" s="67" t="s">
        <v>172</v>
      </c>
      <c r="N18" s="67" t="s">
        <v>179</v>
      </c>
      <c r="O18" s="67" t="s">
        <v>172</v>
      </c>
      <c r="P18" s="67" t="s">
        <v>146</v>
      </c>
      <c r="Q18" s="67" t="s">
        <v>146</v>
      </c>
    </row>
    <row r="19" s="64" customFormat="1" ht="21" customHeight="1" spans="1:17">
      <c r="A19" s="74" t="s">
        <v>180</v>
      </c>
      <c r="B19" s="74">
        <f t="shared" si="7"/>
        <v>26.5</v>
      </c>
      <c r="C19" s="74">
        <f t="shared" si="8"/>
        <v>27</v>
      </c>
      <c r="D19" s="74">
        <f t="shared" si="9"/>
        <v>27.5</v>
      </c>
      <c r="E19" s="74">
        <v>28</v>
      </c>
      <c r="F19" s="74">
        <f t="shared" ref="F19:H19" si="14">E19+0.5</f>
        <v>28.5</v>
      </c>
      <c r="G19" s="74">
        <f t="shared" si="14"/>
        <v>29</v>
      </c>
      <c r="H19" s="74">
        <f t="shared" si="14"/>
        <v>29.5</v>
      </c>
      <c r="I19" s="74">
        <f t="shared" si="13"/>
        <v>29.5</v>
      </c>
      <c r="J19" s="67"/>
      <c r="K19" s="67" t="s">
        <v>148</v>
      </c>
      <c r="L19" s="67" t="s">
        <v>147</v>
      </c>
      <c r="M19" s="67" t="s">
        <v>171</v>
      </c>
      <c r="N19" s="67" t="s">
        <v>171</v>
      </c>
      <c r="O19" s="67" t="s">
        <v>172</v>
      </c>
      <c r="P19" s="67" t="s">
        <v>172</v>
      </c>
      <c r="Q19" s="67" t="s">
        <v>172</v>
      </c>
    </row>
    <row r="20" s="64" customFormat="1" ht="21" customHeight="1" spans="1:17">
      <c r="A20" s="74" t="s">
        <v>181</v>
      </c>
      <c r="B20" s="74">
        <f>C20</f>
        <v>15</v>
      </c>
      <c r="C20" s="74">
        <f t="shared" si="10"/>
        <v>15</v>
      </c>
      <c r="D20" s="74">
        <f>E20</f>
        <v>15</v>
      </c>
      <c r="E20" s="74">
        <v>15</v>
      </c>
      <c r="F20" s="74">
        <f t="shared" si="11"/>
        <v>15</v>
      </c>
      <c r="G20" s="74">
        <f>F20+2</f>
        <v>17</v>
      </c>
      <c r="H20" s="74">
        <f t="shared" ref="H20:H23" si="15">G20</f>
        <v>17</v>
      </c>
      <c r="I20" s="74">
        <f t="shared" si="13"/>
        <v>17</v>
      </c>
      <c r="J20" s="67"/>
      <c r="K20" s="67" t="s">
        <v>167</v>
      </c>
      <c r="L20" s="67" t="s">
        <v>168</v>
      </c>
      <c r="M20" s="67" t="s">
        <v>147</v>
      </c>
      <c r="N20" s="67" t="s">
        <v>157</v>
      </c>
      <c r="O20" s="67" t="s">
        <v>147</v>
      </c>
      <c r="P20" s="67" t="s">
        <v>169</v>
      </c>
      <c r="Q20" s="67" t="s">
        <v>169</v>
      </c>
    </row>
    <row r="21" s="64" customFormat="1" ht="19" customHeight="1" spans="1:17">
      <c r="A21" s="74" t="s">
        <v>182</v>
      </c>
      <c r="B21" s="74">
        <f>C21-1</f>
        <v>17</v>
      </c>
      <c r="C21" s="74">
        <f t="shared" si="10"/>
        <v>18</v>
      </c>
      <c r="D21" s="74">
        <f>E21-1</f>
        <v>18</v>
      </c>
      <c r="E21" s="74" t="s">
        <v>183</v>
      </c>
      <c r="F21" s="74" t="str">
        <f t="shared" si="11"/>
        <v>19</v>
      </c>
      <c r="G21" s="74">
        <f>F21+1.5</f>
        <v>20.5</v>
      </c>
      <c r="H21" s="74">
        <f t="shared" si="15"/>
        <v>20.5</v>
      </c>
      <c r="I21" s="74">
        <f t="shared" si="13"/>
        <v>20.5</v>
      </c>
      <c r="J21" s="81"/>
      <c r="K21" s="67" t="s">
        <v>171</v>
      </c>
      <c r="L21" s="67" t="s">
        <v>172</v>
      </c>
      <c r="M21" s="67" t="s">
        <v>172</v>
      </c>
      <c r="N21" s="67" t="s">
        <v>172</v>
      </c>
      <c r="O21" s="67" t="s">
        <v>172</v>
      </c>
      <c r="P21" s="67" t="s">
        <v>172</v>
      </c>
      <c r="Q21" s="67" t="s">
        <v>172</v>
      </c>
    </row>
    <row r="22" s="63" customFormat="1" ht="47" customHeight="1" spans="1:17">
      <c r="A22" s="74" t="s">
        <v>184</v>
      </c>
      <c r="B22" s="74">
        <f>C22-0.5</f>
        <v>20.5</v>
      </c>
      <c r="C22" s="74">
        <f t="shared" si="10"/>
        <v>21</v>
      </c>
      <c r="D22" s="74">
        <f>E22-0.5</f>
        <v>21</v>
      </c>
      <c r="E22" s="74">
        <v>21.5</v>
      </c>
      <c r="F22" s="74">
        <f t="shared" si="11"/>
        <v>21.5</v>
      </c>
      <c r="G22" s="74">
        <f>F22+1</f>
        <v>22.5</v>
      </c>
      <c r="H22" s="74">
        <f t="shared" si="15"/>
        <v>22.5</v>
      </c>
      <c r="I22" s="74">
        <f t="shared" si="13"/>
        <v>22.5</v>
      </c>
      <c r="J22" s="82"/>
      <c r="K22" s="67" t="s">
        <v>167</v>
      </c>
      <c r="L22" s="67" t="s">
        <v>168</v>
      </c>
      <c r="M22" s="67" t="s">
        <v>147</v>
      </c>
      <c r="N22" s="67" t="s">
        <v>157</v>
      </c>
      <c r="O22" s="67" t="s">
        <v>147</v>
      </c>
      <c r="P22" s="67" t="s">
        <v>169</v>
      </c>
      <c r="Q22" s="67" t="s">
        <v>169</v>
      </c>
    </row>
    <row r="23" customHeight="1" spans="1:17">
      <c r="A23" s="74" t="s">
        <v>185</v>
      </c>
      <c r="B23" s="74">
        <f>C23</f>
        <v>6</v>
      </c>
      <c r="C23" s="74">
        <f t="shared" si="10"/>
        <v>6</v>
      </c>
      <c r="D23" s="74">
        <f>E23</f>
        <v>6</v>
      </c>
      <c r="E23" s="74">
        <v>6</v>
      </c>
      <c r="F23" s="74">
        <f t="shared" si="11"/>
        <v>6</v>
      </c>
      <c r="G23" s="74">
        <f>F23</f>
        <v>6</v>
      </c>
      <c r="H23" s="74">
        <f t="shared" si="15"/>
        <v>6</v>
      </c>
      <c r="I23" s="74">
        <f t="shared" si="13"/>
        <v>6</v>
      </c>
      <c r="K23" s="67" t="s">
        <v>171</v>
      </c>
      <c r="L23" s="67" t="s">
        <v>172</v>
      </c>
      <c r="M23" s="67" t="s">
        <v>172</v>
      </c>
      <c r="N23" s="67" t="s">
        <v>172</v>
      </c>
      <c r="O23" s="67" t="s">
        <v>172</v>
      </c>
      <c r="P23" s="67" t="s">
        <v>172</v>
      </c>
      <c r="Q23" s="67" t="s">
        <v>172</v>
      </c>
    </row>
    <row r="25" customHeight="1" spans="11:15">
      <c r="K25" s="63" t="s">
        <v>186</v>
      </c>
      <c r="L25" s="83"/>
      <c r="M25" s="63" t="s">
        <v>187</v>
      </c>
      <c r="N25" s="63"/>
      <c r="O25" s="63" t="s">
        <v>188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161111111111111" right="0.161111111111111" top="0.2125" bottom="0.2125" header="0.5" footer="0.5"/>
  <pageSetup paperSize="9" scale="82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61" customWidth="1"/>
    <col min="2" max="6" width="10" style="161"/>
    <col min="7" max="7" width="10.1" style="161"/>
    <col min="8" max="16384" width="10" style="161"/>
  </cols>
  <sheetData>
    <row r="1" ht="22.5" customHeight="1" spans="1:11">
      <c r="A1" s="162" t="s">
        <v>189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3" t="s">
        <v>42</v>
      </c>
      <c r="J2" s="243"/>
      <c r="K2" s="244"/>
    </row>
    <row r="3" customHeight="1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customHeight="1" spans="1:11">
      <c r="A4" s="173" t="s">
        <v>46</v>
      </c>
      <c r="B4" s="174" t="s">
        <v>47</v>
      </c>
      <c r="C4" s="175"/>
      <c r="D4" s="173" t="s">
        <v>48</v>
      </c>
      <c r="E4" s="176"/>
      <c r="F4" s="177">
        <v>45560</v>
      </c>
      <c r="G4" s="178"/>
      <c r="H4" s="173" t="s">
        <v>190</v>
      </c>
      <c r="I4" s="176"/>
      <c r="J4" s="203" t="s">
        <v>50</v>
      </c>
      <c r="K4" s="245" t="s">
        <v>51</v>
      </c>
    </row>
    <row r="5" customHeight="1" spans="1:11">
      <c r="A5" s="179" t="s">
        <v>52</v>
      </c>
      <c r="B5" s="94" t="s">
        <v>53</v>
      </c>
      <c r="C5" s="94"/>
      <c r="D5" s="173" t="s">
        <v>191</v>
      </c>
      <c r="E5" s="176"/>
      <c r="F5" s="180">
        <v>0.9</v>
      </c>
      <c r="G5" s="181"/>
      <c r="H5" s="173" t="s">
        <v>192</v>
      </c>
      <c r="I5" s="176"/>
      <c r="J5" s="203" t="s">
        <v>50</v>
      </c>
      <c r="K5" s="245" t="s">
        <v>51</v>
      </c>
    </row>
    <row r="6" customHeight="1" spans="1:11">
      <c r="A6" s="173" t="s">
        <v>56</v>
      </c>
      <c r="B6" s="174">
        <v>2</v>
      </c>
      <c r="C6" s="175">
        <v>8</v>
      </c>
      <c r="D6" s="173" t="s">
        <v>193</v>
      </c>
      <c r="E6" s="176"/>
      <c r="F6" s="182">
        <v>0.9</v>
      </c>
      <c r="G6" s="181"/>
      <c r="H6" s="183" t="s">
        <v>194</v>
      </c>
      <c r="I6" s="221"/>
      <c r="J6" s="221"/>
      <c r="K6" s="246"/>
    </row>
    <row r="7" customHeight="1" spans="1:11">
      <c r="A7" s="173" t="s">
        <v>59</v>
      </c>
      <c r="B7" s="184">
        <v>12059</v>
      </c>
      <c r="C7" s="185"/>
      <c r="D7" s="173" t="s">
        <v>195</v>
      </c>
      <c r="E7" s="176"/>
      <c r="F7" s="182">
        <v>0.9</v>
      </c>
      <c r="G7" s="181"/>
      <c r="H7" s="186"/>
      <c r="I7" s="203"/>
      <c r="J7" s="203"/>
      <c r="K7" s="245"/>
    </row>
    <row r="8" ht="34" customHeight="1" spans="1:11">
      <c r="A8" s="187" t="s">
        <v>62</v>
      </c>
      <c r="B8" s="188" t="s">
        <v>63</v>
      </c>
      <c r="C8" s="189"/>
      <c r="D8" s="190" t="s">
        <v>64</v>
      </c>
      <c r="E8" s="191"/>
      <c r="F8" s="192">
        <v>45535</v>
      </c>
      <c r="G8" s="193"/>
      <c r="H8" s="190" t="s">
        <v>196</v>
      </c>
      <c r="I8" s="191"/>
      <c r="J8" s="191"/>
      <c r="K8" s="247"/>
    </row>
    <row r="9" customHeight="1" spans="1:11">
      <c r="A9" s="194"/>
      <c r="B9" s="195"/>
      <c r="C9" s="195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6" t="s">
        <v>197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</row>
    <row r="11" customHeight="1" spans="1:11">
      <c r="A11" s="197" t="s">
        <v>68</v>
      </c>
      <c r="B11" s="198" t="s">
        <v>69</v>
      </c>
      <c r="C11" s="199" t="s">
        <v>70</v>
      </c>
      <c r="D11" s="200"/>
      <c r="E11" s="201" t="s">
        <v>73</v>
      </c>
      <c r="F11" s="198" t="s">
        <v>69</v>
      </c>
      <c r="G11" s="199" t="s">
        <v>70</v>
      </c>
      <c r="H11" s="198"/>
      <c r="I11" s="201" t="s">
        <v>71</v>
      </c>
      <c r="J11" s="198" t="s">
        <v>69</v>
      </c>
      <c r="K11" s="248" t="s">
        <v>70</v>
      </c>
    </row>
    <row r="12" customHeight="1" spans="1:11">
      <c r="A12" s="179" t="s">
        <v>74</v>
      </c>
      <c r="B12" s="202" t="s">
        <v>69</v>
      </c>
      <c r="C12" s="203" t="s">
        <v>70</v>
      </c>
      <c r="D12" s="204"/>
      <c r="E12" s="205" t="s">
        <v>76</v>
      </c>
      <c r="F12" s="202" t="s">
        <v>69</v>
      </c>
      <c r="G12" s="203" t="s">
        <v>70</v>
      </c>
      <c r="H12" s="202"/>
      <c r="I12" s="205" t="s">
        <v>81</v>
      </c>
      <c r="J12" s="202" t="s">
        <v>69</v>
      </c>
      <c r="K12" s="245" t="s">
        <v>70</v>
      </c>
    </row>
    <row r="13" customHeight="1" spans="1:11">
      <c r="A13" s="190" t="s">
        <v>109</v>
      </c>
      <c r="B13" s="191"/>
      <c r="C13" s="191"/>
      <c r="D13" s="191"/>
      <c r="E13" s="191"/>
      <c r="F13" s="191"/>
      <c r="G13" s="191"/>
      <c r="H13" s="191"/>
      <c r="I13" s="191"/>
      <c r="J13" s="191"/>
      <c r="K13" s="247"/>
    </row>
    <row r="14" customHeight="1" spans="1:11">
      <c r="A14" s="206" t="s">
        <v>198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customHeight="1" spans="1:11">
      <c r="A15" s="207" t="s">
        <v>199</v>
      </c>
      <c r="B15" s="208"/>
      <c r="C15" s="208"/>
      <c r="D15" s="208"/>
      <c r="E15" s="209"/>
      <c r="F15" s="209"/>
      <c r="G15" s="209"/>
      <c r="H15" s="209"/>
      <c r="I15" s="249"/>
      <c r="J15" s="249"/>
      <c r="K15" s="250"/>
    </row>
    <row r="16" customHeight="1" spans="1:11">
      <c r="A16" s="210" t="s">
        <v>200</v>
      </c>
      <c r="B16" s="211"/>
      <c r="C16" s="211"/>
      <c r="D16" s="212"/>
      <c r="E16" s="213"/>
      <c r="F16" s="211"/>
      <c r="G16" s="211"/>
      <c r="H16" s="212"/>
      <c r="I16" s="251"/>
      <c r="J16" s="252"/>
      <c r="K16" s="253"/>
    </row>
    <row r="17" customHeight="1" spans="1:11">
      <c r="A17" s="214"/>
      <c r="B17" s="215"/>
      <c r="C17" s="215"/>
      <c r="D17" s="215"/>
      <c r="E17" s="215"/>
      <c r="F17" s="215"/>
      <c r="G17" s="215"/>
      <c r="H17" s="215"/>
      <c r="I17" s="215"/>
      <c r="J17" s="215"/>
      <c r="K17" s="254"/>
    </row>
    <row r="18" customHeight="1" spans="1:11">
      <c r="A18" s="206" t="s">
        <v>201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</row>
    <row r="19" customHeight="1" spans="1:11">
      <c r="A19" s="216" t="s">
        <v>196</v>
      </c>
      <c r="B19" s="209"/>
      <c r="C19" s="209"/>
      <c r="D19" s="209"/>
      <c r="E19" s="209"/>
      <c r="F19" s="209"/>
      <c r="G19" s="209"/>
      <c r="H19" s="209"/>
      <c r="I19" s="249"/>
      <c r="J19" s="249"/>
      <c r="K19" s="250"/>
    </row>
    <row r="20" customHeight="1" spans="1:11">
      <c r="A20" s="210"/>
      <c r="B20" s="211"/>
      <c r="C20" s="211"/>
      <c r="D20" s="212"/>
      <c r="E20" s="213"/>
      <c r="F20" s="211"/>
      <c r="G20" s="211"/>
      <c r="H20" s="212"/>
      <c r="I20" s="251"/>
      <c r="J20" s="252"/>
      <c r="K20" s="253"/>
    </row>
    <row r="21" customHeight="1" spans="1:1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54"/>
    </row>
    <row r="22" customHeight="1" spans="1:11">
      <c r="A22" s="217" t="s">
        <v>106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</row>
    <row r="23" customHeight="1" spans="1:11">
      <c r="A23" s="89" t="s">
        <v>107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52"/>
    </row>
    <row r="24" customHeight="1" spans="1:11">
      <c r="A24" s="100" t="s">
        <v>108</v>
      </c>
      <c r="B24" s="102"/>
      <c r="C24" s="203" t="s">
        <v>50</v>
      </c>
      <c r="D24" s="203" t="s">
        <v>51</v>
      </c>
      <c r="E24" s="99"/>
      <c r="F24" s="99"/>
      <c r="G24" s="99"/>
      <c r="H24" s="99"/>
      <c r="I24" s="99"/>
      <c r="J24" s="99"/>
      <c r="K24" s="146"/>
    </row>
    <row r="25" customHeight="1" spans="1:11">
      <c r="A25" s="218" t="s">
        <v>202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customHeight="1" spans="1:11">
      <c r="A26" s="219"/>
      <c r="B26" s="220"/>
      <c r="C26" s="220"/>
      <c r="D26" s="220"/>
      <c r="E26" s="220"/>
      <c r="F26" s="220"/>
      <c r="G26" s="220"/>
      <c r="H26" s="220"/>
      <c r="I26" s="220"/>
      <c r="J26" s="220"/>
      <c r="K26" s="255"/>
    </row>
    <row r="27" customHeight="1" spans="1:11">
      <c r="A27" s="196" t="s">
        <v>117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</row>
    <row r="28" customHeight="1" spans="1:11">
      <c r="A28" s="167" t="s">
        <v>118</v>
      </c>
      <c r="B28" s="199" t="s">
        <v>79</v>
      </c>
      <c r="C28" s="199" t="s">
        <v>80</v>
      </c>
      <c r="D28" s="199" t="s">
        <v>72</v>
      </c>
      <c r="E28" s="168" t="s">
        <v>119</v>
      </c>
      <c r="F28" s="199" t="s">
        <v>79</v>
      </c>
      <c r="G28" s="199" t="s">
        <v>80</v>
      </c>
      <c r="H28" s="199" t="s">
        <v>72</v>
      </c>
      <c r="I28" s="168" t="s">
        <v>120</v>
      </c>
      <c r="J28" s="199" t="s">
        <v>79</v>
      </c>
      <c r="K28" s="248" t="s">
        <v>80</v>
      </c>
    </row>
    <row r="29" customHeight="1" spans="1:11">
      <c r="A29" s="183" t="s">
        <v>71</v>
      </c>
      <c r="B29" s="203" t="s">
        <v>79</v>
      </c>
      <c r="C29" s="203" t="s">
        <v>80</v>
      </c>
      <c r="D29" s="203" t="s">
        <v>72</v>
      </c>
      <c r="E29" s="221" t="s">
        <v>78</v>
      </c>
      <c r="F29" s="203" t="s">
        <v>79</v>
      </c>
      <c r="G29" s="203" t="s">
        <v>80</v>
      </c>
      <c r="H29" s="203" t="s">
        <v>72</v>
      </c>
      <c r="I29" s="221" t="s">
        <v>89</v>
      </c>
      <c r="J29" s="203" t="s">
        <v>79</v>
      </c>
      <c r="K29" s="245" t="s">
        <v>80</v>
      </c>
    </row>
    <row r="30" customHeight="1" spans="1:11">
      <c r="A30" s="173" t="s">
        <v>82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56"/>
    </row>
    <row r="31" customHeight="1" spans="1:1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57"/>
    </row>
    <row r="32" customHeight="1" spans="1:11">
      <c r="A32" s="225" t="s">
        <v>203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</row>
    <row r="33" ht="17.25" customHeight="1" spans="1:11">
      <c r="A33" s="226" t="s">
        <v>204</v>
      </c>
      <c r="B33" s="227"/>
      <c r="C33" s="227"/>
      <c r="D33" s="227"/>
      <c r="E33" s="227"/>
      <c r="F33" s="227"/>
      <c r="G33" s="227"/>
      <c r="H33" s="227"/>
      <c r="I33" s="227"/>
      <c r="J33" s="227"/>
      <c r="K33" s="185"/>
    </row>
    <row r="34" ht="17.25" customHeight="1" spans="1:11">
      <c r="A34" s="226" t="s">
        <v>205</v>
      </c>
      <c r="B34" s="227"/>
      <c r="C34" s="227"/>
      <c r="D34" s="227"/>
      <c r="E34" s="227"/>
      <c r="F34" s="227"/>
      <c r="G34" s="227"/>
      <c r="H34" s="227"/>
      <c r="I34" s="227"/>
      <c r="J34" s="227"/>
      <c r="K34" s="185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185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185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185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185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185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185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185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185"/>
    </row>
    <row r="43" ht="17.25" customHeight="1" spans="1:11">
      <c r="A43" s="226"/>
      <c r="B43" s="227"/>
      <c r="C43" s="227"/>
      <c r="D43" s="227"/>
      <c r="E43" s="227"/>
      <c r="F43" s="227"/>
      <c r="G43" s="227"/>
      <c r="H43" s="227"/>
      <c r="I43" s="227"/>
      <c r="J43" s="227"/>
      <c r="K43" s="185"/>
    </row>
    <row r="44" ht="17.25" customHeight="1" spans="1:11">
      <c r="A44" s="223" t="s">
        <v>116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57"/>
    </row>
    <row r="45" customHeight="1" spans="1:11">
      <c r="A45" s="225" t="s">
        <v>206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</row>
    <row r="46" ht="18" customHeight="1" spans="1:11">
      <c r="A46" s="228" t="s">
        <v>109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58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58"/>
    </row>
    <row r="48" ht="18" customHeight="1" spans="1:11">
      <c r="A48" s="219"/>
      <c r="B48" s="220"/>
      <c r="C48" s="220"/>
      <c r="D48" s="220"/>
      <c r="E48" s="220"/>
      <c r="F48" s="220"/>
      <c r="G48" s="220"/>
      <c r="H48" s="220"/>
      <c r="I48" s="220"/>
      <c r="J48" s="220"/>
      <c r="K48" s="255"/>
    </row>
    <row r="49" ht="21" customHeight="1" spans="1:11">
      <c r="A49" s="230" t="s">
        <v>122</v>
      </c>
      <c r="B49" s="231" t="s">
        <v>207</v>
      </c>
      <c r="C49" s="231"/>
      <c r="D49" s="232" t="s">
        <v>124</v>
      </c>
      <c r="E49" s="233"/>
      <c r="F49" s="232" t="s">
        <v>125</v>
      </c>
      <c r="G49" s="234"/>
      <c r="H49" s="235" t="s">
        <v>126</v>
      </c>
      <c r="I49" s="235"/>
      <c r="J49" s="231"/>
      <c r="K49" s="259"/>
    </row>
    <row r="50" customHeight="1" spans="1:11">
      <c r="A50" s="236" t="s">
        <v>128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60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1"/>
    </row>
    <row r="52" customHeight="1" spans="1:11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62"/>
    </row>
    <row r="53" ht="21" customHeight="1" spans="1:11">
      <c r="A53" s="230" t="s">
        <v>122</v>
      </c>
      <c r="B53" s="231" t="s">
        <v>207</v>
      </c>
      <c r="C53" s="231"/>
      <c r="D53" s="232" t="s">
        <v>124</v>
      </c>
      <c r="E53" s="232" t="s">
        <v>208</v>
      </c>
      <c r="F53" s="232" t="s">
        <v>125</v>
      </c>
      <c r="G53" s="242"/>
      <c r="H53" s="235" t="s">
        <v>126</v>
      </c>
      <c r="I53" s="235"/>
      <c r="J53" s="263" t="s">
        <v>127</v>
      </c>
      <c r="K53" s="264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B9:C9"/>
    <mergeCell ref="A10:K10"/>
    <mergeCell ref="A13:K13"/>
    <mergeCell ref="A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10</xdr:row>
                    <xdr:rowOff>169545</xdr:rowOff>
                  </from>
                  <to>
                    <xdr:col>6</xdr:col>
                    <xdr:colOff>657225</xdr:colOff>
                    <xdr:row>12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10</xdr:row>
                    <xdr:rowOff>3175</xdr:rowOff>
                  </from>
                  <to>
                    <xdr:col>2</xdr:col>
                    <xdr:colOff>724535</xdr:colOff>
                    <xdr:row>11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11</xdr:row>
                    <xdr:rowOff>30480</xdr:rowOff>
                  </from>
                  <to>
                    <xdr:col>2</xdr:col>
                    <xdr:colOff>735330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9</xdr:row>
                    <xdr:rowOff>201295</xdr:rowOff>
                  </from>
                  <to>
                    <xdr:col>6</xdr:col>
                    <xdr:colOff>10795</xdr:colOff>
                    <xdr:row>11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9</xdr:row>
                    <xdr:rowOff>163195</xdr:rowOff>
                  </from>
                  <to>
                    <xdr:col>6</xdr:col>
                    <xdr:colOff>662940</xdr:colOff>
                    <xdr:row>11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11</xdr:row>
                    <xdr:rowOff>26035</xdr:rowOff>
                  </from>
                  <to>
                    <xdr:col>6</xdr:col>
                    <xdr:colOff>5080</xdr:colOff>
                    <xdr:row>12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10</xdr:row>
                    <xdr:rowOff>2540</xdr:rowOff>
                  </from>
                  <to>
                    <xdr:col>1</xdr:col>
                    <xdr:colOff>760095</xdr:colOff>
                    <xdr:row>11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11</xdr:row>
                    <xdr:rowOff>33020</xdr:rowOff>
                  </from>
                  <to>
                    <xdr:col>2</xdr:col>
                    <xdr:colOff>15240</xdr:colOff>
                    <xdr:row>12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9</xdr:row>
                    <xdr:rowOff>208915</xdr:rowOff>
                  </from>
                  <to>
                    <xdr:col>10</xdr:col>
                    <xdr:colOff>3175</xdr:colOff>
                    <xdr:row>11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9</xdr:row>
                    <xdr:rowOff>180340</xdr:rowOff>
                  </from>
                  <to>
                    <xdr:col>10</xdr:col>
                    <xdr:colOff>722630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11</xdr:row>
                    <xdr:rowOff>20955</xdr:rowOff>
                  </from>
                  <to>
                    <xdr:col>10</xdr:col>
                    <xdr:colOff>3175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10</xdr:row>
                    <xdr:rowOff>174625</xdr:rowOff>
                  </from>
                  <to>
                    <xdr:col>10</xdr:col>
                    <xdr:colOff>728345</xdr:colOff>
                    <xdr:row>12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177800</xdr:rowOff>
                  </from>
                  <to>
                    <xdr:col>2</xdr:col>
                    <xdr:colOff>584200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177800</xdr:rowOff>
                  </from>
                  <to>
                    <xdr:col>3</xdr:col>
                    <xdr:colOff>584200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27</xdr:row>
                    <xdr:rowOff>12700</xdr:rowOff>
                  </from>
                  <to>
                    <xdr:col>1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12700</xdr:rowOff>
                  </from>
                  <to>
                    <xdr:col>2</xdr:col>
                    <xdr:colOff>571500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190500</xdr:rowOff>
                  </from>
                  <to>
                    <xdr:col>5</xdr:col>
                    <xdr:colOff>596900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0</xdr:rowOff>
                  </from>
                  <to>
                    <xdr:col>5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28</xdr:row>
                    <xdr:rowOff>0</xdr:rowOff>
                  </from>
                  <to>
                    <xdr:col>6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12700</xdr:rowOff>
                  </from>
                  <to>
                    <xdr:col>10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27</xdr:row>
                    <xdr:rowOff>0</xdr:rowOff>
                  </from>
                  <to>
                    <xdr:col>9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0</xdr:rowOff>
                  </from>
                  <to>
                    <xdr:col>10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2" width="9.66666666666667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8.375" style="63" customWidth="1"/>
    <col min="13" max="13" width="10.5" style="63" customWidth="1"/>
    <col min="14" max="14" width="8.375" style="63" customWidth="1"/>
    <col min="15" max="16" width="10.875" style="63" customWidth="1"/>
    <col min="17" max="17" width="11" style="63" customWidth="1"/>
    <col min="18" max="16384" width="9" style="63"/>
  </cols>
  <sheetData>
    <row r="1" s="63" customFormat="1" ht="30" customHeight="1" spans="1:17">
      <c r="A1" s="65" t="s">
        <v>130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4" customFormat="1" ht="25" customHeight="1" spans="1:17">
      <c r="A2" s="67" t="s">
        <v>46</v>
      </c>
      <c r="B2" s="68" t="s">
        <v>47</v>
      </c>
      <c r="C2" s="69"/>
      <c r="D2" s="70" t="s">
        <v>131</v>
      </c>
      <c r="E2" s="71"/>
      <c r="F2" s="71"/>
      <c r="G2" s="71"/>
      <c r="H2" s="71"/>
      <c r="I2" s="71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4" customFormat="1" ht="23" customHeight="1" spans="1:17">
      <c r="A3" s="72" t="s">
        <v>132</v>
      </c>
      <c r="B3" s="73" t="s">
        <v>133</v>
      </c>
      <c r="C3" s="72"/>
      <c r="D3" s="72"/>
      <c r="E3" s="72"/>
      <c r="F3" s="72"/>
      <c r="G3" s="72"/>
      <c r="H3" s="72"/>
      <c r="I3" s="72"/>
      <c r="J3" s="67"/>
      <c r="K3" s="73" t="s">
        <v>134</v>
      </c>
      <c r="L3" s="72"/>
      <c r="M3" s="72"/>
      <c r="N3" s="72"/>
      <c r="O3" s="72"/>
      <c r="P3" s="72"/>
      <c r="Q3" s="72"/>
    </row>
    <row r="4" s="64" customFormat="1" ht="23" customHeight="1" spans="1:17">
      <c r="A4" s="72"/>
      <c r="B4" s="74" t="s">
        <v>135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4" t="s">
        <v>136</v>
      </c>
      <c r="J4" s="67"/>
      <c r="K4" s="80" t="s">
        <v>135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4" customFormat="1" ht="23" customHeight="1" spans="1:17">
      <c r="A5" s="72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74" t="s">
        <v>143</v>
      </c>
      <c r="I5" s="74" t="s">
        <v>144</v>
      </c>
      <c r="J5" s="67"/>
      <c r="K5" s="8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64" customFormat="1" ht="21" customHeight="1" spans="1:17">
      <c r="A6" s="74" t="s">
        <v>145</v>
      </c>
      <c r="B6" s="74">
        <f t="shared" ref="B6:B8" si="0">C6-1</f>
        <v>72</v>
      </c>
      <c r="C6" s="74">
        <f t="shared" ref="C6:C8" si="1">D6-1</f>
        <v>73</v>
      </c>
      <c r="D6" s="74">
        <f t="shared" ref="D6:D8" si="2">E6-2</f>
        <v>74</v>
      </c>
      <c r="E6" s="74">
        <v>76</v>
      </c>
      <c r="F6" s="74">
        <f t="shared" ref="F6:F8" si="3">E6+2</f>
        <v>78</v>
      </c>
      <c r="G6" s="74">
        <f t="shared" ref="G6:G8" si="4">F6+2</f>
        <v>80</v>
      </c>
      <c r="H6" s="74">
        <f t="shared" ref="H6:H8" si="5">G6+1</f>
        <v>81</v>
      </c>
      <c r="I6" s="74">
        <f t="shared" ref="I6:I8" si="6">H6+1</f>
        <v>82</v>
      </c>
      <c r="J6" s="67"/>
      <c r="K6" s="67" t="s">
        <v>146</v>
      </c>
      <c r="L6" s="67" t="s">
        <v>147</v>
      </c>
      <c r="M6" s="67" t="s">
        <v>148</v>
      </c>
      <c r="N6" s="67" t="s">
        <v>147</v>
      </c>
      <c r="O6" s="67" t="s">
        <v>146</v>
      </c>
      <c r="P6" s="67" t="s">
        <v>149</v>
      </c>
      <c r="Q6" s="67" t="s">
        <v>149</v>
      </c>
    </row>
    <row r="7" s="64" customFormat="1" ht="21" customHeight="1" spans="1:17">
      <c r="A7" s="74" t="s">
        <v>150</v>
      </c>
      <c r="B7" s="74">
        <f t="shared" si="0"/>
        <v>70</v>
      </c>
      <c r="C7" s="74">
        <f t="shared" si="1"/>
        <v>71</v>
      </c>
      <c r="D7" s="74">
        <f t="shared" si="2"/>
        <v>72</v>
      </c>
      <c r="E7" s="74">
        <v>74</v>
      </c>
      <c r="F7" s="74">
        <f t="shared" si="3"/>
        <v>76</v>
      </c>
      <c r="G7" s="74">
        <f t="shared" si="4"/>
        <v>78</v>
      </c>
      <c r="H7" s="74">
        <f t="shared" si="5"/>
        <v>79</v>
      </c>
      <c r="I7" s="74">
        <f t="shared" si="6"/>
        <v>80</v>
      </c>
      <c r="J7" s="67"/>
      <c r="K7" s="67" t="s">
        <v>151</v>
      </c>
      <c r="L7" s="67" t="s">
        <v>147</v>
      </c>
      <c r="M7" s="67">
        <f>0.3/0.3</f>
        <v>1</v>
      </c>
      <c r="N7" s="67" t="s">
        <v>148</v>
      </c>
      <c r="O7" s="67" t="s">
        <v>152</v>
      </c>
      <c r="P7" s="67" t="s">
        <v>153</v>
      </c>
      <c r="Q7" s="67" t="s">
        <v>153</v>
      </c>
    </row>
    <row r="8" s="64" customFormat="1" ht="21" customHeight="1" spans="1:17">
      <c r="A8" s="74" t="s">
        <v>154</v>
      </c>
      <c r="B8" s="74">
        <f t="shared" si="0"/>
        <v>63</v>
      </c>
      <c r="C8" s="74">
        <f t="shared" si="1"/>
        <v>64</v>
      </c>
      <c r="D8" s="74">
        <f t="shared" si="2"/>
        <v>65</v>
      </c>
      <c r="E8" s="74">
        <v>67</v>
      </c>
      <c r="F8" s="74">
        <f t="shared" si="3"/>
        <v>69</v>
      </c>
      <c r="G8" s="74">
        <f t="shared" si="4"/>
        <v>71</v>
      </c>
      <c r="H8" s="74">
        <f t="shared" si="5"/>
        <v>72</v>
      </c>
      <c r="I8" s="74">
        <f t="shared" si="6"/>
        <v>73</v>
      </c>
      <c r="J8" s="67"/>
      <c r="K8" s="67" t="s">
        <v>155</v>
      </c>
      <c r="L8" s="67" t="s">
        <v>147</v>
      </c>
      <c r="M8" s="67" t="s">
        <v>147</v>
      </c>
      <c r="N8" s="67" t="s">
        <v>147</v>
      </c>
      <c r="O8" s="67" t="s">
        <v>147</v>
      </c>
      <c r="P8" s="67" t="s">
        <v>147</v>
      </c>
      <c r="Q8" s="67" t="s">
        <v>147</v>
      </c>
    </row>
    <row r="9" s="64" customFormat="1" ht="21" customHeight="1" spans="1:17">
      <c r="A9" s="74" t="s">
        <v>156</v>
      </c>
      <c r="B9" s="74">
        <f>C9-4</f>
        <v>112</v>
      </c>
      <c r="C9" s="74">
        <f>D9-4</f>
        <v>116</v>
      </c>
      <c r="D9" s="74">
        <f>E9-4</f>
        <v>120</v>
      </c>
      <c r="E9" s="74">
        <v>124</v>
      </c>
      <c r="F9" s="74">
        <f>E9+4</f>
        <v>128</v>
      </c>
      <c r="G9" s="74">
        <f>F9+4</f>
        <v>132</v>
      </c>
      <c r="H9" s="74">
        <f>G9+6</f>
        <v>138</v>
      </c>
      <c r="I9" s="74">
        <f>H9+6</f>
        <v>144</v>
      </c>
      <c r="J9" s="67"/>
      <c r="K9" s="67" t="s">
        <v>147</v>
      </c>
      <c r="L9" s="67" t="s">
        <v>147</v>
      </c>
      <c r="M9" s="67" t="s">
        <v>147</v>
      </c>
      <c r="N9" s="67" t="s">
        <v>157</v>
      </c>
      <c r="O9" s="67" t="s">
        <v>147</v>
      </c>
      <c r="P9" s="67" t="s">
        <v>147</v>
      </c>
      <c r="Q9" s="67" t="s">
        <v>147</v>
      </c>
    </row>
    <row r="10" s="64" customFormat="1" ht="21" customHeight="1" spans="1:17">
      <c r="A10" s="74" t="s">
        <v>158</v>
      </c>
      <c r="B10" s="74">
        <f>C10-4</f>
        <v>108</v>
      </c>
      <c r="C10" s="74">
        <f>D10-4</f>
        <v>112</v>
      </c>
      <c r="D10" s="74">
        <f>E10-4</f>
        <v>116</v>
      </c>
      <c r="E10" s="74" t="s">
        <v>159</v>
      </c>
      <c r="F10" s="74">
        <f>E10+4</f>
        <v>124</v>
      </c>
      <c r="G10" s="74">
        <f>F10+5</f>
        <v>129</v>
      </c>
      <c r="H10" s="74">
        <f>G10+6</f>
        <v>135</v>
      </c>
      <c r="I10" s="74">
        <f>H10+7</f>
        <v>142</v>
      </c>
      <c r="J10" s="67"/>
      <c r="K10" s="67" t="s">
        <v>147</v>
      </c>
      <c r="L10" s="67" t="s">
        <v>147</v>
      </c>
      <c r="M10" s="67" t="s">
        <v>147</v>
      </c>
      <c r="N10" s="67" t="s">
        <v>147</v>
      </c>
      <c r="O10" s="67" t="s">
        <v>147</v>
      </c>
      <c r="P10" s="67" t="s">
        <v>147</v>
      </c>
      <c r="Q10" s="67" t="s">
        <v>147</v>
      </c>
    </row>
    <row r="11" s="64" customFormat="1" ht="21" customHeight="1" spans="1:17">
      <c r="A11" s="74" t="s">
        <v>160</v>
      </c>
      <c r="B11" s="74">
        <f>C11-1.2</f>
        <v>44.9</v>
      </c>
      <c r="C11" s="74">
        <f>D11-1.2</f>
        <v>46.1</v>
      </c>
      <c r="D11" s="74">
        <f>E11-1.2</f>
        <v>47.3</v>
      </c>
      <c r="E11" s="74">
        <v>48.5</v>
      </c>
      <c r="F11" s="74">
        <f>E11+1.2</f>
        <v>49.7</v>
      </c>
      <c r="G11" s="74">
        <f>F11+1.2</f>
        <v>50.9</v>
      </c>
      <c r="H11" s="74">
        <f>G11+1.4</f>
        <v>52.3</v>
      </c>
      <c r="I11" s="74">
        <f>H11+1.4</f>
        <v>53.7</v>
      </c>
      <c r="J11" s="67"/>
      <c r="K11" s="67" t="s">
        <v>161</v>
      </c>
      <c r="L11" s="67" t="s">
        <v>162</v>
      </c>
      <c r="M11" s="67" t="s">
        <v>163</v>
      </c>
      <c r="N11" s="67" t="s">
        <v>164</v>
      </c>
      <c r="O11" s="67" t="s">
        <v>162</v>
      </c>
      <c r="P11" s="67" t="s">
        <v>165</v>
      </c>
      <c r="Q11" s="67" t="s">
        <v>165</v>
      </c>
    </row>
    <row r="12" s="64" customFormat="1" ht="21" customHeight="1" spans="1:17">
      <c r="A12" s="74" t="s">
        <v>166</v>
      </c>
      <c r="B12" s="74">
        <f>C12-0.6</f>
        <v>61.6</v>
      </c>
      <c r="C12" s="74">
        <f>D12-0.6</f>
        <v>62.2</v>
      </c>
      <c r="D12" s="74">
        <f>E12-1.2</f>
        <v>62.8</v>
      </c>
      <c r="E12" s="74">
        <v>64</v>
      </c>
      <c r="F12" s="74">
        <f>E12+1.2</f>
        <v>65.2</v>
      </c>
      <c r="G12" s="74">
        <f>F12+1.2</f>
        <v>66.4</v>
      </c>
      <c r="H12" s="74">
        <f>G12+0.6</f>
        <v>67</v>
      </c>
      <c r="I12" s="74">
        <f>H12+0.6</f>
        <v>67.6</v>
      </c>
      <c r="J12" s="67"/>
      <c r="K12" s="67" t="s">
        <v>167</v>
      </c>
      <c r="L12" s="67" t="s">
        <v>168</v>
      </c>
      <c r="M12" s="67" t="s">
        <v>147</v>
      </c>
      <c r="N12" s="67" t="s">
        <v>157</v>
      </c>
      <c r="O12" s="67" t="s">
        <v>147</v>
      </c>
      <c r="P12" s="67" t="s">
        <v>169</v>
      </c>
      <c r="Q12" s="67" t="s">
        <v>169</v>
      </c>
    </row>
    <row r="13" s="64" customFormat="1" ht="21" customHeight="1" spans="1:17">
      <c r="A13" s="75" t="s">
        <v>170</v>
      </c>
      <c r="B13" s="74">
        <f>C13-0.8</f>
        <v>23.1</v>
      </c>
      <c r="C13" s="74">
        <f>D13-0.8</f>
        <v>23.9</v>
      </c>
      <c r="D13" s="74">
        <f>E13-0.8</f>
        <v>24.7</v>
      </c>
      <c r="E13" s="74">
        <v>25.5</v>
      </c>
      <c r="F13" s="74">
        <f>E13+0.8</f>
        <v>26.3</v>
      </c>
      <c r="G13" s="74">
        <f>F13+0.8</f>
        <v>27.1</v>
      </c>
      <c r="H13" s="74">
        <f>G13+1.3</f>
        <v>28.4</v>
      </c>
      <c r="I13" s="74">
        <f>H13+1.3</f>
        <v>29.7</v>
      </c>
      <c r="J13" s="67"/>
      <c r="K13" s="67" t="s">
        <v>171</v>
      </c>
      <c r="L13" s="67" t="s">
        <v>172</v>
      </c>
      <c r="M13" s="67" t="s">
        <v>172</v>
      </c>
      <c r="N13" s="67" t="s">
        <v>172</v>
      </c>
      <c r="O13" s="67" t="s">
        <v>172</v>
      </c>
      <c r="P13" s="67" t="s">
        <v>172</v>
      </c>
      <c r="Q13" s="67" t="s">
        <v>172</v>
      </c>
    </row>
    <row r="14" s="64" customFormat="1" ht="21" customHeight="1" spans="1:17">
      <c r="A14" s="74" t="s">
        <v>173</v>
      </c>
      <c r="B14" s="74">
        <f>C14-0.7</f>
        <v>19.1</v>
      </c>
      <c r="C14" s="74">
        <f>D14-0.7</f>
        <v>19.8</v>
      </c>
      <c r="D14" s="74">
        <f>E14-0.7</f>
        <v>20.5</v>
      </c>
      <c r="E14" s="74">
        <v>21.2</v>
      </c>
      <c r="F14" s="74">
        <f>E14+0.7</f>
        <v>21.9</v>
      </c>
      <c r="G14" s="74">
        <f>F14+0.7</f>
        <v>22.6</v>
      </c>
      <c r="H14" s="74">
        <f>G14+1</f>
        <v>23.6</v>
      </c>
      <c r="I14" s="74">
        <f>H14+1</f>
        <v>24.6</v>
      </c>
      <c r="J14" s="67"/>
      <c r="K14" s="67" t="s">
        <v>148</v>
      </c>
      <c r="L14" s="67" t="s">
        <v>147</v>
      </c>
      <c r="M14" s="67" t="s">
        <v>171</v>
      </c>
      <c r="N14" s="67" t="s">
        <v>171</v>
      </c>
      <c r="O14" s="67" t="s">
        <v>172</v>
      </c>
      <c r="P14" s="67" t="s">
        <v>172</v>
      </c>
      <c r="Q14" s="67" t="s">
        <v>172</v>
      </c>
    </row>
    <row r="15" s="64" customFormat="1" ht="21" customHeight="1" spans="1:17">
      <c r="A15" s="74" t="s">
        <v>174</v>
      </c>
      <c r="B15" s="74">
        <f t="shared" ref="B15:B19" si="7">C15-0.5</f>
        <v>13.5</v>
      </c>
      <c r="C15" s="74">
        <f t="shared" ref="C15:C19" si="8">D15-0.5</f>
        <v>14</v>
      </c>
      <c r="D15" s="74">
        <f t="shared" ref="D15:D19" si="9">E15-0.5</f>
        <v>14.5</v>
      </c>
      <c r="E15" s="74">
        <v>15</v>
      </c>
      <c r="F15" s="74">
        <f>E15+0.5</f>
        <v>15.5</v>
      </c>
      <c r="G15" s="74">
        <f>F15+0.5</f>
        <v>16</v>
      </c>
      <c r="H15" s="74">
        <f>G15+0.7</f>
        <v>16.7</v>
      </c>
      <c r="I15" s="74">
        <f>H15+0.7</f>
        <v>17.4</v>
      </c>
      <c r="J15" s="67"/>
      <c r="K15" s="67" t="s">
        <v>147</v>
      </c>
      <c r="L15" s="67" t="s">
        <v>147</v>
      </c>
      <c r="M15" s="67" t="s">
        <v>147</v>
      </c>
      <c r="N15" s="67" t="s">
        <v>147</v>
      </c>
      <c r="O15" s="67" t="s">
        <v>147</v>
      </c>
      <c r="P15" s="67" t="s">
        <v>147</v>
      </c>
      <c r="Q15" s="67" t="s">
        <v>147</v>
      </c>
    </row>
    <row r="16" s="64" customFormat="1" ht="21" customHeight="1" spans="1:17">
      <c r="A16" s="74" t="s">
        <v>175</v>
      </c>
      <c r="B16" s="74">
        <f>C16</f>
        <v>10.5</v>
      </c>
      <c r="C16" s="74">
        <f t="shared" ref="C16:C23" si="10">D16</f>
        <v>10.5</v>
      </c>
      <c r="D16" s="74">
        <f>E16</f>
        <v>10.5</v>
      </c>
      <c r="E16" s="74">
        <v>10.5</v>
      </c>
      <c r="F16" s="74">
        <f t="shared" ref="F16:F23" si="11">E16</f>
        <v>10.5</v>
      </c>
      <c r="G16" s="74">
        <f>E16</f>
        <v>10.5</v>
      </c>
      <c r="H16" s="74">
        <f>E16</f>
        <v>10.5</v>
      </c>
      <c r="I16" s="74">
        <f>E16</f>
        <v>10.5</v>
      </c>
      <c r="J16" s="67"/>
      <c r="K16" s="67" t="s">
        <v>147</v>
      </c>
      <c r="L16" s="67" t="s">
        <v>147</v>
      </c>
      <c r="M16" s="67" t="s">
        <v>147</v>
      </c>
      <c r="N16" s="67" t="s">
        <v>147</v>
      </c>
      <c r="O16" s="67" t="s">
        <v>147</v>
      </c>
      <c r="P16" s="67" t="s">
        <v>147</v>
      </c>
      <c r="Q16" s="67" t="s">
        <v>147</v>
      </c>
    </row>
    <row r="17" s="64" customFormat="1" ht="21" customHeight="1" spans="1:17">
      <c r="A17" s="74" t="s">
        <v>176</v>
      </c>
      <c r="B17" s="74">
        <f>C17-1</f>
        <v>52</v>
      </c>
      <c r="C17" s="74">
        <f>D17-1</f>
        <v>53</v>
      </c>
      <c r="D17" s="74">
        <f>E17-1</f>
        <v>54</v>
      </c>
      <c r="E17" s="74">
        <v>55</v>
      </c>
      <c r="F17" s="74">
        <f>E17+1</f>
        <v>56</v>
      </c>
      <c r="G17" s="74">
        <f>F17+1</f>
        <v>57</v>
      </c>
      <c r="H17" s="74">
        <f>G17+1.5</f>
        <v>58.5</v>
      </c>
      <c r="I17" s="74">
        <f>H17+1.5</f>
        <v>60</v>
      </c>
      <c r="J17" s="67"/>
      <c r="K17" s="67"/>
      <c r="L17" s="67" t="s">
        <v>147</v>
      </c>
      <c r="M17" s="67" t="s">
        <v>147</v>
      </c>
      <c r="N17" s="67" t="s">
        <v>147</v>
      </c>
      <c r="O17" s="67" t="s">
        <v>147</v>
      </c>
      <c r="P17" s="67" t="s">
        <v>147</v>
      </c>
      <c r="Q17" s="67" t="s">
        <v>147</v>
      </c>
    </row>
    <row r="18" s="64" customFormat="1" ht="21" customHeight="1" spans="1:17">
      <c r="A18" s="74" t="s">
        <v>177</v>
      </c>
      <c r="B18" s="74">
        <f t="shared" si="7"/>
        <v>36</v>
      </c>
      <c r="C18" s="74">
        <f t="shared" si="8"/>
        <v>36.5</v>
      </c>
      <c r="D18" s="74">
        <f t="shared" si="9"/>
        <v>37</v>
      </c>
      <c r="E18" s="74">
        <v>37.5</v>
      </c>
      <c r="F18" s="74">
        <f t="shared" ref="F18:H18" si="12">E18+0.5</f>
        <v>38</v>
      </c>
      <c r="G18" s="74">
        <f t="shared" si="12"/>
        <v>38.5</v>
      </c>
      <c r="H18" s="74">
        <f t="shared" si="12"/>
        <v>39</v>
      </c>
      <c r="I18" s="74">
        <f t="shared" ref="I18:I23" si="13">H18</f>
        <v>39</v>
      </c>
      <c r="J18" s="67"/>
      <c r="K18" s="67" t="s">
        <v>178</v>
      </c>
      <c r="L18" s="67" t="s">
        <v>172</v>
      </c>
      <c r="M18" s="67" t="s">
        <v>172</v>
      </c>
      <c r="N18" s="67" t="s">
        <v>179</v>
      </c>
      <c r="O18" s="67" t="s">
        <v>172</v>
      </c>
      <c r="P18" s="67" t="s">
        <v>146</v>
      </c>
      <c r="Q18" s="67" t="s">
        <v>146</v>
      </c>
    </row>
    <row r="19" s="64" customFormat="1" ht="21" customHeight="1" spans="1:17">
      <c r="A19" s="74" t="s">
        <v>180</v>
      </c>
      <c r="B19" s="74">
        <f t="shared" si="7"/>
        <v>26.5</v>
      </c>
      <c r="C19" s="74">
        <f t="shared" si="8"/>
        <v>27</v>
      </c>
      <c r="D19" s="74">
        <f t="shared" si="9"/>
        <v>27.5</v>
      </c>
      <c r="E19" s="74">
        <v>28</v>
      </c>
      <c r="F19" s="74">
        <f t="shared" ref="F19:H19" si="14">E19+0.5</f>
        <v>28.5</v>
      </c>
      <c r="G19" s="74">
        <f t="shared" si="14"/>
        <v>29</v>
      </c>
      <c r="H19" s="74">
        <f t="shared" si="14"/>
        <v>29.5</v>
      </c>
      <c r="I19" s="74">
        <f t="shared" si="13"/>
        <v>29.5</v>
      </c>
      <c r="J19" s="67"/>
      <c r="K19" s="67" t="s">
        <v>148</v>
      </c>
      <c r="L19" s="67" t="s">
        <v>147</v>
      </c>
      <c r="M19" s="67" t="s">
        <v>171</v>
      </c>
      <c r="N19" s="67" t="s">
        <v>171</v>
      </c>
      <c r="O19" s="67" t="s">
        <v>172</v>
      </c>
      <c r="P19" s="67" t="s">
        <v>172</v>
      </c>
      <c r="Q19" s="67" t="s">
        <v>172</v>
      </c>
    </row>
    <row r="20" s="64" customFormat="1" ht="21" customHeight="1" spans="1:17">
      <c r="A20" s="74" t="s">
        <v>181</v>
      </c>
      <c r="B20" s="74">
        <f>C20</f>
        <v>15</v>
      </c>
      <c r="C20" s="74">
        <f t="shared" si="10"/>
        <v>15</v>
      </c>
      <c r="D20" s="74">
        <f>E20</f>
        <v>15</v>
      </c>
      <c r="E20" s="74">
        <v>15</v>
      </c>
      <c r="F20" s="74">
        <f t="shared" si="11"/>
        <v>15</v>
      </c>
      <c r="G20" s="74">
        <f>F20+2</f>
        <v>17</v>
      </c>
      <c r="H20" s="74">
        <f t="shared" ref="H20:H23" si="15">G20</f>
        <v>17</v>
      </c>
      <c r="I20" s="74">
        <f t="shared" si="13"/>
        <v>17</v>
      </c>
      <c r="J20" s="67"/>
      <c r="K20" s="67" t="s">
        <v>167</v>
      </c>
      <c r="L20" s="67" t="s">
        <v>168</v>
      </c>
      <c r="M20" s="67" t="s">
        <v>147</v>
      </c>
      <c r="N20" s="67" t="s">
        <v>157</v>
      </c>
      <c r="O20" s="67" t="s">
        <v>147</v>
      </c>
      <c r="P20" s="67" t="s">
        <v>169</v>
      </c>
      <c r="Q20" s="67" t="s">
        <v>169</v>
      </c>
    </row>
    <row r="21" s="64" customFormat="1" ht="19" customHeight="1" spans="1:17">
      <c r="A21" s="74" t="s">
        <v>182</v>
      </c>
      <c r="B21" s="74">
        <f>C21-1</f>
        <v>17</v>
      </c>
      <c r="C21" s="74">
        <f t="shared" si="10"/>
        <v>18</v>
      </c>
      <c r="D21" s="74">
        <f>E21-1</f>
        <v>18</v>
      </c>
      <c r="E21" s="74" t="s">
        <v>183</v>
      </c>
      <c r="F21" s="74" t="str">
        <f t="shared" si="11"/>
        <v>19</v>
      </c>
      <c r="G21" s="74">
        <f>F21+1.5</f>
        <v>20.5</v>
      </c>
      <c r="H21" s="74">
        <f t="shared" si="15"/>
        <v>20.5</v>
      </c>
      <c r="I21" s="74">
        <f t="shared" si="13"/>
        <v>20.5</v>
      </c>
      <c r="J21" s="81"/>
      <c r="K21" s="67" t="s">
        <v>171</v>
      </c>
      <c r="L21" s="67" t="s">
        <v>172</v>
      </c>
      <c r="M21" s="67" t="s">
        <v>172</v>
      </c>
      <c r="N21" s="67" t="s">
        <v>172</v>
      </c>
      <c r="O21" s="67" t="s">
        <v>172</v>
      </c>
      <c r="P21" s="67" t="s">
        <v>172</v>
      </c>
      <c r="Q21" s="67" t="s">
        <v>172</v>
      </c>
    </row>
    <row r="22" s="63" customFormat="1" ht="47" customHeight="1" spans="1:17">
      <c r="A22" s="74" t="s">
        <v>184</v>
      </c>
      <c r="B22" s="74">
        <f>C22-0.5</f>
        <v>20.5</v>
      </c>
      <c r="C22" s="74">
        <f t="shared" si="10"/>
        <v>21</v>
      </c>
      <c r="D22" s="74">
        <f>E22-0.5</f>
        <v>21</v>
      </c>
      <c r="E22" s="74">
        <v>21.5</v>
      </c>
      <c r="F22" s="74">
        <f t="shared" si="11"/>
        <v>21.5</v>
      </c>
      <c r="G22" s="74">
        <f>F22+1</f>
        <v>22.5</v>
      </c>
      <c r="H22" s="74">
        <f t="shared" si="15"/>
        <v>22.5</v>
      </c>
      <c r="I22" s="74">
        <f t="shared" si="13"/>
        <v>22.5</v>
      </c>
      <c r="J22" s="82"/>
      <c r="K22" s="67" t="s">
        <v>167</v>
      </c>
      <c r="L22" s="67" t="s">
        <v>168</v>
      </c>
      <c r="M22" s="67" t="s">
        <v>147</v>
      </c>
      <c r="N22" s="67" t="s">
        <v>157</v>
      </c>
      <c r="O22" s="67" t="s">
        <v>147</v>
      </c>
      <c r="P22" s="67" t="s">
        <v>169</v>
      </c>
      <c r="Q22" s="67" t="s">
        <v>169</v>
      </c>
    </row>
    <row r="23" s="63" customFormat="1" customHeight="1" spans="1:17">
      <c r="A23" s="74" t="s">
        <v>185</v>
      </c>
      <c r="B23" s="74">
        <f>C23</f>
        <v>6</v>
      </c>
      <c r="C23" s="74">
        <f t="shared" si="10"/>
        <v>6</v>
      </c>
      <c r="D23" s="74">
        <f>E23</f>
        <v>6</v>
      </c>
      <c r="E23" s="74">
        <v>6</v>
      </c>
      <c r="F23" s="74">
        <f t="shared" si="11"/>
        <v>6</v>
      </c>
      <c r="G23" s="74">
        <f>F23</f>
        <v>6</v>
      </c>
      <c r="H23" s="74">
        <f t="shared" si="15"/>
        <v>6</v>
      </c>
      <c r="I23" s="74">
        <f t="shared" si="13"/>
        <v>6</v>
      </c>
      <c r="K23" s="67" t="s">
        <v>171</v>
      </c>
      <c r="L23" s="67" t="s">
        <v>172</v>
      </c>
      <c r="M23" s="67" t="s">
        <v>172</v>
      </c>
      <c r="N23" s="67" t="s">
        <v>172</v>
      </c>
      <c r="O23" s="67" t="s">
        <v>172</v>
      </c>
      <c r="P23" s="67" t="s">
        <v>172</v>
      </c>
      <c r="Q23" s="67" t="s">
        <v>172</v>
      </c>
    </row>
    <row r="25" s="63" customFormat="1" customHeight="1" spans="11:15">
      <c r="K25" s="63" t="s">
        <v>186</v>
      </c>
      <c r="L25" s="83"/>
      <c r="M25" s="63" t="s">
        <v>187</v>
      </c>
      <c r="O25" s="63" t="s">
        <v>188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751388888888889" right="0.751388888888889" top="1" bottom="1" header="0.5" footer="0.5"/>
  <pageSetup paperSize="9" scale="7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10" zoomScaleNormal="110" workbookViewId="0">
      <selection activeCell="G8" sqref="G8:K8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55" spans="1:11">
      <c r="A1" s="88" t="s">
        <v>209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210</v>
      </c>
      <c r="G2" s="94" t="s">
        <v>53</v>
      </c>
      <c r="H2" s="94"/>
      <c r="I2" s="124" t="s">
        <v>41</v>
      </c>
      <c r="J2" s="94" t="s">
        <v>42</v>
      </c>
      <c r="K2" s="145"/>
    </row>
    <row r="3" spans="1:11">
      <c r="A3" s="95" t="s">
        <v>59</v>
      </c>
      <c r="B3" s="96">
        <v>12059</v>
      </c>
      <c r="C3" s="96"/>
      <c r="D3" s="97" t="s">
        <v>211</v>
      </c>
      <c r="E3" s="98">
        <v>45560</v>
      </c>
      <c r="F3" s="98"/>
      <c r="G3" s="98"/>
      <c r="H3" s="99" t="s">
        <v>212</v>
      </c>
      <c r="I3" s="99"/>
      <c r="J3" s="99"/>
      <c r="K3" s="146"/>
    </row>
    <row r="4" spans="1:11">
      <c r="A4" s="100" t="s">
        <v>56</v>
      </c>
      <c r="B4" s="101">
        <v>2</v>
      </c>
      <c r="C4" s="101">
        <v>7</v>
      </c>
      <c r="D4" s="102" t="s">
        <v>213</v>
      </c>
      <c r="E4" s="103" t="s">
        <v>214</v>
      </c>
      <c r="F4" s="103"/>
      <c r="G4" s="103"/>
      <c r="H4" s="102" t="s">
        <v>215</v>
      </c>
      <c r="I4" s="102"/>
      <c r="J4" s="116" t="s">
        <v>50</v>
      </c>
      <c r="K4" s="147" t="s">
        <v>51</v>
      </c>
    </row>
    <row r="5" spans="1:11">
      <c r="A5" s="100" t="s">
        <v>216</v>
      </c>
      <c r="B5" s="96">
        <v>6</v>
      </c>
      <c r="C5" s="96"/>
      <c r="D5" s="97" t="s">
        <v>214</v>
      </c>
      <c r="E5" s="97" t="s">
        <v>217</v>
      </c>
      <c r="F5" s="97" t="s">
        <v>218</v>
      </c>
      <c r="G5" s="97" t="s">
        <v>219</v>
      </c>
      <c r="H5" s="102" t="s">
        <v>220</v>
      </c>
      <c r="I5" s="102"/>
      <c r="J5" s="116" t="s">
        <v>50</v>
      </c>
      <c r="K5" s="147" t="s">
        <v>51</v>
      </c>
    </row>
    <row r="6" ht="16.35" spans="1:11">
      <c r="A6" s="104" t="s">
        <v>221</v>
      </c>
      <c r="B6" s="105">
        <v>290</v>
      </c>
      <c r="C6" s="105"/>
      <c r="D6" s="106" t="s">
        <v>222</v>
      </c>
      <c r="E6" s="107"/>
      <c r="F6" s="108">
        <v>3000</v>
      </c>
      <c r="G6" s="106"/>
      <c r="H6" s="109" t="s">
        <v>223</v>
      </c>
      <c r="I6" s="109"/>
      <c r="J6" s="122" t="s">
        <v>50</v>
      </c>
      <c r="K6" s="148" t="s">
        <v>51</v>
      </c>
    </row>
    <row r="7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224</v>
      </c>
      <c r="B8" s="93" t="s">
        <v>225</v>
      </c>
      <c r="C8" s="93" t="s">
        <v>226</v>
      </c>
      <c r="D8" s="93" t="s">
        <v>227</v>
      </c>
      <c r="E8" s="93" t="s">
        <v>228</v>
      </c>
      <c r="F8" s="93" t="s">
        <v>229</v>
      </c>
      <c r="G8" s="114" t="s">
        <v>230</v>
      </c>
      <c r="H8" s="115"/>
      <c r="I8" s="115"/>
      <c r="J8" s="115"/>
      <c r="K8" s="149"/>
    </row>
    <row r="9" spans="1:11">
      <c r="A9" s="100" t="s">
        <v>231</v>
      </c>
      <c r="B9" s="102"/>
      <c r="C9" s="116" t="s">
        <v>50</v>
      </c>
      <c r="D9" s="116" t="s">
        <v>51</v>
      </c>
      <c r="E9" s="97" t="s">
        <v>232</v>
      </c>
      <c r="F9" s="117" t="s">
        <v>233</v>
      </c>
      <c r="G9" s="118"/>
      <c r="H9" s="119"/>
      <c r="I9" s="119"/>
      <c r="J9" s="119"/>
      <c r="K9" s="150"/>
    </row>
    <row r="10" spans="1:11">
      <c r="A10" s="100" t="s">
        <v>234</v>
      </c>
      <c r="B10" s="102"/>
      <c r="C10" s="116" t="s">
        <v>50</v>
      </c>
      <c r="D10" s="116" t="s">
        <v>51</v>
      </c>
      <c r="E10" s="97" t="s">
        <v>235</v>
      </c>
      <c r="F10" s="117" t="s">
        <v>196</v>
      </c>
      <c r="G10" s="118" t="s">
        <v>236</v>
      </c>
      <c r="H10" s="119"/>
      <c r="I10" s="119"/>
      <c r="J10" s="119"/>
      <c r="K10" s="150"/>
    </row>
    <row r="11" spans="1:11">
      <c r="A11" s="120" t="s">
        <v>197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73</v>
      </c>
      <c r="B12" s="116" t="s">
        <v>69</v>
      </c>
      <c r="C12" s="116" t="s">
        <v>70</v>
      </c>
      <c r="D12" s="117"/>
      <c r="E12" s="97" t="s">
        <v>71</v>
      </c>
      <c r="F12" s="116" t="s">
        <v>69</v>
      </c>
      <c r="G12" s="116" t="s">
        <v>70</v>
      </c>
      <c r="H12" s="116"/>
      <c r="I12" s="97" t="s">
        <v>237</v>
      </c>
      <c r="J12" s="116" t="s">
        <v>69</v>
      </c>
      <c r="K12" s="147" t="s">
        <v>70</v>
      </c>
    </row>
    <row r="13" spans="1:11">
      <c r="A13" s="95" t="s">
        <v>76</v>
      </c>
      <c r="B13" s="116" t="s">
        <v>69</v>
      </c>
      <c r="C13" s="116" t="s">
        <v>70</v>
      </c>
      <c r="D13" s="117"/>
      <c r="E13" s="97" t="s">
        <v>81</v>
      </c>
      <c r="F13" s="116" t="s">
        <v>69</v>
      </c>
      <c r="G13" s="116" t="s">
        <v>70</v>
      </c>
      <c r="H13" s="116"/>
      <c r="I13" s="97" t="s">
        <v>238</v>
      </c>
      <c r="J13" s="116" t="s">
        <v>69</v>
      </c>
      <c r="K13" s="147" t="s">
        <v>70</v>
      </c>
    </row>
    <row r="14" ht="16.35" spans="1:11">
      <c r="A14" s="104" t="s">
        <v>239</v>
      </c>
      <c r="B14" s="122" t="s">
        <v>69</v>
      </c>
      <c r="C14" s="122" t="s">
        <v>70</v>
      </c>
      <c r="D14" s="107"/>
      <c r="E14" s="106" t="s">
        <v>240</v>
      </c>
      <c r="F14" s="122" t="s">
        <v>69</v>
      </c>
      <c r="G14" s="122" t="s">
        <v>70</v>
      </c>
      <c r="H14" s="122"/>
      <c r="I14" s="106" t="s">
        <v>241</v>
      </c>
      <c r="J14" s="122" t="s">
        <v>69</v>
      </c>
      <c r="K14" s="148" t="s">
        <v>70</v>
      </c>
    </row>
    <row r="15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6" customFormat="1" spans="1:11">
      <c r="A16" s="89" t="s">
        <v>242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pans="1:11">
      <c r="A17" s="100" t="s">
        <v>243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0" t="s">
        <v>244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5" t="s">
        <v>199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6" t="s">
        <v>200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5"/>
    </row>
    <row r="23" spans="1:11">
      <c r="A23" s="100" t="s">
        <v>108</v>
      </c>
      <c r="B23" s="102"/>
      <c r="C23" s="116" t="s">
        <v>50</v>
      </c>
      <c r="D23" s="116" t="s">
        <v>51</v>
      </c>
      <c r="E23" s="99"/>
      <c r="F23" s="99"/>
      <c r="G23" s="99"/>
      <c r="H23" s="99"/>
      <c r="I23" s="99"/>
      <c r="J23" s="99"/>
      <c r="K23" s="146"/>
    </row>
    <row r="24" ht="16.35" spans="1:11">
      <c r="A24" s="130" t="s">
        <v>245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56"/>
    </row>
    <row r="25" ht="16.35" spans="1:11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</row>
    <row r="26" spans="1:11">
      <c r="A26" s="133" t="s">
        <v>246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49"/>
    </row>
    <row r="27" spans="1:11">
      <c r="A27" s="125" t="s">
        <v>247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47"/>
    </row>
    <row r="28" spans="1:11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54"/>
    </row>
    <row r="29" spans="1:1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57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ht="23" customHeigh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ht="23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54"/>
    </row>
    <row r="34" ht="23" customHeight="1" spans="1:11">
      <c r="A34" s="13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ht="23" customHeight="1" spans="1:11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158"/>
    </row>
    <row r="36" ht="18.75" customHeight="1" spans="1:11">
      <c r="A36" s="139" t="s">
        <v>248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59"/>
    </row>
    <row r="37" s="87" customFormat="1" ht="18.75" customHeight="1" spans="1:11">
      <c r="A37" s="100" t="s">
        <v>249</v>
      </c>
      <c r="B37" s="102"/>
      <c r="C37" s="102"/>
      <c r="D37" s="99" t="s">
        <v>250</v>
      </c>
      <c r="E37" s="99"/>
      <c r="F37" s="141" t="s">
        <v>251</v>
      </c>
      <c r="G37" s="142"/>
      <c r="H37" s="102" t="s">
        <v>252</v>
      </c>
      <c r="I37" s="102"/>
      <c r="J37" s="102" t="s">
        <v>253</v>
      </c>
      <c r="K37" s="153"/>
    </row>
    <row r="38" ht="18.75" customHeight="1" spans="1:13">
      <c r="A38" s="100" t="s">
        <v>109</v>
      </c>
      <c r="B38" s="102" t="s">
        <v>254</v>
      </c>
      <c r="C38" s="102"/>
      <c r="D38" s="102"/>
      <c r="E38" s="102"/>
      <c r="F38" s="102"/>
      <c r="G38" s="102"/>
      <c r="H38" s="102"/>
      <c r="I38" s="102"/>
      <c r="J38" s="102"/>
      <c r="K38" s="153"/>
      <c r="M38" s="87"/>
    </row>
    <row r="39" ht="31" customHeight="1" spans="1:11">
      <c r="A39" s="100" t="s">
        <v>255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53"/>
    </row>
    <row r="40" ht="18.75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32" customHeight="1" spans="1:11">
      <c r="A41" s="104" t="s">
        <v>122</v>
      </c>
      <c r="B41" s="108" t="s">
        <v>207</v>
      </c>
      <c r="C41" s="108"/>
      <c r="D41" s="106" t="s">
        <v>256</v>
      </c>
      <c r="E41" s="107" t="s">
        <v>208</v>
      </c>
      <c r="F41" s="106" t="s">
        <v>125</v>
      </c>
      <c r="G41" s="143">
        <v>45530</v>
      </c>
      <c r="H41" s="144" t="s">
        <v>126</v>
      </c>
      <c r="I41" s="144"/>
      <c r="J41" s="108" t="s">
        <v>127</v>
      </c>
      <c r="K41" s="160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M13" sqref="M13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55" spans="1:11">
      <c r="A1" s="88" t="s">
        <v>209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210</v>
      </c>
      <c r="G2" s="94" t="s">
        <v>53</v>
      </c>
      <c r="H2" s="94"/>
      <c r="I2" s="124" t="s">
        <v>41</v>
      </c>
      <c r="J2" s="94" t="s">
        <v>42</v>
      </c>
      <c r="K2" s="145"/>
    </row>
    <row r="3" s="85" customFormat="1" spans="1:11">
      <c r="A3" s="95" t="s">
        <v>59</v>
      </c>
      <c r="B3" s="96">
        <v>12059</v>
      </c>
      <c r="C3" s="96"/>
      <c r="D3" s="97" t="s">
        <v>211</v>
      </c>
      <c r="E3" s="98">
        <v>45560</v>
      </c>
      <c r="F3" s="98"/>
      <c r="G3" s="98"/>
      <c r="H3" s="99" t="s">
        <v>212</v>
      </c>
      <c r="I3" s="99"/>
      <c r="J3" s="99"/>
      <c r="K3" s="146"/>
    </row>
    <row r="4" s="85" customFormat="1" spans="1:11">
      <c r="A4" s="100" t="s">
        <v>56</v>
      </c>
      <c r="B4" s="101">
        <v>2</v>
      </c>
      <c r="C4" s="101">
        <v>7</v>
      </c>
      <c r="D4" s="102" t="s">
        <v>213</v>
      </c>
      <c r="E4" s="103" t="s">
        <v>214</v>
      </c>
      <c r="F4" s="103"/>
      <c r="G4" s="103"/>
      <c r="H4" s="102" t="s">
        <v>215</v>
      </c>
      <c r="I4" s="102"/>
      <c r="J4" s="116" t="s">
        <v>50</v>
      </c>
      <c r="K4" s="147" t="s">
        <v>51</v>
      </c>
    </row>
    <row r="5" s="85" customFormat="1" spans="1:11">
      <c r="A5" s="100" t="s">
        <v>216</v>
      </c>
      <c r="B5" s="96">
        <v>6</v>
      </c>
      <c r="C5" s="96"/>
      <c r="D5" s="97" t="s">
        <v>214</v>
      </c>
      <c r="E5" s="97" t="s">
        <v>217</v>
      </c>
      <c r="F5" s="97" t="s">
        <v>218</v>
      </c>
      <c r="G5" s="97" t="s">
        <v>219</v>
      </c>
      <c r="H5" s="102" t="s">
        <v>220</v>
      </c>
      <c r="I5" s="102"/>
      <c r="J5" s="116" t="s">
        <v>50</v>
      </c>
      <c r="K5" s="147" t="s">
        <v>51</v>
      </c>
    </row>
    <row r="6" s="85" customFormat="1" ht="16.35" spans="1:11">
      <c r="A6" s="104" t="s">
        <v>221</v>
      </c>
      <c r="B6" s="105">
        <v>290</v>
      </c>
      <c r="C6" s="105"/>
      <c r="D6" s="106" t="s">
        <v>222</v>
      </c>
      <c r="E6" s="107"/>
      <c r="F6" s="108">
        <v>3000</v>
      </c>
      <c r="G6" s="106"/>
      <c r="H6" s="109" t="s">
        <v>223</v>
      </c>
      <c r="I6" s="109"/>
      <c r="J6" s="122" t="s">
        <v>50</v>
      </c>
      <c r="K6" s="148" t="s">
        <v>51</v>
      </c>
    </row>
    <row r="7" s="85" customFormat="1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224</v>
      </c>
      <c r="B8" s="93" t="s">
        <v>225</v>
      </c>
      <c r="C8" s="93" t="s">
        <v>226</v>
      </c>
      <c r="D8" s="93" t="s">
        <v>227</v>
      </c>
      <c r="E8" s="93" t="s">
        <v>228</v>
      </c>
      <c r="F8" s="93" t="s">
        <v>229</v>
      </c>
      <c r="G8" s="114" t="s">
        <v>230</v>
      </c>
      <c r="H8" s="115"/>
      <c r="I8" s="115"/>
      <c r="J8" s="115"/>
      <c r="K8" s="149"/>
    </row>
    <row r="9" s="85" customFormat="1" spans="1:11">
      <c r="A9" s="100" t="s">
        <v>231</v>
      </c>
      <c r="B9" s="102"/>
      <c r="C9" s="116" t="s">
        <v>50</v>
      </c>
      <c r="D9" s="116" t="s">
        <v>51</v>
      </c>
      <c r="E9" s="97" t="s">
        <v>232</v>
      </c>
      <c r="F9" s="117" t="s">
        <v>233</v>
      </c>
      <c r="G9" s="118"/>
      <c r="H9" s="119"/>
      <c r="I9" s="119"/>
      <c r="J9" s="119"/>
      <c r="K9" s="150"/>
    </row>
    <row r="10" s="85" customFormat="1" spans="1:11">
      <c r="A10" s="100" t="s">
        <v>234</v>
      </c>
      <c r="B10" s="102"/>
      <c r="C10" s="116" t="s">
        <v>50</v>
      </c>
      <c r="D10" s="116" t="s">
        <v>51</v>
      </c>
      <c r="E10" s="97" t="s">
        <v>235</v>
      </c>
      <c r="F10" s="117" t="s">
        <v>196</v>
      </c>
      <c r="G10" s="118" t="s">
        <v>236</v>
      </c>
      <c r="H10" s="119"/>
      <c r="I10" s="119"/>
      <c r="J10" s="119"/>
      <c r="K10" s="150"/>
    </row>
    <row r="11" s="85" customFormat="1" spans="1:11">
      <c r="A11" s="120" t="s">
        <v>197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73</v>
      </c>
      <c r="B12" s="116" t="s">
        <v>69</v>
      </c>
      <c r="C12" s="116" t="s">
        <v>70</v>
      </c>
      <c r="D12" s="117"/>
      <c r="E12" s="97" t="s">
        <v>71</v>
      </c>
      <c r="F12" s="116" t="s">
        <v>69</v>
      </c>
      <c r="G12" s="116" t="s">
        <v>70</v>
      </c>
      <c r="H12" s="116"/>
      <c r="I12" s="97" t="s">
        <v>237</v>
      </c>
      <c r="J12" s="116" t="s">
        <v>69</v>
      </c>
      <c r="K12" s="147" t="s">
        <v>70</v>
      </c>
    </row>
    <row r="13" s="85" customFormat="1" spans="1:11">
      <c r="A13" s="95" t="s">
        <v>76</v>
      </c>
      <c r="B13" s="116" t="s">
        <v>69</v>
      </c>
      <c r="C13" s="116" t="s">
        <v>70</v>
      </c>
      <c r="D13" s="117"/>
      <c r="E13" s="97" t="s">
        <v>81</v>
      </c>
      <c r="F13" s="116" t="s">
        <v>69</v>
      </c>
      <c r="G13" s="116" t="s">
        <v>70</v>
      </c>
      <c r="H13" s="116"/>
      <c r="I13" s="97" t="s">
        <v>238</v>
      </c>
      <c r="J13" s="116" t="s">
        <v>69</v>
      </c>
      <c r="K13" s="147" t="s">
        <v>70</v>
      </c>
    </row>
    <row r="14" s="85" customFormat="1" ht="16.35" spans="1:11">
      <c r="A14" s="104" t="s">
        <v>239</v>
      </c>
      <c r="B14" s="122" t="s">
        <v>69</v>
      </c>
      <c r="C14" s="122" t="s">
        <v>70</v>
      </c>
      <c r="D14" s="107"/>
      <c r="E14" s="106" t="s">
        <v>240</v>
      </c>
      <c r="F14" s="122" t="s">
        <v>69</v>
      </c>
      <c r="G14" s="122" t="s">
        <v>70</v>
      </c>
      <c r="H14" s="122"/>
      <c r="I14" s="106" t="s">
        <v>241</v>
      </c>
      <c r="J14" s="122" t="s">
        <v>69</v>
      </c>
      <c r="K14" s="148" t="s">
        <v>70</v>
      </c>
    </row>
    <row r="15" s="85" customFormat="1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6" customFormat="1" spans="1:11">
      <c r="A16" s="89" t="s">
        <v>242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="85" customFormat="1" spans="1:11">
      <c r="A17" s="100" t="s">
        <v>243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="85" customFormat="1" spans="1:11">
      <c r="A18" s="100" t="s">
        <v>244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="85" customFormat="1" spans="1:11">
      <c r="A19" s="125" t="s">
        <v>199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6" t="s">
        <v>200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="85" customFormat="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="85" customFormat="1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5"/>
    </row>
    <row r="23" s="85" customFormat="1" spans="1:11">
      <c r="A23" s="100" t="s">
        <v>108</v>
      </c>
      <c r="B23" s="102"/>
      <c r="C23" s="116" t="s">
        <v>50</v>
      </c>
      <c r="D23" s="116" t="s">
        <v>51</v>
      </c>
      <c r="E23" s="99"/>
      <c r="F23" s="99"/>
      <c r="G23" s="99"/>
      <c r="H23" s="99"/>
      <c r="I23" s="99"/>
      <c r="J23" s="99"/>
      <c r="K23" s="146"/>
    </row>
    <row r="24" s="85" customFormat="1" ht="16.35" spans="1:11">
      <c r="A24" s="130" t="s">
        <v>245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56"/>
    </row>
    <row r="25" s="85" customFormat="1" ht="16.35" spans="1:11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</row>
    <row r="26" s="85" customFormat="1" spans="1:11">
      <c r="A26" s="133" t="s">
        <v>246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49"/>
    </row>
    <row r="27" s="85" customFormat="1" spans="1:11">
      <c r="A27" s="125" t="s">
        <v>247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47"/>
    </row>
    <row r="28" s="85" customFormat="1" spans="1:11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54"/>
    </row>
    <row r="29" s="85" customFormat="1" spans="1:1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57"/>
    </row>
    <row r="30" s="85" customFormat="1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="85" customFormat="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="85" customFormat="1" ht="23" customHeigh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s="85" customFormat="1" ht="23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54"/>
    </row>
    <row r="34" s="85" customFormat="1" ht="23" customHeight="1" spans="1:11">
      <c r="A34" s="13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s="85" customFormat="1" ht="23" customHeight="1" spans="1:11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158"/>
    </row>
    <row r="36" s="85" customFormat="1" ht="18.75" customHeight="1" spans="1:11">
      <c r="A36" s="139" t="s">
        <v>248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59"/>
    </row>
    <row r="37" s="87" customFormat="1" ht="18.75" customHeight="1" spans="1:11">
      <c r="A37" s="100" t="s">
        <v>249</v>
      </c>
      <c r="B37" s="102"/>
      <c r="C37" s="102"/>
      <c r="D37" s="99" t="s">
        <v>250</v>
      </c>
      <c r="E37" s="99"/>
      <c r="F37" s="141" t="s">
        <v>251</v>
      </c>
      <c r="G37" s="142"/>
      <c r="H37" s="102" t="s">
        <v>252</v>
      </c>
      <c r="I37" s="102"/>
      <c r="J37" s="102" t="s">
        <v>253</v>
      </c>
      <c r="K37" s="153"/>
    </row>
    <row r="38" s="85" customFormat="1" ht="18.75" customHeight="1" spans="1:13">
      <c r="A38" s="100" t="s">
        <v>109</v>
      </c>
      <c r="B38" s="102" t="s">
        <v>254</v>
      </c>
      <c r="C38" s="102"/>
      <c r="D38" s="102"/>
      <c r="E38" s="102"/>
      <c r="F38" s="102"/>
      <c r="G38" s="102"/>
      <c r="H38" s="102"/>
      <c r="I38" s="102"/>
      <c r="J38" s="102"/>
      <c r="K38" s="153"/>
      <c r="M38" s="87"/>
    </row>
    <row r="39" s="85" customFormat="1" ht="31" customHeight="1" spans="1:11">
      <c r="A39" s="100" t="s">
        <v>255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53"/>
    </row>
    <row r="40" s="85" customFormat="1" ht="18.75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s="85" customFormat="1" ht="32" customHeight="1" spans="1:11">
      <c r="A41" s="104" t="s">
        <v>122</v>
      </c>
      <c r="B41" s="108" t="s">
        <v>207</v>
      </c>
      <c r="C41" s="108"/>
      <c r="D41" s="106" t="s">
        <v>256</v>
      </c>
      <c r="E41" s="107" t="s">
        <v>208</v>
      </c>
      <c r="F41" s="106" t="s">
        <v>125</v>
      </c>
      <c r="G41" s="143">
        <v>45530</v>
      </c>
      <c r="H41" s="144" t="s">
        <v>126</v>
      </c>
      <c r="I41" s="144"/>
      <c r="J41" s="108" t="s">
        <v>127</v>
      </c>
      <c r="K41" s="160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topLeftCell="A11" workbookViewId="0">
      <selection activeCell="W14" sqref="W14"/>
    </sheetView>
  </sheetViews>
  <sheetFormatPr defaultColWidth="9" defaultRowHeight="26" customHeight="1"/>
  <cols>
    <col min="1" max="1" width="17.1666666666667" style="63" customWidth="1"/>
    <col min="2" max="2" width="9.66666666666667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8.375" style="63" customWidth="1"/>
    <col min="13" max="13" width="10.5" style="63" customWidth="1"/>
    <col min="14" max="14" width="8.375" style="63" customWidth="1"/>
    <col min="15" max="16" width="10.875" style="63" customWidth="1"/>
    <col min="17" max="17" width="11" style="63" customWidth="1"/>
    <col min="18" max="16384" width="9" style="63"/>
  </cols>
  <sheetData>
    <row r="1" s="63" customFormat="1" ht="30" customHeight="1" spans="1:17">
      <c r="A1" s="65" t="s">
        <v>130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4" customFormat="1" ht="25" customHeight="1" spans="1:17">
      <c r="A2" s="67" t="s">
        <v>46</v>
      </c>
      <c r="B2" s="68" t="s">
        <v>47</v>
      </c>
      <c r="C2" s="69"/>
      <c r="D2" s="70" t="s">
        <v>131</v>
      </c>
      <c r="E2" s="71"/>
      <c r="F2" s="71"/>
      <c r="G2" s="71"/>
      <c r="H2" s="71"/>
      <c r="I2" s="71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4" customFormat="1" ht="23" customHeight="1" spans="1:17">
      <c r="A3" s="72" t="s">
        <v>132</v>
      </c>
      <c r="B3" s="73" t="s">
        <v>133</v>
      </c>
      <c r="C3" s="72"/>
      <c r="D3" s="72"/>
      <c r="E3" s="72"/>
      <c r="F3" s="72"/>
      <c r="G3" s="72"/>
      <c r="H3" s="72"/>
      <c r="I3" s="72"/>
      <c r="J3" s="67"/>
      <c r="K3" s="73" t="s">
        <v>134</v>
      </c>
      <c r="L3" s="72"/>
      <c r="M3" s="72"/>
      <c r="N3" s="72"/>
      <c r="O3" s="72"/>
      <c r="P3" s="72"/>
      <c r="Q3" s="72"/>
    </row>
    <row r="4" s="64" customFormat="1" ht="23" customHeight="1" spans="1:17">
      <c r="A4" s="72"/>
      <c r="B4" s="74" t="s">
        <v>135</v>
      </c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4" t="s">
        <v>136</v>
      </c>
      <c r="J4" s="67"/>
      <c r="K4" s="80" t="s">
        <v>135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4" customFormat="1" ht="23" customHeight="1" spans="1:17">
      <c r="A5" s="72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74" t="s">
        <v>143</v>
      </c>
      <c r="I5" s="74" t="s">
        <v>144</v>
      </c>
      <c r="J5" s="67"/>
      <c r="K5" s="8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64" customFormat="1" ht="21" customHeight="1" spans="1:17">
      <c r="A6" s="74" t="s">
        <v>145</v>
      </c>
      <c r="B6" s="74">
        <f t="shared" ref="B6:B8" si="0">C6-1</f>
        <v>72</v>
      </c>
      <c r="C6" s="74">
        <f t="shared" ref="C6:C8" si="1">D6-1</f>
        <v>73</v>
      </c>
      <c r="D6" s="74">
        <f t="shared" ref="D6:D8" si="2">E6-2</f>
        <v>74</v>
      </c>
      <c r="E6" s="74">
        <v>76</v>
      </c>
      <c r="F6" s="74">
        <f t="shared" ref="F6:F8" si="3">E6+2</f>
        <v>78</v>
      </c>
      <c r="G6" s="74">
        <f t="shared" ref="G6:G8" si="4">F6+2</f>
        <v>80</v>
      </c>
      <c r="H6" s="74">
        <f t="shared" ref="H6:H8" si="5">G6+1</f>
        <v>81</v>
      </c>
      <c r="I6" s="74">
        <f t="shared" ref="I6:I8" si="6">H6+1</f>
        <v>82</v>
      </c>
      <c r="J6" s="67"/>
      <c r="K6" s="67" t="s">
        <v>146</v>
      </c>
      <c r="L6" s="67" t="s">
        <v>147</v>
      </c>
      <c r="M6" s="67" t="s">
        <v>148</v>
      </c>
      <c r="N6" s="67" t="s">
        <v>147</v>
      </c>
      <c r="O6" s="67" t="s">
        <v>146</v>
      </c>
      <c r="P6" s="67" t="s">
        <v>149</v>
      </c>
      <c r="Q6" s="67" t="s">
        <v>149</v>
      </c>
    </row>
    <row r="7" s="64" customFormat="1" ht="21" customHeight="1" spans="1:17">
      <c r="A7" s="74" t="s">
        <v>150</v>
      </c>
      <c r="B7" s="74">
        <f t="shared" si="0"/>
        <v>70</v>
      </c>
      <c r="C7" s="74">
        <f t="shared" si="1"/>
        <v>71</v>
      </c>
      <c r="D7" s="74">
        <f t="shared" si="2"/>
        <v>72</v>
      </c>
      <c r="E7" s="74">
        <v>74</v>
      </c>
      <c r="F7" s="74">
        <f t="shared" si="3"/>
        <v>76</v>
      </c>
      <c r="G7" s="74">
        <f t="shared" si="4"/>
        <v>78</v>
      </c>
      <c r="H7" s="74">
        <f t="shared" si="5"/>
        <v>79</v>
      </c>
      <c r="I7" s="74">
        <f t="shared" si="6"/>
        <v>80</v>
      </c>
      <c r="J7" s="67"/>
      <c r="K7" s="67" t="s">
        <v>151</v>
      </c>
      <c r="L7" s="67" t="s">
        <v>147</v>
      </c>
      <c r="M7" s="67">
        <f>0.3/0.3</f>
        <v>1</v>
      </c>
      <c r="N7" s="67" t="s">
        <v>148</v>
      </c>
      <c r="O7" s="67" t="s">
        <v>152</v>
      </c>
      <c r="P7" s="67" t="s">
        <v>153</v>
      </c>
      <c r="Q7" s="67" t="s">
        <v>153</v>
      </c>
    </row>
    <row r="8" s="64" customFormat="1" ht="21" customHeight="1" spans="1:17">
      <c r="A8" s="74" t="s">
        <v>154</v>
      </c>
      <c r="B8" s="74">
        <f t="shared" si="0"/>
        <v>63</v>
      </c>
      <c r="C8" s="74">
        <f t="shared" si="1"/>
        <v>64</v>
      </c>
      <c r="D8" s="74">
        <f t="shared" si="2"/>
        <v>65</v>
      </c>
      <c r="E8" s="74">
        <v>67</v>
      </c>
      <c r="F8" s="74">
        <f t="shared" si="3"/>
        <v>69</v>
      </c>
      <c r="G8" s="74">
        <f t="shared" si="4"/>
        <v>71</v>
      </c>
      <c r="H8" s="74">
        <f t="shared" si="5"/>
        <v>72</v>
      </c>
      <c r="I8" s="74">
        <f t="shared" si="6"/>
        <v>73</v>
      </c>
      <c r="J8" s="67"/>
      <c r="K8" s="67" t="s">
        <v>155</v>
      </c>
      <c r="L8" s="67" t="s">
        <v>147</v>
      </c>
      <c r="M8" s="67" t="s">
        <v>147</v>
      </c>
      <c r="N8" s="67" t="s">
        <v>147</v>
      </c>
      <c r="O8" s="67" t="s">
        <v>147</v>
      </c>
      <c r="P8" s="67" t="s">
        <v>147</v>
      </c>
      <c r="Q8" s="67" t="s">
        <v>147</v>
      </c>
    </row>
    <row r="9" s="64" customFormat="1" ht="21" customHeight="1" spans="1:17">
      <c r="A9" s="74" t="s">
        <v>156</v>
      </c>
      <c r="B9" s="74">
        <f>C9-4</f>
        <v>112</v>
      </c>
      <c r="C9" s="74">
        <f>D9-4</f>
        <v>116</v>
      </c>
      <c r="D9" s="74">
        <f>E9-4</f>
        <v>120</v>
      </c>
      <c r="E9" s="74">
        <v>124</v>
      </c>
      <c r="F9" s="74">
        <f>E9+4</f>
        <v>128</v>
      </c>
      <c r="G9" s="74">
        <f>F9+4</f>
        <v>132</v>
      </c>
      <c r="H9" s="74">
        <f>G9+6</f>
        <v>138</v>
      </c>
      <c r="I9" s="74">
        <f>H9+6</f>
        <v>144</v>
      </c>
      <c r="J9" s="67"/>
      <c r="K9" s="67" t="s">
        <v>147</v>
      </c>
      <c r="L9" s="67" t="s">
        <v>147</v>
      </c>
      <c r="M9" s="67" t="s">
        <v>147</v>
      </c>
      <c r="N9" s="67" t="s">
        <v>157</v>
      </c>
      <c r="O9" s="67" t="s">
        <v>147</v>
      </c>
      <c r="P9" s="67" t="s">
        <v>147</v>
      </c>
      <c r="Q9" s="67" t="s">
        <v>147</v>
      </c>
    </row>
    <row r="10" s="64" customFormat="1" ht="21" customHeight="1" spans="1:17">
      <c r="A10" s="74" t="s">
        <v>158</v>
      </c>
      <c r="B10" s="74">
        <f>C10-4</f>
        <v>108</v>
      </c>
      <c r="C10" s="74">
        <f>D10-4</f>
        <v>112</v>
      </c>
      <c r="D10" s="74">
        <f>E10-4</f>
        <v>116</v>
      </c>
      <c r="E10" s="74" t="s">
        <v>159</v>
      </c>
      <c r="F10" s="74">
        <f>E10+4</f>
        <v>124</v>
      </c>
      <c r="G10" s="74">
        <f>F10+5</f>
        <v>129</v>
      </c>
      <c r="H10" s="74">
        <f>G10+6</f>
        <v>135</v>
      </c>
      <c r="I10" s="74">
        <f>H10+7</f>
        <v>142</v>
      </c>
      <c r="J10" s="67"/>
      <c r="K10" s="67" t="s">
        <v>147</v>
      </c>
      <c r="L10" s="67" t="s">
        <v>147</v>
      </c>
      <c r="M10" s="67" t="s">
        <v>147</v>
      </c>
      <c r="N10" s="67" t="s">
        <v>147</v>
      </c>
      <c r="O10" s="67" t="s">
        <v>147</v>
      </c>
      <c r="P10" s="67" t="s">
        <v>147</v>
      </c>
      <c r="Q10" s="67" t="s">
        <v>147</v>
      </c>
    </row>
    <row r="11" s="64" customFormat="1" ht="21" customHeight="1" spans="1:17">
      <c r="A11" s="74" t="s">
        <v>160</v>
      </c>
      <c r="B11" s="74">
        <f>C11-1.2</f>
        <v>44.9</v>
      </c>
      <c r="C11" s="74">
        <f>D11-1.2</f>
        <v>46.1</v>
      </c>
      <c r="D11" s="74">
        <f>E11-1.2</f>
        <v>47.3</v>
      </c>
      <c r="E11" s="74">
        <v>48.5</v>
      </c>
      <c r="F11" s="74">
        <f>E11+1.2</f>
        <v>49.7</v>
      </c>
      <c r="G11" s="74">
        <f>F11+1.2</f>
        <v>50.9</v>
      </c>
      <c r="H11" s="74">
        <f>G11+1.4</f>
        <v>52.3</v>
      </c>
      <c r="I11" s="74">
        <f>H11+1.4</f>
        <v>53.7</v>
      </c>
      <c r="J11" s="67"/>
      <c r="K11" s="67" t="s">
        <v>161</v>
      </c>
      <c r="L11" s="67" t="s">
        <v>162</v>
      </c>
      <c r="M11" s="67" t="s">
        <v>163</v>
      </c>
      <c r="N11" s="67" t="s">
        <v>164</v>
      </c>
      <c r="O11" s="67" t="s">
        <v>162</v>
      </c>
      <c r="P11" s="67" t="s">
        <v>165</v>
      </c>
      <c r="Q11" s="67" t="s">
        <v>165</v>
      </c>
    </row>
    <row r="12" s="64" customFormat="1" ht="21" customHeight="1" spans="1:17">
      <c r="A12" s="74" t="s">
        <v>166</v>
      </c>
      <c r="B12" s="74">
        <f>C12-0.6</f>
        <v>61.6</v>
      </c>
      <c r="C12" s="74">
        <f>D12-0.6</f>
        <v>62.2</v>
      </c>
      <c r="D12" s="74">
        <f>E12-1.2</f>
        <v>62.8</v>
      </c>
      <c r="E12" s="74">
        <v>64</v>
      </c>
      <c r="F12" s="74">
        <f>E12+1.2</f>
        <v>65.2</v>
      </c>
      <c r="G12" s="74">
        <f>F12+1.2</f>
        <v>66.4</v>
      </c>
      <c r="H12" s="74">
        <f>G12+0.6</f>
        <v>67</v>
      </c>
      <c r="I12" s="74">
        <f>H12+0.6</f>
        <v>67.6</v>
      </c>
      <c r="J12" s="67"/>
      <c r="K12" s="67" t="s">
        <v>167</v>
      </c>
      <c r="L12" s="67" t="s">
        <v>168</v>
      </c>
      <c r="M12" s="67" t="s">
        <v>147</v>
      </c>
      <c r="N12" s="67" t="s">
        <v>157</v>
      </c>
      <c r="O12" s="67" t="s">
        <v>147</v>
      </c>
      <c r="P12" s="67" t="s">
        <v>169</v>
      </c>
      <c r="Q12" s="67" t="s">
        <v>169</v>
      </c>
    </row>
    <row r="13" s="64" customFormat="1" ht="21" customHeight="1" spans="1:17">
      <c r="A13" s="75" t="s">
        <v>170</v>
      </c>
      <c r="B13" s="74">
        <f>C13-0.8</f>
        <v>23.1</v>
      </c>
      <c r="C13" s="74">
        <f>D13-0.8</f>
        <v>23.9</v>
      </c>
      <c r="D13" s="74">
        <f>E13-0.8</f>
        <v>24.7</v>
      </c>
      <c r="E13" s="74">
        <v>25.5</v>
      </c>
      <c r="F13" s="74">
        <f>E13+0.8</f>
        <v>26.3</v>
      </c>
      <c r="G13" s="74">
        <f>F13+0.8</f>
        <v>27.1</v>
      </c>
      <c r="H13" s="74">
        <f>G13+1.3</f>
        <v>28.4</v>
      </c>
      <c r="I13" s="74">
        <f>H13+1.3</f>
        <v>29.7</v>
      </c>
      <c r="J13" s="67"/>
      <c r="K13" s="67" t="s">
        <v>171</v>
      </c>
      <c r="L13" s="67" t="s">
        <v>172</v>
      </c>
      <c r="M13" s="67" t="s">
        <v>172</v>
      </c>
      <c r="N13" s="67" t="s">
        <v>172</v>
      </c>
      <c r="O13" s="67" t="s">
        <v>172</v>
      </c>
      <c r="P13" s="67" t="s">
        <v>172</v>
      </c>
      <c r="Q13" s="67" t="s">
        <v>172</v>
      </c>
    </row>
    <row r="14" s="64" customFormat="1" ht="21" customHeight="1" spans="1:17">
      <c r="A14" s="74" t="s">
        <v>173</v>
      </c>
      <c r="B14" s="74">
        <f>C14-0.7</f>
        <v>19.1</v>
      </c>
      <c r="C14" s="74">
        <f>D14-0.7</f>
        <v>19.8</v>
      </c>
      <c r="D14" s="74">
        <f>E14-0.7</f>
        <v>20.5</v>
      </c>
      <c r="E14" s="74">
        <v>21.2</v>
      </c>
      <c r="F14" s="74">
        <f>E14+0.7</f>
        <v>21.9</v>
      </c>
      <c r="G14" s="74">
        <f>F14+0.7</f>
        <v>22.6</v>
      </c>
      <c r="H14" s="74">
        <f>G14+1</f>
        <v>23.6</v>
      </c>
      <c r="I14" s="74">
        <f>H14+1</f>
        <v>24.6</v>
      </c>
      <c r="J14" s="67"/>
      <c r="K14" s="67" t="s">
        <v>148</v>
      </c>
      <c r="L14" s="67" t="s">
        <v>147</v>
      </c>
      <c r="M14" s="67" t="s">
        <v>171</v>
      </c>
      <c r="N14" s="67" t="s">
        <v>171</v>
      </c>
      <c r="O14" s="67" t="s">
        <v>172</v>
      </c>
      <c r="P14" s="67" t="s">
        <v>172</v>
      </c>
      <c r="Q14" s="67" t="s">
        <v>172</v>
      </c>
    </row>
    <row r="15" s="64" customFormat="1" ht="21" customHeight="1" spans="1:17">
      <c r="A15" s="74" t="s">
        <v>174</v>
      </c>
      <c r="B15" s="74">
        <f t="shared" ref="B15:B19" si="7">C15-0.5</f>
        <v>13.5</v>
      </c>
      <c r="C15" s="74">
        <f t="shared" ref="C15:C19" si="8">D15-0.5</f>
        <v>14</v>
      </c>
      <c r="D15" s="74">
        <f t="shared" ref="D15:D19" si="9">E15-0.5</f>
        <v>14.5</v>
      </c>
      <c r="E15" s="74">
        <v>15</v>
      </c>
      <c r="F15" s="74">
        <f>E15+0.5</f>
        <v>15.5</v>
      </c>
      <c r="G15" s="74">
        <f>F15+0.5</f>
        <v>16</v>
      </c>
      <c r="H15" s="74">
        <f>G15+0.7</f>
        <v>16.7</v>
      </c>
      <c r="I15" s="74">
        <f>H15+0.7</f>
        <v>17.4</v>
      </c>
      <c r="J15" s="67"/>
      <c r="K15" s="67" t="s">
        <v>147</v>
      </c>
      <c r="L15" s="67" t="s">
        <v>147</v>
      </c>
      <c r="M15" s="67" t="s">
        <v>147</v>
      </c>
      <c r="N15" s="67" t="s">
        <v>147</v>
      </c>
      <c r="O15" s="67" t="s">
        <v>147</v>
      </c>
      <c r="P15" s="67" t="s">
        <v>147</v>
      </c>
      <c r="Q15" s="67" t="s">
        <v>147</v>
      </c>
    </row>
    <row r="16" s="64" customFormat="1" ht="21" customHeight="1" spans="1:17">
      <c r="A16" s="74" t="s">
        <v>175</v>
      </c>
      <c r="B16" s="74">
        <f>C16</f>
        <v>10.5</v>
      </c>
      <c r="C16" s="74">
        <f t="shared" ref="C16:C23" si="10">D16</f>
        <v>10.5</v>
      </c>
      <c r="D16" s="74">
        <f>E16</f>
        <v>10.5</v>
      </c>
      <c r="E16" s="74">
        <v>10.5</v>
      </c>
      <c r="F16" s="74">
        <f t="shared" ref="F16:F23" si="11">E16</f>
        <v>10.5</v>
      </c>
      <c r="G16" s="74">
        <f>E16</f>
        <v>10.5</v>
      </c>
      <c r="H16" s="74">
        <f>E16</f>
        <v>10.5</v>
      </c>
      <c r="I16" s="74">
        <f>E16</f>
        <v>10.5</v>
      </c>
      <c r="J16" s="67"/>
      <c r="K16" s="67" t="s">
        <v>147</v>
      </c>
      <c r="L16" s="67" t="s">
        <v>147</v>
      </c>
      <c r="M16" s="67" t="s">
        <v>147</v>
      </c>
      <c r="N16" s="67" t="s">
        <v>147</v>
      </c>
      <c r="O16" s="67" t="s">
        <v>147</v>
      </c>
      <c r="P16" s="67" t="s">
        <v>147</v>
      </c>
      <c r="Q16" s="67" t="s">
        <v>147</v>
      </c>
    </row>
    <row r="17" s="64" customFormat="1" ht="21" customHeight="1" spans="1:17">
      <c r="A17" s="74" t="s">
        <v>176</v>
      </c>
      <c r="B17" s="74">
        <f>C17-1</f>
        <v>52</v>
      </c>
      <c r="C17" s="74">
        <f>D17-1</f>
        <v>53</v>
      </c>
      <c r="D17" s="74">
        <f>E17-1</f>
        <v>54</v>
      </c>
      <c r="E17" s="74">
        <v>55</v>
      </c>
      <c r="F17" s="74">
        <f>E17+1</f>
        <v>56</v>
      </c>
      <c r="G17" s="74">
        <f>F17+1</f>
        <v>57</v>
      </c>
      <c r="H17" s="74">
        <f>G17+1.5</f>
        <v>58.5</v>
      </c>
      <c r="I17" s="74">
        <f>H17+1.5</f>
        <v>60</v>
      </c>
      <c r="J17" s="67"/>
      <c r="K17" s="67"/>
      <c r="L17" s="67" t="s">
        <v>147</v>
      </c>
      <c r="M17" s="67" t="s">
        <v>147</v>
      </c>
      <c r="N17" s="67" t="s">
        <v>147</v>
      </c>
      <c r="O17" s="67" t="s">
        <v>147</v>
      </c>
      <c r="P17" s="67" t="s">
        <v>147</v>
      </c>
      <c r="Q17" s="67" t="s">
        <v>147</v>
      </c>
    </row>
    <row r="18" s="64" customFormat="1" ht="21" customHeight="1" spans="1:17">
      <c r="A18" s="74" t="s">
        <v>177</v>
      </c>
      <c r="B18" s="74">
        <f t="shared" si="7"/>
        <v>36</v>
      </c>
      <c r="C18" s="74">
        <f t="shared" si="8"/>
        <v>36.5</v>
      </c>
      <c r="D18" s="74">
        <f t="shared" si="9"/>
        <v>37</v>
      </c>
      <c r="E18" s="74">
        <v>37.5</v>
      </c>
      <c r="F18" s="74">
        <f t="shared" ref="F18:H18" si="12">E18+0.5</f>
        <v>38</v>
      </c>
      <c r="G18" s="74">
        <f t="shared" si="12"/>
        <v>38.5</v>
      </c>
      <c r="H18" s="74">
        <f t="shared" si="12"/>
        <v>39</v>
      </c>
      <c r="I18" s="74">
        <f t="shared" ref="I18:I23" si="13">H18</f>
        <v>39</v>
      </c>
      <c r="J18" s="67"/>
      <c r="K18" s="67" t="s">
        <v>178</v>
      </c>
      <c r="L18" s="67" t="s">
        <v>172</v>
      </c>
      <c r="M18" s="67" t="s">
        <v>172</v>
      </c>
      <c r="N18" s="67" t="s">
        <v>179</v>
      </c>
      <c r="O18" s="67" t="s">
        <v>172</v>
      </c>
      <c r="P18" s="67" t="s">
        <v>146</v>
      </c>
      <c r="Q18" s="67" t="s">
        <v>146</v>
      </c>
    </row>
    <row r="19" s="64" customFormat="1" ht="21" customHeight="1" spans="1:17">
      <c r="A19" s="74" t="s">
        <v>180</v>
      </c>
      <c r="B19" s="74">
        <f t="shared" si="7"/>
        <v>26.5</v>
      </c>
      <c r="C19" s="74">
        <f t="shared" si="8"/>
        <v>27</v>
      </c>
      <c r="D19" s="74">
        <f t="shared" si="9"/>
        <v>27.5</v>
      </c>
      <c r="E19" s="74">
        <v>28</v>
      </c>
      <c r="F19" s="74">
        <f t="shared" ref="F19:H19" si="14">E19+0.5</f>
        <v>28.5</v>
      </c>
      <c r="G19" s="74">
        <f t="shared" si="14"/>
        <v>29</v>
      </c>
      <c r="H19" s="74">
        <f t="shared" si="14"/>
        <v>29.5</v>
      </c>
      <c r="I19" s="74">
        <f t="shared" si="13"/>
        <v>29.5</v>
      </c>
      <c r="J19" s="67"/>
      <c r="K19" s="67" t="s">
        <v>148</v>
      </c>
      <c r="L19" s="67" t="s">
        <v>147</v>
      </c>
      <c r="M19" s="67" t="s">
        <v>171</v>
      </c>
      <c r="N19" s="67" t="s">
        <v>171</v>
      </c>
      <c r="O19" s="67" t="s">
        <v>172</v>
      </c>
      <c r="P19" s="67" t="s">
        <v>172</v>
      </c>
      <c r="Q19" s="67" t="s">
        <v>172</v>
      </c>
    </row>
    <row r="20" s="64" customFormat="1" ht="21" customHeight="1" spans="1:17">
      <c r="A20" s="74" t="s">
        <v>181</v>
      </c>
      <c r="B20" s="74">
        <f>C20</f>
        <v>15</v>
      </c>
      <c r="C20" s="74">
        <f t="shared" si="10"/>
        <v>15</v>
      </c>
      <c r="D20" s="74">
        <f>E20</f>
        <v>15</v>
      </c>
      <c r="E20" s="74">
        <v>15</v>
      </c>
      <c r="F20" s="74">
        <f t="shared" si="11"/>
        <v>15</v>
      </c>
      <c r="G20" s="74">
        <f>F20+2</f>
        <v>17</v>
      </c>
      <c r="H20" s="74">
        <f t="shared" ref="H20:H23" si="15">G20</f>
        <v>17</v>
      </c>
      <c r="I20" s="74">
        <f t="shared" si="13"/>
        <v>17</v>
      </c>
      <c r="J20" s="67"/>
      <c r="K20" s="67" t="s">
        <v>167</v>
      </c>
      <c r="L20" s="67" t="s">
        <v>168</v>
      </c>
      <c r="M20" s="67" t="s">
        <v>147</v>
      </c>
      <c r="N20" s="67" t="s">
        <v>157</v>
      </c>
      <c r="O20" s="67" t="s">
        <v>147</v>
      </c>
      <c r="P20" s="67" t="s">
        <v>169</v>
      </c>
      <c r="Q20" s="67" t="s">
        <v>169</v>
      </c>
    </row>
    <row r="21" s="64" customFormat="1" ht="19" customHeight="1" spans="1:17">
      <c r="A21" s="74" t="s">
        <v>182</v>
      </c>
      <c r="B21" s="74">
        <f>C21-1</f>
        <v>17</v>
      </c>
      <c r="C21" s="74">
        <f t="shared" si="10"/>
        <v>18</v>
      </c>
      <c r="D21" s="74">
        <f>E21-1</f>
        <v>18</v>
      </c>
      <c r="E21" s="74" t="s">
        <v>183</v>
      </c>
      <c r="F21" s="74" t="str">
        <f t="shared" si="11"/>
        <v>19</v>
      </c>
      <c r="G21" s="74">
        <f>F21+1.5</f>
        <v>20.5</v>
      </c>
      <c r="H21" s="74">
        <f t="shared" si="15"/>
        <v>20.5</v>
      </c>
      <c r="I21" s="74">
        <f t="shared" si="13"/>
        <v>20.5</v>
      </c>
      <c r="J21" s="81"/>
      <c r="K21" s="67" t="s">
        <v>171</v>
      </c>
      <c r="L21" s="67" t="s">
        <v>172</v>
      </c>
      <c r="M21" s="67" t="s">
        <v>172</v>
      </c>
      <c r="N21" s="67" t="s">
        <v>172</v>
      </c>
      <c r="O21" s="67" t="s">
        <v>172</v>
      </c>
      <c r="P21" s="67" t="s">
        <v>172</v>
      </c>
      <c r="Q21" s="67" t="s">
        <v>172</v>
      </c>
    </row>
    <row r="22" s="63" customFormat="1" ht="47" customHeight="1" spans="1:17">
      <c r="A22" s="74" t="s">
        <v>184</v>
      </c>
      <c r="B22" s="74">
        <f>C22-0.5</f>
        <v>20.5</v>
      </c>
      <c r="C22" s="74">
        <f t="shared" si="10"/>
        <v>21</v>
      </c>
      <c r="D22" s="74">
        <f>E22-0.5</f>
        <v>21</v>
      </c>
      <c r="E22" s="74">
        <v>21.5</v>
      </c>
      <c r="F22" s="74">
        <f t="shared" si="11"/>
        <v>21.5</v>
      </c>
      <c r="G22" s="74">
        <f>F22+1</f>
        <v>22.5</v>
      </c>
      <c r="H22" s="74">
        <f t="shared" si="15"/>
        <v>22.5</v>
      </c>
      <c r="I22" s="74">
        <f t="shared" si="13"/>
        <v>22.5</v>
      </c>
      <c r="J22" s="82"/>
      <c r="K22" s="67" t="s">
        <v>167</v>
      </c>
      <c r="L22" s="67" t="s">
        <v>168</v>
      </c>
      <c r="M22" s="67" t="s">
        <v>147</v>
      </c>
      <c r="N22" s="67" t="s">
        <v>157</v>
      </c>
      <c r="O22" s="67" t="s">
        <v>147</v>
      </c>
      <c r="P22" s="67" t="s">
        <v>169</v>
      </c>
      <c r="Q22" s="67" t="s">
        <v>169</v>
      </c>
    </row>
    <row r="23" s="63" customFormat="1" customHeight="1" spans="1:17">
      <c r="A23" s="74" t="s">
        <v>185</v>
      </c>
      <c r="B23" s="74">
        <f>C23</f>
        <v>6</v>
      </c>
      <c r="C23" s="74">
        <f t="shared" si="10"/>
        <v>6</v>
      </c>
      <c r="D23" s="74">
        <f>E23</f>
        <v>6</v>
      </c>
      <c r="E23" s="74">
        <v>6</v>
      </c>
      <c r="F23" s="74">
        <f t="shared" si="11"/>
        <v>6</v>
      </c>
      <c r="G23" s="74">
        <f>F23</f>
        <v>6</v>
      </c>
      <c r="H23" s="74">
        <f t="shared" si="15"/>
        <v>6</v>
      </c>
      <c r="I23" s="74">
        <f t="shared" si="13"/>
        <v>6</v>
      </c>
      <c r="K23" s="67" t="s">
        <v>171</v>
      </c>
      <c r="L23" s="67" t="s">
        <v>172</v>
      </c>
      <c r="M23" s="67" t="s">
        <v>172</v>
      </c>
      <c r="N23" s="67" t="s">
        <v>172</v>
      </c>
      <c r="O23" s="67" t="s">
        <v>172</v>
      </c>
      <c r="P23" s="67" t="s">
        <v>172</v>
      </c>
      <c r="Q23" s="67" t="s">
        <v>172</v>
      </c>
    </row>
    <row r="25" s="63" customFormat="1" customHeight="1" spans="11:15">
      <c r="K25" s="63" t="s">
        <v>186</v>
      </c>
      <c r="L25" s="83"/>
      <c r="M25" s="63" t="s">
        <v>187</v>
      </c>
      <c r="O25" s="63" t="s">
        <v>188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Sheet1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2024-09-05T00:31:00Z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