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85" windowHeight="8820"/>
  </bookViews>
  <sheets>
    <sheet name="Sheet1" sheetId="1" r:id="rId1"/>
  </sheets>
  <externalReferences>
    <externalReference r:id="rId2"/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<sst xmlns="http://schemas.openxmlformats.org/spreadsheetml/2006/main" count="138" uniqueCount="46">
  <si>
    <t>探路者产品规格表</t>
  </si>
  <si>
    <t>单位：CM</t>
  </si>
  <si>
    <t>工厂</t>
  </si>
  <si>
    <t>华瑞</t>
  </si>
  <si>
    <t>日期：</t>
  </si>
  <si>
    <t>产品代码</t>
  </si>
  <si>
    <t>款号：</t>
  </si>
  <si>
    <t>规格表</t>
  </si>
  <si>
    <t>码号</t>
  </si>
  <si>
    <t>XS</t>
  </si>
  <si>
    <t>S</t>
  </si>
  <si>
    <t>M</t>
  </si>
  <si>
    <t>L</t>
  </si>
  <si>
    <t>XL</t>
  </si>
  <si>
    <t>XXL</t>
  </si>
  <si>
    <r>
      <rPr>
        <sz val="11"/>
        <rFont val="宋体"/>
        <charset val="134"/>
      </rPr>
      <t>X</t>
    </r>
    <r>
      <rPr>
        <sz val="12"/>
        <rFont val="宋体"/>
        <charset val="134"/>
      </rPr>
      <t>XXL</t>
    </r>
  </si>
  <si>
    <t>允许公差</t>
  </si>
  <si>
    <t>号型</t>
  </si>
  <si>
    <t>150/70B</t>
  </si>
  <si>
    <t>155/74B</t>
  </si>
  <si>
    <t>160/78B</t>
  </si>
  <si>
    <t>165/82B</t>
  </si>
  <si>
    <t>170/86B</t>
  </si>
  <si>
    <t>175/90B</t>
  </si>
  <si>
    <t>180/94B</t>
  </si>
  <si>
    <t>裤外侧长</t>
  </si>
  <si>
    <t>±1</t>
  </si>
  <si>
    <t>-0.6</t>
  </si>
  <si>
    <t>-1</t>
  </si>
  <si>
    <t>-0.8</t>
  </si>
  <si>
    <t>-0.7</t>
  </si>
  <si>
    <t>内裆长</t>
  </si>
  <si>
    <t>-0</t>
  </si>
  <si>
    <t>+1</t>
  </si>
  <si>
    <t>腰围 平量</t>
  </si>
  <si>
    <t>-0.5</t>
  </si>
  <si>
    <t>臀围</t>
  </si>
  <si>
    <t>-0.4</t>
  </si>
  <si>
    <t>腿围/2</t>
  </si>
  <si>
    <t>膝围/2</t>
  </si>
  <si>
    <t>-0.3</t>
  </si>
  <si>
    <t>脚口/2</t>
  </si>
  <si>
    <t>±0.5</t>
  </si>
  <si>
    <t>前裆长 含腰</t>
  </si>
  <si>
    <t>±0.2</t>
  </si>
  <si>
    <t>后裆长 含腰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</si>
</sst>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32">
    <font>
      <sz val="11"/>
      <color theme="1"/>
      <name val="宋体"/>
      <charset val="134"/>
      <scheme val="minor"/>
    </font>
    <font>
      <b/>
      <sz val="18"/>
      <name val="微软雅黑"/>
      <charset val="134"/>
    </font>
    <font>
      <b/>
      <sz val="10"/>
      <name val="微软雅黑"/>
      <charset val="134"/>
    </font>
    <font>
      <sz val="11"/>
      <name val="宋体"/>
      <charset val="134"/>
    </font>
    <font>
      <sz val="12"/>
      <name val="仿宋_GB2312"/>
      <charset val="134"/>
    </font>
    <font>
      <b/>
      <sz val="12"/>
      <name val="宋体"/>
      <charset val="134"/>
    </font>
    <font>
      <b/>
      <sz val="11"/>
      <name val="宋体"/>
      <charset val="134"/>
    </font>
    <font>
      <b/>
      <sz val="12"/>
      <name val="仿宋_GB2312"/>
      <charset val="134"/>
    </font>
    <font>
      <sz val="11"/>
      <name val="仿宋_GB2312"/>
      <charset val="134"/>
    </font>
    <font>
      <b/>
      <sz val="11"/>
      <name val="仿宋_GB2312"/>
      <charset val="134"/>
    </font>
    <font>
      <sz val="1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5" borderId="12" applyNumberFormat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22" fillId="6" borderId="13" applyNumberFormat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0" fillId="0" borderId="0">
      <alignment vertical="center"/>
    </xf>
    <xf numFmtId="0" fontId="31" fillId="0" borderId="0">
      <alignment vertical="center"/>
    </xf>
  </cellStyleXfs>
  <cellXfs count="25">
    <xf numFmtId="0" fontId="0" fillId="0" borderId="0" xfId="0">
      <alignment vertical="center"/>
    </xf>
    <xf numFmtId="0" fontId="1" fillId="2" borderId="0" xfId="49" applyFont="1" applyFill="1" applyAlignment="1">
      <alignment horizontal="center" vertical="center"/>
    </xf>
    <xf numFmtId="0" fontId="2" fillId="2" borderId="0" xfId="49" applyFont="1" applyFill="1" applyAlignment="1">
      <alignment horizontal="center"/>
    </xf>
    <xf numFmtId="58" fontId="2" fillId="2" borderId="1" xfId="49" applyNumberFormat="1" applyFont="1" applyFill="1" applyBorder="1" applyAlignment="1">
      <alignment horizontal="center"/>
    </xf>
    <xf numFmtId="0" fontId="2" fillId="2" borderId="1" xfId="49" applyFont="1" applyFill="1" applyBorder="1" applyAlignment="1">
      <alignment horizontal="center"/>
    </xf>
    <xf numFmtId="0" fontId="2" fillId="2" borderId="2" xfId="49" applyFont="1" applyFill="1" applyBorder="1" applyAlignment="1">
      <alignment horizontal="center"/>
    </xf>
    <xf numFmtId="0" fontId="2" fillId="2" borderId="3" xfId="49" applyFont="1" applyFill="1" applyBorder="1" applyAlignment="1">
      <alignment horizontal="left"/>
    </xf>
    <xf numFmtId="0" fontId="2" fillId="2" borderId="4" xfId="49" applyFont="1" applyFill="1" applyBorder="1" applyAlignment="1">
      <alignment horizontal="left"/>
    </xf>
    <xf numFmtId="0" fontId="2" fillId="2" borderId="5" xfId="49" applyFont="1" applyFill="1" applyBorder="1" applyAlignment="1">
      <alignment horizontal="left"/>
    </xf>
    <xf numFmtId="0" fontId="3" fillId="2" borderId="2" xfId="50" applyFont="1" applyFill="1" applyBorder="1" applyAlignment="1">
      <alignment horizontal="center"/>
    </xf>
    <xf numFmtId="0" fontId="4" fillId="2" borderId="2" xfId="49" applyFont="1" applyFill="1" applyBorder="1" applyAlignment="1">
      <alignment horizontal="center"/>
    </xf>
    <xf numFmtId="176" fontId="3" fillId="2" borderId="2" xfId="49" applyNumberFormat="1" applyFont="1" applyFill="1" applyBorder="1" applyAlignment="1">
      <alignment horizontal="center"/>
    </xf>
    <xf numFmtId="176" fontId="5" fillId="2" borderId="2" xfId="49" applyNumberFormat="1" applyFont="1" applyFill="1" applyBorder="1" applyAlignment="1">
      <alignment horizontal="center"/>
    </xf>
    <xf numFmtId="176" fontId="6" fillId="2" borderId="2" xfId="49" applyNumberFormat="1" applyFont="1" applyFill="1" applyBorder="1" applyAlignment="1">
      <alignment horizontal="center"/>
    </xf>
    <xf numFmtId="176" fontId="4" fillId="2" borderId="2" xfId="49" applyNumberFormat="1" applyFont="1" applyFill="1" applyBorder="1" applyAlignment="1">
      <alignment horizontal="center"/>
    </xf>
    <xf numFmtId="176" fontId="7" fillId="2" borderId="2" xfId="49" applyNumberFormat="1" applyFont="1" applyFill="1" applyBorder="1" applyAlignment="1">
      <alignment horizontal="center"/>
    </xf>
    <xf numFmtId="176" fontId="8" fillId="2" borderId="2" xfId="49" applyNumberFormat="1" applyFont="1" applyFill="1" applyBorder="1" applyAlignment="1">
      <alignment horizontal="center"/>
    </xf>
    <xf numFmtId="176" fontId="9" fillId="2" borderId="2" xfId="49" applyNumberFormat="1" applyFont="1" applyFill="1" applyBorder="1" applyAlignment="1">
      <alignment horizontal="center"/>
    </xf>
    <xf numFmtId="0" fontId="10" fillId="2" borderId="0" xfId="49" applyFont="1" applyFill="1" applyAlignment="1"/>
    <xf numFmtId="0" fontId="3" fillId="2" borderId="6" xfId="5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2" borderId="7" xfId="50" applyFont="1" applyFill="1" applyBorder="1" applyAlignment="1">
      <alignment horizontal="center" vertical="center"/>
    </xf>
    <xf numFmtId="49" fontId="0" fillId="0" borderId="2" xfId="0" applyNumberFormat="1" applyFill="1" applyBorder="1" applyAlignment="1">
      <alignment vertical="center"/>
    </xf>
    <xf numFmtId="0" fontId="3" fillId="2" borderId="2" xfId="5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1 17" xfId="49"/>
    <cellStyle name="常规 23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4</xdr:row>
      <xdr:rowOff>0</xdr:rowOff>
    </xdr:from>
    <xdr:to>
      <xdr:col>1</xdr:col>
      <xdr:colOff>0</xdr:colOff>
      <xdr:row>5</xdr:row>
      <xdr:rowOff>0</xdr:rowOff>
    </xdr:to>
    <xdr:sp>
      <xdr:nvSpPr>
        <xdr:cNvPr id="2" name="直接连接符 1"/>
        <xdr:cNvSpPr>
          <a:spLocks noChangeShapeType="1"/>
        </xdr:cNvSpPr>
      </xdr:nvSpPr>
      <xdr:spPr>
        <a:xfrm>
          <a:off x="0" y="866140"/>
          <a:ext cx="647700" cy="20002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1</xdr:col>
      <xdr:colOff>0</xdr:colOff>
      <xdr:row>5</xdr:row>
      <xdr:rowOff>0</xdr:rowOff>
    </xdr:to>
    <xdr:sp>
      <xdr:nvSpPr>
        <xdr:cNvPr id="3" name="直接连接符 2"/>
        <xdr:cNvSpPr>
          <a:spLocks noChangeShapeType="1"/>
        </xdr:cNvSpPr>
      </xdr:nvSpPr>
      <xdr:spPr>
        <a:xfrm>
          <a:off x="0" y="866140"/>
          <a:ext cx="647700" cy="20002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D:\&#31227;&#21160;&#30424;\&#27454;&#24335;&#36164;&#26009;\22FW&#25991;&#20214;\22FW&#22823;&#36135;&#36164;&#26009;\&#22825;&#20809;\92018&#27454;&#22823;&#36135;&#36164;&#26009;\TAMK92018&#27454;4-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TAMMCM92798&#27454;&#36164;&#26009;6-18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工艺说明1-7"/>
      <sheetName val="全码规格1-7"/>
      <sheetName val="修改意见"/>
      <sheetName val="跳码样意见"/>
      <sheetName val="产前样意见"/>
      <sheetName val="156款物料单"/>
    </sheetNames>
    <sheetDataSet>
      <sheetData sheetId="0" refreshError="1">
        <row r="4">
          <cell r="G4" t="str">
            <v>女式软壳长裤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工艺说明"/>
      <sheetName val="开发规格批版报告"/>
      <sheetName val="BOM"/>
      <sheetName val="全码规格1-7"/>
      <sheetName val="跳码样意见"/>
      <sheetName val="产前样意见"/>
    </sheetNames>
    <sheetDataSet>
      <sheetData sheetId="0">
        <row r="6">
          <cell r="E6" t="str">
            <v>TAMMCM92798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5"/>
  <sheetViews>
    <sheetView tabSelected="1" workbookViewId="0">
      <selection activeCell="J19" sqref="J19"/>
    </sheetView>
  </sheetViews>
  <sheetFormatPr defaultColWidth="9.02654867256637" defaultRowHeight="13.5"/>
  <cols>
    <col min="10" max="19" width="6.07964601769912" customWidth="1"/>
  </cols>
  <sheetData>
    <row r="1" ht="25.5" spans="1:9">
      <c r="A1" s="1" t="s">
        <v>0</v>
      </c>
      <c r="B1" s="1"/>
      <c r="C1" s="1"/>
      <c r="D1" s="1"/>
      <c r="E1" s="1"/>
      <c r="F1" s="1"/>
      <c r="G1" s="1"/>
      <c r="H1" s="1"/>
      <c r="I1" s="18"/>
    </row>
    <row r="2" ht="14.6" spans="1:9">
      <c r="A2" s="2" t="s">
        <v>1</v>
      </c>
      <c r="B2" s="2"/>
      <c r="C2" s="2" t="s">
        <v>2</v>
      </c>
      <c r="D2" s="2" t="s">
        <v>3</v>
      </c>
      <c r="E2" s="2"/>
      <c r="F2" s="2" t="s">
        <v>4</v>
      </c>
      <c r="G2" s="3"/>
      <c r="H2" s="4"/>
      <c r="I2" s="18"/>
    </row>
    <row r="3" ht="14.6" spans="1:9">
      <c r="A3" s="5" t="s">
        <v>5</v>
      </c>
      <c r="B3" s="6" t="str">
        <f>[1]封面!G4</f>
        <v>女式软壳长裤</v>
      </c>
      <c r="C3" s="7"/>
      <c r="D3" s="7"/>
      <c r="E3" s="7"/>
      <c r="F3" s="5" t="s">
        <v>6</v>
      </c>
      <c r="G3" s="6" t="str">
        <f>[2]封面!E6</f>
        <v>TAMMCM92798</v>
      </c>
      <c r="H3" s="8"/>
      <c r="I3" s="18"/>
    </row>
    <row r="4" spans="1:9">
      <c r="A4" s="9" t="s">
        <v>7</v>
      </c>
      <c r="B4" s="9"/>
      <c r="C4" s="9"/>
      <c r="D4" s="9"/>
      <c r="E4" s="9"/>
      <c r="F4" s="9"/>
      <c r="G4" s="9"/>
      <c r="H4" s="9"/>
      <c r="I4" s="9"/>
    </row>
    <row r="5" ht="15.75" spans="1:19">
      <c r="A5" s="10" t="s">
        <v>8</v>
      </c>
      <c r="B5" s="11" t="s">
        <v>9</v>
      </c>
      <c r="C5" s="11" t="s">
        <v>10</v>
      </c>
      <c r="D5" s="12" t="s">
        <v>11</v>
      </c>
      <c r="E5" s="11" t="s">
        <v>12</v>
      </c>
      <c r="F5" s="11" t="s">
        <v>13</v>
      </c>
      <c r="G5" s="11" t="s">
        <v>14</v>
      </c>
      <c r="H5" s="11" t="s">
        <v>15</v>
      </c>
      <c r="I5" s="19" t="s">
        <v>16</v>
      </c>
      <c r="J5" s="20" t="s">
        <v>10</v>
      </c>
      <c r="K5" s="21"/>
      <c r="L5" s="20" t="s">
        <v>11</v>
      </c>
      <c r="M5" s="21"/>
      <c r="N5" s="20" t="s">
        <v>12</v>
      </c>
      <c r="O5" s="21"/>
      <c r="P5" s="20" t="s">
        <v>13</v>
      </c>
      <c r="Q5" s="21"/>
      <c r="R5" s="20" t="s">
        <v>14</v>
      </c>
      <c r="S5" s="21"/>
    </row>
    <row r="6" ht="15.75" spans="1:19">
      <c r="A6" s="10" t="s">
        <v>17</v>
      </c>
      <c r="B6" s="11" t="s">
        <v>18</v>
      </c>
      <c r="C6" s="11" t="s">
        <v>19</v>
      </c>
      <c r="D6" s="13" t="s">
        <v>20</v>
      </c>
      <c r="E6" s="11" t="s">
        <v>21</v>
      </c>
      <c r="F6" s="11" t="s">
        <v>22</v>
      </c>
      <c r="G6" s="11" t="s">
        <v>23</v>
      </c>
      <c r="H6" s="11" t="s">
        <v>24</v>
      </c>
      <c r="I6" s="22"/>
      <c r="J6" s="23"/>
      <c r="K6" s="23"/>
      <c r="L6" s="23"/>
      <c r="M6" s="23"/>
      <c r="N6" s="23"/>
      <c r="O6" s="23"/>
      <c r="P6" s="23"/>
      <c r="Q6" s="23"/>
      <c r="R6" s="23"/>
      <c r="S6" s="23"/>
    </row>
    <row r="7" ht="15.75" spans="1:19">
      <c r="A7" s="10" t="s">
        <v>25</v>
      </c>
      <c r="B7" s="14">
        <f>C7-2.1</f>
        <v>95.8</v>
      </c>
      <c r="C7" s="14">
        <f>D7-2.1</f>
        <v>97.9</v>
      </c>
      <c r="D7" s="15">
        <v>100</v>
      </c>
      <c r="E7" s="14">
        <f t="shared" ref="E7:H7" si="0">D7+2.1</f>
        <v>102.1</v>
      </c>
      <c r="F7" s="14">
        <f t="shared" si="0"/>
        <v>104.2</v>
      </c>
      <c r="G7" s="14">
        <f t="shared" si="0"/>
        <v>106.3</v>
      </c>
      <c r="H7" s="14">
        <f t="shared" si="0"/>
        <v>108.4</v>
      </c>
      <c r="I7" s="24" t="s">
        <v>26</v>
      </c>
      <c r="J7" s="23" t="s">
        <v>27</v>
      </c>
      <c r="K7" s="23" t="s">
        <v>28</v>
      </c>
      <c r="L7" s="23" t="s">
        <v>29</v>
      </c>
      <c r="M7" s="23" t="s">
        <v>30</v>
      </c>
      <c r="N7" s="23" t="s">
        <v>27</v>
      </c>
      <c r="O7" s="23" t="s">
        <v>27</v>
      </c>
      <c r="P7" s="23" t="s">
        <v>29</v>
      </c>
      <c r="Q7" s="23" t="s">
        <v>27</v>
      </c>
      <c r="R7" s="23" t="s">
        <v>28</v>
      </c>
      <c r="S7" s="23" t="s">
        <v>29</v>
      </c>
    </row>
    <row r="8" ht="15.75" spans="1:19">
      <c r="A8" s="10" t="s">
        <v>31</v>
      </c>
      <c r="B8" s="14">
        <f>C8-1.5</f>
        <v>69</v>
      </c>
      <c r="C8" s="14">
        <f>D8-1.5</f>
        <v>70.5</v>
      </c>
      <c r="D8" s="15">
        <v>72</v>
      </c>
      <c r="E8" s="14">
        <f t="shared" ref="E8:H8" si="1">D8+1.5</f>
        <v>73.5</v>
      </c>
      <c r="F8" s="14">
        <f t="shared" si="1"/>
        <v>75</v>
      </c>
      <c r="G8" s="14">
        <f t="shared" si="1"/>
        <v>76.5</v>
      </c>
      <c r="H8" s="14">
        <f t="shared" si="1"/>
        <v>78</v>
      </c>
      <c r="I8" s="24" t="s">
        <v>26</v>
      </c>
      <c r="J8" s="23" t="s">
        <v>28</v>
      </c>
      <c r="K8" s="23" t="s">
        <v>32</v>
      </c>
      <c r="L8" s="23" t="s">
        <v>32</v>
      </c>
      <c r="M8" s="23" t="s">
        <v>33</v>
      </c>
      <c r="N8" s="23" t="s">
        <v>28</v>
      </c>
      <c r="O8" s="23" t="s">
        <v>32</v>
      </c>
      <c r="P8" s="23" t="s">
        <v>32</v>
      </c>
      <c r="Q8" s="23" t="s">
        <v>28</v>
      </c>
      <c r="R8" s="23" t="s">
        <v>32</v>
      </c>
      <c r="S8" s="23" t="s">
        <v>32</v>
      </c>
    </row>
    <row r="9" ht="15.75" spans="1:19">
      <c r="A9" s="10" t="s">
        <v>34</v>
      </c>
      <c r="B9" s="14">
        <f>C9-4</f>
        <v>66</v>
      </c>
      <c r="C9" s="14">
        <f>D9-4</f>
        <v>70</v>
      </c>
      <c r="D9" s="15">
        <v>74</v>
      </c>
      <c r="E9" s="14">
        <f>D9+4</f>
        <v>78</v>
      </c>
      <c r="F9" s="14">
        <f>E9+5</f>
        <v>83</v>
      </c>
      <c r="G9" s="14">
        <f>F9+6</f>
        <v>89</v>
      </c>
      <c r="H9" s="14">
        <f>G9+6</f>
        <v>95</v>
      </c>
      <c r="I9" s="24" t="s">
        <v>26</v>
      </c>
      <c r="J9" s="23" t="s">
        <v>27</v>
      </c>
      <c r="K9" s="23" t="s">
        <v>27</v>
      </c>
      <c r="L9" s="23" t="s">
        <v>35</v>
      </c>
      <c r="M9" s="23" t="s">
        <v>32</v>
      </c>
      <c r="N9" s="23" t="s">
        <v>27</v>
      </c>
      <c r="O9" s="23" t="s">
        <v>35</v>
      </c>
      <c r="P9" s="23" t="s">
        <v>35</v>
      </c>
      <c r="Q9" s="23" t="s">
        <v>27</v>
      </c>
      <c r="R9" s="23" t="s">
        <v>27</v>
      </c>
      <c r="S9" s="23" t="s">
        <v>35</v>
      </c>
    </row>
    <row r="10" ht="15.75" spans="1:19">
      <c r="A10" s="10" t="s">
        <v>36</v>
      </c>
      <c r="B10" s="16">
        <f>C10-3.6</f>
        <v>90.8</v>
      </c>
      <c r="C10" s="16">
        <f>D10-3.6</f>
        <v>94.4</v>
      </c>
      <c r="D10" s="17">
        <v>98</v>
      </c>
      <c r="E10" s="16">
        <f>D10+4</f>
        <v>102</v>
      </c>
      <c r="F10" s="16">
        <f t="shared" ref="F10:H10" si="2">E10+4</f>
        <v>106</v>
      </c>
      <c r="G10" s="16">
        <f t="shared" si="2"/>
        <v>110</v>
      </c>
      <c r="H10" s="16">
        <f t="shared" si="2"/>
        <v>114</v>
      </c>
      <c r="I10" s="24" t="s">
        <v>26</v>
      </c>
      <c r="J10" s="23" t="s">
        <v>27</v>
      </c>
      <c r="K10" s="23" t="s">
        <v>30</v>
      </c>
      <c r="L10" s="23" t="s">
        <v>37</v>
      </c>
      <c r="M10" s="23" t="s">
        <v>30</v>
      </c>
      <c r="N10" s="23" t="s">
        <v>27</v>
      </c>
      <c r="O10" s="23" t="s">
        <v>27</v>
      </c>
      <c r="P10" s="23" t="s">
        <v>37</v>
      </c>
      <c r="Q10" s="23" t="s">
        <v>27</v>
      </c>
      <c r="R10" s="23" t="s">
        <v>30</v>
      </c>
      <c r="S10" s="23" t="s">
        <v>37</v>
      </c>
    </row>
    <row r="11" ht="15.75" spans="1:19">
      <c r="A11" s="10" t="s">
        <v>38</v>
      </c>
      <c r="B11" s="14">
        <f>C11-2.3/2</f>
        <v>28.2</v>
      </c>
      <c r="C11" s="14">
        <f>D11-2.3/2</f>
        <v>29.35</v>
      </c>
      <c r="D11" s="15">
        <v>30.5</v>
      </c>
      <c r="E11" s="14">
        <f t="shared" ref="E11:H11" si="3">D11+2.6/2</f>
        <v>31.8</v>
      </c>
      <c r="F11" s="14">
        <f t="shared" si="3"/>
        <v>33.1</v>
      </c>
      <c r="G11" s="14">
        <f t="shared" si="3"/>
        <v>34.4</v>
      </c>
      <c r="H11" s="14">
        <f t="shared" si="3"/>
        <v>35.7</v>
      </c>
      <c r="I11" s="24" t="s">
        <v>26</v>
      </c>
      <c r="J11" s="23" t="s">
        <v>29</v>
      </c>
      <c r="K11" s="23" t="s">
        <v>28</v>
      </c>
      <c r="L11" s="23" t="s">
        <v>28</v>
      </c>
      <c r="M11" s="23" t="s">
        <v>29</v>
      </c>
      <c r="N11" s="23" t="s">
        <v>29</v>
      </c>
      <c r="O11" s="23" t="s">
        <v>28</v>
      </c>
      <c r="P11" s="23" t="s">
        <v>28</v>
      </c>
      <c r="Q11" s="23" t="s">
        <v>29</v>
      </c>
      <c r="R11" s="23" t="s">
        <v>28</v>
      </c>
      <c r="S11" s="23" t="s">
        <v>28</v>
      </c>
    </row>
    <row r="12" ht="15.75" spans="1:19">
      <c r="A12" s="10" t="s">
        <v>39</v>
      </c>
      <c r="B12" s="14">
        <f>C12-0.7</f>
        <v>21.1</v>
      </c>
      <c r="C12" s="14">
        <f>D12-0.7</f>
        <v>21.8</v>
      </c>
      <c r="D12" s="15">
        <v>22.5</v>
      </c>
      <c r="E12" s="14">
        <f>D12+0.7</f>
        <v>23.2</v>
      </c>
      <c r="F12" s="14">
        <f>E12+0.7</f>
        <v>23.9</v>
      </c>
      <c r="G12" s="14">
        <f>F12+0.9</f>
        <v>24.8</v>
      </c>
      <c r="H12" s="14">
        <f>G12+0.9</f>
        <v>25.7</v>
      </c>
      <c r="I12" s="24" t="s">
        <v>26</v>
      </c>
      <c r="J12" s="23" t="s">
        <v>32</v>
      </c>
      <c r="K12" s="23" t="s">
        <v>32</v>
      </c>
      <c r="L12" s="23" t="s">
        <v>35</v>
      </c>
      <c r="M12" s="23" t="s">
        <v>32</v>
      </c>
      <c r="N12" s="23" t="s">
        <v>32</v>
      </c>
      <c r="O12" s="23" t="s">
        <v>40</v>
      </c>
      <c r="P12" s="23" t="s">
        <v>35</v>
      </c>
      <c r="Q12" s="23" t="s">
        <v>32</v>
      </c>
      <c r="R12" s="23" t="s">
        <v>32</v>
      </c>
      <c r="S12" s="23" t="s">
        <v>35</v>
      </c>
    </row>
    <row r="13" ht="15.75" spans="1:19">
      <c r="A13" s="10" t="s">
        <v>41</v>
      </c>
      <c r="B13" s="14">
        <f>C13-0.5</f>
        <v>16.5</v>
      </c>
      <c r="C13" s="14">
        <f>D13-0.5</f>
        <v>17</v>
      </c>
      <c r="D13" s="15">
        <v>17.5</v>
      </c>
      <c r="E13" s="14">
        <f>D13+0.5</f>
        <v>18</v>
      </c>
      <c r="F13" s="14">
        <f>E13+0.5</f>
        <v>18.5</v>
      </c>
      <c r="G13" s="14">
        <f>F13+0.7</f>
        <v>19.2</v>
      </c>
      <c r="H13" s="14">
        <f>G13+0.7</f>
        <v>19.9</v>
      </c>
      <c r="I13" s="24" t="s">
        <v>42</v>
      </c>
      <c r="J13" s="23" t="s">
        <v>37</v>
      </c>
      <c r="K13" s="23" t="s">
        <v>32</v>
      </c>
      <c r="L13" s="23" t="s">
        <v>35</v>
      </c>
      <c r="M13" s="23" t="s">
        <v>37</v>
      </c>
      <c r="N13" s="23" t="s">
        <v>37</v>
      </c>
      <c r="O13" s="23" t="s">
        <v>40</v>
      </c>
      <c r="P13" s="23" t="s">
        <v>35</v>
      </c>
      <c r="Q13" s="23" t="s">
        <v>37</v>
      </c>
      <c r="R13" s="23" t="s">
        <v>32</v>
      </c>
      <c r="S13" s="23" t="s">
        <v>35</v>
      </c>
    </row>
    <row r="14" ht="15.75" spans="1:19">
      <c r="A14" s="10" t="s">
        <v>43</v>
      </c>
      <c r="B14" s="14">
        <f>C14-0.7</f>
        <v>26.2</v>
      </c>
      <c r="C14" s="14">
        <f>D14-0.6</f>
        <v>26.9</v>
      </c>
      <c r="D14" s="15">
        <v>27.5</v>
      </c>
      <c r="E14" s="14">
        <f>D14+0.6</f>
        <v>28.1</v>
      </c>
      <c r="F14" s="14">
        <f>E14+0.7</f>
        <v>28.8</v>
      </c>
      <c r="G14" s="14">
        <f>F14+0.6</f>
        <v>29.4</v>
      </c>
      <c r="H14" s="14">
        <f>G14+0.7</f>
        <v>30.1</v>
      </c>
      <c r="I14" s="24" t="s">
        <v>44</v>
      </c>
      <c r="J14" s="23" t="s">
        <v>27</v>
      </c>
      <c r="K14" s="23" t="s">
        <v>27</v>
      </c>
      <c r="L14" s="23" t="s">
        <v>35</v>
      </c>
      <c r="M14" s="23" t="s">
        <v>32</v>
      </c>
      <c r="N14" s="23" t="s">
        <v>27</v>
      </c>
      <c r="O14" s="23" t="s">
        <v>35</v>
      </c>
      <c r="P14" s="23" t="s">
        <v>35</v>
      </c>
      <c r="Q14" s="23" t="s">
        <v>27</v>
      </c>
      <c r="R14" s="23" t="s">
        <v>27</v>
      </c>
      <c r="S14" s="23" t="s">
        <v>35</v>
      </c>
    </row>
    <row r="15" ht="15.75" spans="1:19">
      <c r="A15" s="10" t="s">
        <v>45</v>
      </c>
      <c r="B15" s="14">
        <f>C15-0.9</f>
        <v>39.7</v>
      </c>
      <c r="C15" s="14">
        <f>D15-0.9</f>
        <v>40.6</v>
      </c>
      <c r="D15" s="15">
        <v>41.5</v>
      </c>
      <c r="E15" s="14">
        <f t="shared" ref="E15:H15" si="4">D15+1.1</f>
        <v>42.6</v>
      </c>
      <c r="F15" s="14">
        <f t="shared" si="4"/>
        <v>43.7</v>
      </c>
      <c r="G15" s="14">
        <f t="shared" si="4"/>
        <v>44.8</v>
      </c>
      <c r="H15" s="14">
        <f t="shared" si="4"/>
        <v>45.9</v>
      </c>
      <c r="I15" s="24" t="s">
        <v>42</v>
      </c>
      <c r="J15" s="23" t="s">
        <v>27</v>
      </c>
      <c r="K15" s="23" t="s">
        <v>30</v>
      </c>
      <c r="L15" s="23" t="s">
        <v>37</v>
      </c>
      <c r="M15" s="23" t="s">
        <v>30</v>
      </c>
      <c r="N15" s="23" t="s">
        <v>27</v>
      </c>
      <c r="O15" s="23" t="s">
        <v>27</v>
      </c>
      <c r="P15" s="23" t="s">
        <v>37</v>
      </c>
      <c r="Q15" s="23" t="s">
        <v>27</v>
      </c>
      <c r="R15" s="23" t="s">
        <v>30</v>
      </c>
      <c r="S15" s="23" t="s">
        <v>37</v>
      </c>
    </row>
  </sheetData>
  <mergeCells count="11">
    <mergeCell ref="A1:H1"/>
    <mergeCell ref="G2:H2"/>
    <mergeCell ref="B3:E3"/>
    <mergeCell ref="G3:H3"/>
    <mergeCell ref="A4:I4"/>
    <mergeCell ref="J5:K5"/>
    <mergeCell ref="L5:M5"/>
    <mergeCell ref="N5:O5"/>
    <mergeCell ref="P5:Q5"/>
    <mergeCell ref="R5:S5"/>
    <mergeCell ref="I5:I6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toread</dc:creator>
  <cp:lastModifiedBy>天道酬勤</cp:lastModifiedBy>
  <dcterms:created xsi:type="dcterms:W3CDTF">2024-08-17T01:43:40Z</dcterms:created>
  <dcterms:modified xsi:type="dcterms:W3CDTF">2024-08-17T01:56:22Z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DDD05E0DB6F248DE94BBA49FD13D3DD3_11</vt:lpwstr>
  </property>
  <property fmtid="{D5CDD505-2E9C-101B-9397-08002B2CF9AE}" pid="3" name="KSOProductBuildVer">
    <vt:lpwstr>2052-12.1.0.16364</vt:lpwstr>
  </property>
</Properties>
</file>