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<sst xmlns="http://schemas.openxmlformats.org/spreadsheetml/2006/main" count="1370" uniqueCount="353">
  <si>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</si>
  <si>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</si>
  <si>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</si>
  <si>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</si>
  <si>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</si>
  <si>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</si>
  <si>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</si>
  <si>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</si>
  <si>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</si>
  <si>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</si>
  <si>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</si>
  <si>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</si>
  <si>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</si>
  <si>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</si>
  <si>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</si>
  <si>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</si>
  <si>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</si>
  <si>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</si>
  <si>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</si>
  <si>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</si>
  <si>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</si>
  <si>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</si>
  <si>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</si>
  <si>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</si>
  <si>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</si>
  <si>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</si>
  <si>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</si>
  <si>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</si>
  <si>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</si>
  <si>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</si>
  <si>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</si>
  <si>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</si>
  <si>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</si>
  <si>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</si>
  <si>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</si>
  <si>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</si>
  <si>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</si>
  <si>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</si>
  <si>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</si>
  <si>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</si>
  <si>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</si>
  <si>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</si>
  <si>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</si>
  <si>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</si>
  <si>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</si>
  <si>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</si>
  <si>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</si>
  <si>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TAWWAM92520</t>
  </si>
  <si>
    <t>合同交期</t>
  </si>
  <si>
    <t>产前确认样</t>
  </si>
  <si>
    <t>有</t>
  </si>
  <si>
    <t>无</t>
  </si>
  <si>
    <t>品名</t>
  </si>
  <si>
    <t>女式套羽绒冲锋衣</t>
  </si>
  <si>
    <t>上线日</t>
  </si>
  <si>
    <t>原辅材料卡</t>
  </si>
  <si>
    <t>色/号型数</t>
  </si>
  <si>
    <t>缝制预计完成日</t>
  </si>
  <si>
    <t>2024年7月30</t>
  </si>
  <si>
    <t>大货面料确认样</t>
  </si>
  <si>
    <t>订单数量</t>
  </si>
  <si>
    <t>包装预计完成日</t>
  </si>
  <si>
    <t>2024年8月2</t>
  </si>
  <si>
    <t>印花、刺绣确认样</t>
  </si>
  <si>
    <t>采购凭证编号：</t>
  </si>
  <si>
    <t>CGDD24050700032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</si>
  <si>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</si>
  <si>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</si>
  <si>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</si>
  <si>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</si>
  <si>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</si>
  <si>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</si>
  <si>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</si>
  <si>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</si>
  <si>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</si>
  <si>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</si>
  <si>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</si>
  <si>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</si>
  <si>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</si>
  <si>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</si>
  <si>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</si>
  <si>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</si>
  <si>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</si>
  <si>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</si>
  <si>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</si>
  <si>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</si>
  <si>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</si>
  <si>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</si>
  <si>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</si>
  <si>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</si>
  <si>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</si>
  <si>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</si>
  <si>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</si>
  <si>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</si>
  <si>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</si>
  <si>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</si>
  <si>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</si>
  <si>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</si>
  <si>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</si>
  <si>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</si>
  <si>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</si>
  <si>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</si>
  <si>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</si>
  <si>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米色</t>
  </si>
  <si>
    <t>浅灰紫</t>
  </si>
  <si>
    <t>青灰绿</t>
  </si>
  <si>
    <t>乌梅紫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</si>
  <si>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</si>
  <si>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</si>
  <si>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</si>
  <si>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</si>
  <si>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</si>
  <si>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</si>
  <si>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</si>
  <si>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</si>
  <si>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</si>
  <si>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</si>
  <si>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</si>
  <si>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</si>
  <si>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</si>
  <si>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</si>
  <si>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</si>
  <si>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</si>
  <si>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</si>
  <si>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</si>
  <si>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</si>
  <si>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</si>
  <si>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</si>
  <si>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</si>
  <si>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</si>
  <si>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</si>
  <si>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</si>
  <si>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</si>
  <si>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</si>
  <si>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</si>
  <si>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</si>
  <si>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</si>
  <si>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</si>
  <si>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</si>
  <si>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</si>
  <si>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</si>
  <si>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</si>
  <si>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</si>
  <si>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</si>
  <si>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</si>
  <si>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</si>
  <si>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</si>
  <si>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</si>
  <si>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</si>
  <si>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</si>
  <si>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</si>
  <si>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</si>
  <si>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</si>
  <si>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</si>
  <si>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</si>
  <si>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</si>
  <si>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</si>
  <si>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</si>
  <si>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</si>
  <si>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</si>
  <si>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</si>
  <si>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</si>
  <si>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</si>
  <si>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</si>
  <si>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</si>
  <si>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</si>
  <si>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</si>
  <si>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</si>
  <si>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</si>
  <si>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</si>
  <si>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</si>
  <si>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</si>
  <si>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袖肥/2（参考值）</t>
  </si>
  <si>
    <t>袖肘围/2</t>
  </si>
  <si>
    <t>袖口围/2(松量)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</si>
  <si>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</si>
  <si>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</si>
  <si>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</si>
  <si>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</si>
  <si>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</si>
  <si>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</si>
  <si>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</si>
  <si>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</si>
  <si>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外插手袋口长</t>
  </si>
  <si>
    <t>内插手袋口长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</si>
  <si>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</si>
  <si>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</si>
  <si>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</si>
  <si>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</si>
  <si>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</si>
  <si>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</si>
  <si>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</si>
  <si>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</si>
  <si>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</si>
  <si>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</si>
  <si>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</si>
  <si>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</si>
  <si>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</si>
  <si>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</si>
  <si>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青灰绿/30件</t>
  </si>
  <si>
    <t>米色/45件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</si>
  <si>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</si>
  <si>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</si>
  <si>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</si>
  <si>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</si>
  <si>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</si>
  <si>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</si>
  <si>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</si>
  <si>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</si>
  <si>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</si>
  <si>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</si>
  <si>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</si>
  <si>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</si>
  <si>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</si>
  <si>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</si>
  <si>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</si>
  <si>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</si>
  <si>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</si>
  <si>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</si>
  <si>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</si>
  <si>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</si>
  <si>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</si>
  <si>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</si>
  <si>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</si>
  <si>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</si>
  <si>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</si>
  <si>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</si>
  <si>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</si>
  <si>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</si>
  <si>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</si>
  <si>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采购凭证编号：CGDD24050700032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</si>
  <si>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</si>
  <si>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</si>
  <si>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</si>
  <si>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</si>
  <si>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</si>
  <si>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</si>
  <si>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</si>
  <si>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</si>
  <si>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</si>
  <si>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</si>
  <si>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</si>
  <si>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</si>
  <si>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</si>
  <si>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</si>
  <si>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米色：3#6#8#16#19#20#34#</t>
  </si>
  <si>
    <t>浅灰紫：4#6#7#13#</t>
  </si>
  <si>
    <t>原木色：5#9#11#14#</t>
  </si>
  <si>
    <t>情况说明：</t>
  </si>
  <si>
    <t xml:space="preserve">【问题点描述】  </t>
  </si>
  <si>
    <t>1，有少量线毛</t>
  </si>
  <si>
    <t xml:space="preserve">【检验结果】  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</si>
  <si>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</si>
  <si>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</si>
  <si>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</si>
  <si>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</si>
  <si>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</si>
  <si>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</si>
  <si>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</si>
  <si>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</si>
  <si>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</si>
  <si>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</si>
  <si>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</si>
  <si>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</si>
  <si>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</si>
  <si>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</si>
  <si>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</si>
  <si>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</si>
  <si>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</si>
  <si>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</si>
  <si>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</si>
  <si>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</si>
  <si>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</si>
  <si>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</si>
  <si>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</si>
  <si>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</si>
  <si>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</si>
  <si>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</si>
  <si>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FW11550</t>
  </si>
  <si>
    <t>向兴</t>
  </si>
  <si>
    <t>5/9</t>
  </si>
  <si>
    <t>1/4</t>
  </si>
  <si>
    <t>8/12</t>
  </si>
  <si>
    <t>3/6</t>
  </si>
  <si>
    <t>原木色</t>
  </si>
  <si>
    <t>制表时间：2024/8/1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</si>
  <si>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</si>
  <si>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</si>
  <si>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</si>
  <si>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</si>
  <si>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</si>
  <si>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</si>
  <si>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</si>
  <si>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</si>
  <si>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</si>
  <si>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</si>
  <si>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</si>
  <si>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3/4</t>
  </si>
  <si>
    <t>8/11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</si>
  <si>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</si>
  <si>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</si>
  <si>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</si>
  <si>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</si>
  <si>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</si>
  <si>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</si>
  <si>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</si>
  <si>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</si>
  <si>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</si>
  <si>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</si>
  <si>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</si>
  <si>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</si>
  <si>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</si>
  <si>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</si>
  <si>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</si>
  <si>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</si>
  <si>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</si>
  <si>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</si>
  <si>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</si>
  <si>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</si>
  <si>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</si>
  <si>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</si>
  <si>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</si>
  <si>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</si>
  <si>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</si>
  <si>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</si>
  <si>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</si>
  <si>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</si>
  <si>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</si>
  <si>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</si>
  <si>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</si>
  <si>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</si>
  <si>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</si>
  <si>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</si>
  <si>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</si>
  <si>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</si>
  <si>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</si>
  <si>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</si>
  <si>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</si>
  <si>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</si>
  <si>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</si>
  <si>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</si>
  <si>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</si>
  <si>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</si>
  <si>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</si>
  <si>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t>2/6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</si>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</sst>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44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20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5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/>
    </xf>
    <xf numFmtId="0" fontId="19" fillId="0" borderId="0" xfId="56" applyFont="1" applyFill="1">
      <alignment vertical="center"/>
    </xf>
    <xf numFmtId="0" fontId="20" fillId="0" borderId="2" xfId="57" applyFont="1" applyFill="1" applyBorder="1" applyAlignment="1">
      <alignment horizontal="center"/>
    </xf>
    <xf numFmtId="14" fontId="13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center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3" fillId="0" borderId="11" xfId="54" applyFont="1" applyFill="1" applyBorder="1" applyAlignment="1">
      <alignment horizontal="center" vertical="center"/>
    </xf>
    <xf numFmtId="0" fontId="21" fillId="0" borderId="30" xfId="54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16" fillId="0" borderId="17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18" xfId="54" applyFont="1" applyBorder="1" applyAlignment="1">
      <alignment horizontal="left"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16" fillId="0" borderId="10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5" fillId="0" borderId="15" xfId="54" applyFont="1" applyFill="1" applyBorder="1" applyAlignment="1">
      <alignment horizontal="center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1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1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16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0" fillId="0" borderId="56" xfId="0" applyBorder="1"/>
    <xf numFmtId="0" fontId="0" fillId="0" borderId="2" xfId="0" applyBorder="1"/>
    <xf numFmtId="0" fontId="0" fillId="3" borderId="2" xfId="0" applyFill="1" applyBorder="1"/>
    <xf numFmtId="0" fontId="0" fillId="0" borderId="57" xfId="0" applyBorder="1"/>
    <xf numFmtId="0" fontId="0" fillId="0" borderId="58" xfId="0" applyBorder="1"/>
    <xf numFmtId="0" fontId="0" fillId="3" borderId="58" xfId="0" applyFill="1" applyBorder="1"/>
    <xf numFmtId="0" fontId="0" fillId="4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7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176" fontId="7" fillId="0" borderId="2" xfId="59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9210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4237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4237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9210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967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6695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967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20345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3191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5172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3064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50456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144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207645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1049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5090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3820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199390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1049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1445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856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710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729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729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710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729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729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729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729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729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3461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710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555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555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431" customWidth="1"/>
    <col min="2" max="2" width="96.3333333333333" style="432" customWidth="1"/>
    <col min="3" max="3" width="10.1666666666667" customWidth="1"/>
  </cols>
  <sheetData>
    <row r="1" customFormat="1" ht="21" customHeight="1" spans="1:2">
      <c r="A1" s="433"/>
      <c r="B1" s="434" t="s">
        <v>0</v>
      </c>
    </row>
    <row r="2" customFormat="1" spans="1:2">
      <c r="A2" s="435">
        <v>1</v>
      </c>
      <c r="B2" s="436" t="s">
        <v>1</v>
      </c>
    </row>
    <row r="3" customFormat="1" spans="1:2">
      <c r="A3" s="435">
        <v>2</v>
      </c>
      <c r="B3" s="436" t="s">
        <v>2</v>
      </c>
    </row>
    <row r="4" customFormat="1" spans="1:2">
      <c r="A4" s="435">
        <v>3</v>
      </c>
      <c r="B4" s="436" t="s">
        <v>3</v>
      </c>
    </row>
    <row r="5" customFormat="1" spans="1:2">
      <c r="A5" s="435">
        <v>4</v>
      </c>
      <c r="B5" s="436" t="s">
        <v>4</v>
      </c>
    </row>
    <row r="6" customFormat="1" spans="1:2">
      <c r="A6" s="435">
        <v>5</v>
      </c>
      <c r="B6" s="436" t="s">
        <v>5</v>
      </c>
    </row>
    <row r="7" customFormat="1" spans="1:2">
      <c r="A7" s="435">
        <v>6</v>
      </c>
      <c r="B7" s="436" t="s">
        <v>6</v>
      </c>
    </row>
    <row r="8" s="430" customFormat="1" ht="35" customHeight="1" spans="1:2">
      <c r="A8" s="437">
        <v>7</v>
      </c>
      <c r="B8" s="438" t="s">
        <v>7</v>
      </c>
    </row>
    <row r="9" customFormat="1" ht="19" customHeight="1" spans="1:2">
      <c r="A9" s="433"/>
      <c r="B9" s="439" t="s">
        <v>8</v>
      </c>
    </row>
    <row r="10" customFormat="1" ht="30" customHeight="1" spans="1:2">
      <c r="A10" s="435">
        <v>1</v>
      </c>
      <c r="B10" s="440" t="s">
        <v>9</v>
      </c>
    </row>
    <row r="11" customFormat="1" spans="1:2">
      <c r="A11" s="435">
        <v>2</v>
      </c>
      <c r="B11" s="438" t="s">
        <v>10</v>
      </c>
    </row>
    <row r="12" customFormat="1" spans="1:2">
      <c r="A12" s="435"/>
      <c r="B12" s="436"/>
    </row>
    <row r="13" customFormat="1" ht="20.4" spans="1:2">
      <c r="A13" s="433"/>
      <c r="B13" s="439" t="s">
        <v>11</v>
      </c>
    </row>
    <row r="14" customFormat="1" ht="31.2" spans="1:2">
      <c r="A14" s="435">
        <v>1</v>
      </c>
      <c r="B14" s="440" t="s">
        <v>12</v>
      </c>
    </row>
    <row r="15" customFormat="1" spans="1:2">
      <c r="A15" s="435">
        <v>2</v>
      </c>
      <c r="B15" s="436" t="s">
        <v>13</v>
      </c>
    </row>
    <row r="16" customFormat="1" spans="1:2">
      <c r="A16" s="435">
        <v>3</v>
      </c>
      <c r="B16" s="436" t="s">
        <v>14</v>
      </c>
    </row>
    <row r="17" customFormat="1" spans="1:2">
      <c r="A17" s="435"/>
      <c r="B17" s="436"/>
    </row>
    <row r="18" customFormat="1" ht="20.4" spans="1:2">
      <c r="A18" s="433"/>
      <c r="B18" s="439" t="s">
        <v>15</v>
      </c>
    </row>
    <row r="19" customFormat="1" ht="31.2" spans="1:2">
      <c r="A19" s="435">
        <v>1</v>
      </c>
      <c r="B19" s="440" t="s">
        <v>16</v>
      </c>
    </row>
    <row r="20" customFormat="1" spans="1:2">
      <c r="A20" s="435">
        <v>2</v>
      </c>
      <c r="B20" s="436" t="s">
        <v>17</v>
      </c>
    </row>
    <row r="21" customFormat="1" ht="31.2" spans="1:2">
      <c r="A21" s="435">
        <v>3</v>
      </c>
      <c r="B21" s="436" t="s">
        <v>18</v>
      </c>
    </row>
    <row r="22" customFormat="1" spans="1:2">
      <c r="A22" s="435"/>
      <c r="B22" s="436"/>
    </row>
    <row r="24" customFormat="1" spans="1:2">
      <c r="A24" s="441"/>
      <c r="B24" s="44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8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86" t="s">
        <v>261</v>
      </c>
      <c r="B2" s="87" t="s">
        <v>266</v>
      </c>
      <c r="C2" s="87" t="s">
        <v>262</v>
      </c>
      <c r="D2" s="87" t="s">
        <v>263</v>
      </c>
      <c r="E2" s="87" t="s">
        <v>264</v>
      </c>
      <c r="F2" s="7" t="s">
        <v>265</v>
      </c>
      <c r="G2" s="6" t="s">
        <v>289</v>
      </c>
      <c r="H2" s="6"/>
      <c r="I2" s="6" t="s">
        <v>290</v>
      </c>
      <c r="J2" s="6"/>
      <c r="K2" s="8" t="s">
        <v>291</v>
      </c>
      <c r="L2" s="93" t="s">
        <v>292</v>
      </c>
      <c r="M2" s="25" t="s">
        <v>293</v>
      </c>
    </row>
    <row r="3" s="2" customFormat="1" ht="21" customHeight="1" spans="1:13">
      <c r="A3" s="86"/>
      <c r="B3" s="88"/>
      <c r="C3" s="88"/>
      <c r="D3" s="88"/>
      <c r="E3" s="88"/>
      <c r="F3" s="9"/>
      <c r="G3" s="6" t="s">
        <v>294</v>
      </c>
      <c r="H3" s="6" t="s">
        <v>295</v>
      </c>
      <c r="I3" s="6" t="s">
        <v>294</v>
      </c>
      <c r="J3" s="6" t="s">
        <v>295</v>
      </c>
      <c r="K3" s="10"/>
      <c r="L3" s="94"/>
      <c r="M3" s="26"/>
    </row>
    <row r="4" s="84" customFormat="1" ht="18" customHeight="1" spans="1:13">
      <c r="A4" s="89">
        <v>1</v>
      </c>
      <c r="B4" s="12" t="s">
        <v>279</v>
      </c>
      <c r="C4" s="31" t="s">
        <v>296</v>
      </c>
      <c r="D4" s="443" t="s">
        <v>278</v>
      </c>
      <c r="E4" s="13" t="s">
        <v>106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>SUM(G4:J4)</f>
        <v>-0.016</v>
      </c>
      <c r="L4" s="11"/>
      <c r="M4" s="11"/>
    </row>
    <row r="5" s="84" customFormat="1" ht="18" customHeight="1" spans="1:13">
      <c r="A5" s="89">
        <v>2</v>
      </c>
      <c r="B5" s="12" t="s">
        <v>279</v>
      </c>
      <c r="C5" s="31" t="s">
        <v>283</v>
      </c>
      <c r="D5" s="443" t="s">
        <v>278</v>
      </c>
      <c r="E5" s="13" t="s">
        <v>105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-0.007</v>
      </c>
      <c r="K5" s="15">
        <f>SUM(G5:J5)</f>
        <v>-0.019</v>
      </c>
      <c r="L5" s="11"/>
      <c r="M5" s="11"/>
    </row>
    <row r="6" s="84" customFormat="1" ht="18" customHeight="1" spans="1:13">
      <c r="A6" s="89">
        <v>3</v>
      </c>
      <c r="B6" s="12" t="s">
        <v>279</v>
      </c>
      <c r="C6" s="31" t="s">
        <v>297</v>
      </c>
      <c r="D6" s="443" t="s">
        <v>278</v>
      </c>
      <c r="E6" s="13" t="s">
        <v>103</v>
      </c>
      <c r="F6" s="14" t="s">
        <v>47</v>
      </c>
      <c r="G6" s="15">
        <v>-0.005</v>
      </c>
      <c r="H6" s="15">
        <v>-0.003</v>
      </c>
      <c r="I6" s="16">
        <v>-0.003</v>
      </c>
      <c r="J6" s="16">
        <v>-0.008</v>
      </c>
      <c r="K6" s="15">
        <f>SUM(G6:J6)</f>
        <v>-0.019</v>
      </c>
      <c r="L6" s="11"/>
      <c r="M6" s="11"/>
    </row>
    <row r="7" s="84" customFormat="1" ht="18" customHeight="1" spans="1:13">
      <c r="A7" s="89">
        <v>4</v>
      </c>
      <c r="B7" s="12" t="s">
        <v>279</v>
      </c>
      <c r="C7" s="31" t="s">
        <v>298</v>
      </c>
      <c r="D7" s="443" t="s">
        <v>278</v>
      </c>
      <c r="E7" s="13" t="s">
        <v>104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>SUM(G7:J7)</f>
        <v>-0.016</v>
      </c>
      <c r="L7" s="11"/>
      <c r="M7" s="11"/>
    </row>
    <row r="8" s="84" customFormat="1" ht="18" customHeight="1" spans="1:13">
      <c r="A8" s="89">
        <v>5</v>
      </c>
      <c r="B8" s="12" t="s">
        <v>279</v>
      </c>
      <c r="C8" s="90" t="s">
        <v>299</v>
      </c>
      <c r="D8" s="443" t="s">
        <v>278</v>
      </c>
      <c r="E8" s="17" t="s">
        <v>284</v>
      </c>
      <c r="F8" s="14" t="s">
        <v>47</v>
      </c>
      <c r="G8" s="15">
        <v>-0.005</v>
      </c>
      <c r="H8" s="15">
        <v>-0.001</v>
      </c>
      <c r="I8" s="16">
        <v>-0.002</v>
      </c>
      <c r="J8" s="16">
        <v>-0.008</v>
      </c>
      <c r="K8" s="15">
        <f>SUM(G8:J8)</f>
        <v>-0.016</v>
      </c>
      <c r="L8" s="11"/>
      <c r="M8" s="11"/>
    </row>
    <row r="9" s="85" customFormat="1" ht="14.25" customHeight="1" spans="1:13">
      <c r="A9" s="91"/>
      <c r="B9" s="91"/>
      <c r="C9" s="91"/>
      <c r="D9" s="91"/>
      <c r="E9" s="91"/>
      <c r="F9" s="51"/>
      <c r="G9" s="51"/>
      <c r="H9" s="51"/>
      <c r="I9" s="51"/>
      <c r="J9" s="51"/>
      <c r="K9" s="51"/>
      <c r="L9" s="51"/>
      <c r="M9" s="51"/>
    </row>
    <row r="10" s="1" customFormat="1" ht="14.25" customHeight="1" spans="1:13">
      <c r="A10" s="63"/>
      <c r="B10" s="63"/>
      <c r="C10" s="63"/>
      <c r="D10" s="63"/>
      <c r="E10" s="63"/>
      <c r="F10" s="28"/>
      <c r="G10" s="28"/>
      <c r="H10" s="28"/>
      <c r="I10" s="28"/>
      <c r="J10" s="28"/>
      <c r="K10" s="28"/>
      <c r="L10" s="28"/>
      <c r="M10" s="28"/>
    </row>
    <row r="11" s="4" customFormat="1" ht="29.25" customHeight="1" spans="1:13">
      <c r="A11" s="38" t="s">
        <v>285</v>
      </c>
      <c r="B11" s="39"/>
      <c r="C11" s="39"/>
      <c r="D11" s="39"/>
      <c r="E11" s="40"/>
      <c r="F11" s="22"/>
      <c r="G11" s="41"/>
      <c r="H11" s="19" t="s">
        <v>286</v>
      </c>
      <c r="I11" s="20"/>
      <c r="J11" s="20"/>
      <c r="K11" s="21"/>
      <c r="L11" s="95"/>
      <c r="M11" s="29"/>
    </row>
    <row r="12" s="1" customFormat="1" ht="105" customHeight="1" spans="1:13">
      <c r="A12" s="92" t="s">
        <v>300</v>
      </c>
      <c r="B12" s="9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B4" sqref="B4:B8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302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0" t="s">
        <v>303</v>
      </c>
      <c r="H2" s="61"/>
      <c r="I2" s="73"/>
      <c r="J2" s="60" t="s">
        <v>304</v>
      </c>
      <c r="K2" s="61"/>
      <c r="L2" s="73"/>
      <c r="M2" s="60" t="s">
        <v>305</v>
      </c>
      <c r="N2" s="61"/>
      <c r="O2" s="73"/>
      <c r="P2" s="60" t="s">
        <v>306</v>
      </c>
      <c r="Q2" s="61"/>
      <c r="R2" s="73"/>
      <c r="S2" s="61" t="s">
        <v>307</v>
      </c>
      <c r="T2" s="61"/>
      <c r="U2" s="73"/>
      <c r="V2" s="44" t="s">
        <v>308</v>
      </c>
      <c r="W2" s="44" t="s">
        <v>275</v>
      </c>
    </row>
    <row r="3" s="2" customFormat="1" ht="18" customHeight="1" spans="1:23">
      <c r="A3" s="62"/>
      <c r="B3" s="62"/>
      <c r="C3" s="62"/>
      <c r="D3" s="62"/>
      <c r="E3" s="62"/>
      <c r="F3" s="62"/>
      <c r="G3" s="6" t="s">
        <v>309</v>
      </c>
      <c r="H3" s="6" t="s">
        <v>52</v>
      </c>
      <c r="I3" s="6" t="s">
        <v>266</v>
      </c>
      <c r="J3" s="6" t="s">
        <v>309</v>
      </c>
      <c r="K3" s="6" t="s">
        <v>52</v>
      </c>
      <c r="L3" s="6" t="s">
        <v>266</v>
      </c>
      <c r="M3" s="6" t="s">
        <v>309</v>
      </c>
      <c r="N3" s="6" t="s">
        <v>52</v>
      </c>
      <c r="O3" s="6" t="s">
        <v>266</v>
      </c>
      <c r="P3" s="6" t="s">
        <v>309</v>
      </c>
      <c r="Q3" s="6" t="s">
        <v>52</v>
      </c>
      <c r="R3" s="6" t="s">
        <v>266</v>
      </c>
      <c r="S3" s="6" t="s">
        <v>309</v>
      </c>
      <c r="T3" s="6" t="s">
        <v>52</v>
      </c>
      <c r="U3" s="6" t="s">
        <v>266</v>
      </c>
      <c r="V3" s="80"/>
      <c r="W3" s="80"/>
    </row>
    <row r="4" s="58" customFormat="1" ht="18" customHeight="1" spans="1:23">
      <c r="A4" s="63"/>
      <c r="B4" s="12" t="s">
        <v>279</v>
      </c>
      <c r="C4" s="31" t="s">
        <v>296</v>
      </c>
      <c r="D4" s="443" t="s">
        <v>278</v>
      </c>
      <c r="E4" s="13" t="s">
        <v>106</v>
      </c>
      <c r="F4" s="14" t="s">
        <v>47</v>
      </c>
      <c r="G4" s="32" t="s">
        <v>310</v>
      </c>
      <c r="H4" s="64" t="s">
        <v>311</v>
      </c>
      <c r="I4" s="13" t="s">
        <v>312</v>
      </c>
      <c r="J4" s="74" t="s">
        <v>313</v>
      </c>
      <c r="K4" s="75" t="s">
        <v>314</v>
      </c>
      <c r="L4" s="75" t="s">
        <v>315</v>
      </c>
      <c r="M4" s="74" t="s">
        <v>316</v>
      </c>
      <c r="N4" s="75" t="s">
        <v>317</v>
      </c>
      <c r="O4" s="75" t="s">
        <v>318</v>
      </c>
      <c r="P4" s="75"/>
      <c r="Q4" s="75"/>
      <c r="R4" s="75"/>
      <c r="S4" s="75"/>
      <c r="T4" s="75"/>
      <c r="U4" s="75"/>
      <c r="V4" s="75" t="s">
        <v>81</v>
      </c>
      <c r="W4" s="75"/>
    </row>
    <row r="5" s="58" customFormat="1" ht="18" customHeight="1" spans="1:23">
      <c r="A5" s="63"/>
      <c r="B5" s="12" t="s">
        <v>279</v>
      </c>
      <c r="C5" s="31" t="s">
        <v>277</v>
      </c>
      <c r="D5" s="443" t="s">
        <v>278</v>
      </c>
      <c r="E5" s="13" t="s">
        <v>105</v>
      </c>
      <c r="F5" s="14" t="s">
        <v>47</v>
      </c>
      <c r="G5" s="31"/>
      <c r="H5" s="32"/>
      <c r="I5" s="13"/>
      <c r="J5" s="1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="58" customFormat="1" ht="14.25" customHeight="1" spans="1:23">
      <c r="A6" s="63"/>
      <c r="B6" s="12" t="s">
        <v>279</v>
      </c>
      <c r="C6" s="31" t="s">
        <v>297</v>
      </c>
      <c r="D6" s="443" t="s">
        <v>278</v>
      </c>
      <c r="E6" s="13" t="s">
        <v>103</v>
      </c>
      <c r="F6" s="14" t="s">
        <v>47</v>
      </c>
      <c r="G6" s="32" t="s">
        <v>310</v>
      </c>
      <c r="H6" s="64" t="s">
        <v>311</v>
      </c>
      <c r="I6" s="13" t="s">
        <v>312</v>
      </c>
      <c r="J6" s="74" t="s">
        <v>313</v>
      </c>
      <c r="K6" s="75" t="s">
        <v>314</v>
      </c>
      <c r="L6" s="75" t="s">
        <v>315</v>
      </c>
      <c r="M6" s="74" t="s">
        <v>316</v>
      </c>
      <c r="N6" s="75" t="s">
        <v>317</v>
      </c>
      <c r="O6" s="75" t="s">
        <v>318</v>
      </c>
      <c r="P6" s="76"/>
      <c r="Q6" s="76"/>
      <c r="R6" s="76"/>
      <c r="S6" s="76"/>
      <c r="T6" s="76"/>
      <c r="U6" s="76"/>
      <c r="V6" s="75" t="s">
        <v>81</v>
      </c>
      <c r="W6" s="76"/>
    </row>
    <row r="7" s="58" customFormat="1" ht="14.25" customHeight="1" spans="1:23">
      <c r="A7" s="65"/>
      <c r="B7" s="12" t="s">
        <v>279</v>
      </c>
      <c r="C7" s="31" t="s">
        <v>298</v>
      </c>
      <c r="D7" s="443" t="s">
        <v>278</v>
      </c>
      <c r="E7" s="13" t="s">
        <v>104</v>
      </c>
      <c r="F7" s="14" t="s">
        <v>47</v>
      </c>
      <c r="G7" s="32" t="s">
        <v>310</v>
      </c>
      <c r="H7" s="64" t="s">
        <v>311</v>
      </c>
      <c r="I7" s="13" t="s">
        <v>312</v>
      </c>
      <c r="J7" s="74" t="s">
        <v>313</v>
      </c>
      <c r="K7" s="75" t="s">
        <v>314</v>
      </c>
      <c r="L7" s="75" t="s">
        <v>315</v>
      </c>
      <c r="M7" s="74" t="s">
        <v>316</v>
      </c>
      <c r="N7" s="75" t="s">
        <v>317</v>
      </c>
      <c r="O7" s="75" t="s">
        <v>318</v>
      </c>
      <c r="P7" s="67"/>
      <c r="Q7" s="67"/>
      <c r="R7" s="67"/>
      <c r="S7" s="67"/>
      <c r="T7" s="67"/>
      <c r="U7" s="81"/>
      <c r="V7" s="75"/>
      <c r="W7" s="81"/>
    </row>
    <row r="8" s="58" customFormat="1" ht="14.25" customHeight="1" spans="1:23">
      <c r="A8" s="65"/>
      <c r="B8" s="12" t="s">
        <v>279</v>
      </c>
      <c r="C8" s="31" t="s">
        <v>319</v>
      </c>
      <c r="D8" s="443" t="s">
        <v>278</v>
      </c>
      <c r="E8" s="17" t="s">
        <v>284</v>
      </c>
      <c r="F8" s="14" t="s">
        <v>47</v>
      </c>
      <c r="G8" s="14"/>
      <c r="H8" s="66"/>
      <c r="I8" s="66"/>
      <c r="J8" s="77"/>
      <c r="K8" s="66"/>
      <c r="L8" s="66"/>
      <c r="M8" s="66"/>
      <c r="N8" s="66"/>
      <c r="O8" s="66"/>
      <c r="P8" s="67"/>
      <c r="Q8" s="67"/>
      <c r="R8" s="67"/>
      <c r="S8" s="67"/>
      <c r="T8" s="67"/>
      <c r="U8" s="81"/>
      <c r="V8" s="75"/>
      <c r="W8" s="81"/>
    </row>
    <row r="9" s="58" customFormat="1" ht="14.25" customHeight="1" spans="1:23">
      <c r="A9" s="65"/>
      <c r="B9" s="67"/>
      <c r="C9" s="67"/>
      <c r="D9" s="67"/>
      <c r="E9" s="68"/>
      <c r="F9" s="69"/>
      <c r="G9" s="14"/>
      <c r="H9" s="67"/>
      <c r="I9" s="67"/>
      <c r="J9" s="69"/>
      <c r="K9" s="67"/>
      <c r="L9" s="67"/>
      <c r="M9" s="67"/>
      <c r="N9" s="67"/>
      <c r="O9" s="67"/>
      <c r="P9" s="67"/>
      <c r="Q9" s="67"/>
      <c r="R9" s="67"/>
      <c r="S9" s="67"/>
      <c r="T9" s="67"/>
      <c r="U9" s="81"/>
      <c r="V9" s="75"/>
      <c r="W9" s="81"/>
    </row>
    <row r="10" s="59" customFormat="1" ht="29.25" customHeight="1" spans="1:23">
      <c r="A10" s="38" t="s">
        <v>285</v>
      </c>
      <c r="B10" s="39"/>
      <c r="C10" s="39"/>
      <c r="D10" s="39"/>
      <c r="E10" s="40"/>
      <c r="F10" s="70"/>
      <c r="G10" s="71"/>
      <c r="H10" s="72"/>
      <c r="I10" s="72"/>
      <c r="J10" s="78" t="s">
        <v>286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2"/>
      <c r="V10" s="79"/>
      <c r="W10" s="83"/>
    </row>
    <row r="11" s="1" customFormat="1" ht="72.95" customHeight="1" spans="1:23">
      <c r="A11" s="23" t="s">
        <v>320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topLeftCell="A2" workbookViewId="0">
      <selection activeCell="E3" sqref="E3:E7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43" t="s">
        <v>322</v>
      </c>
      <c r="B2" s="44" t="s">
        <v>262</v>
      </c>
      <c r="C2" s="44" t="s">
        <v>263</v>
      </c>
      <c r="D2" s="44" t="s">
        <v>264</v>
      </c>
      <c r="E2" s="43" t="s">
        <v>265</v>
      </c>
      <c r="F2" s="44" t="s">
        <v>266</v>
      </c>
      <c r="G2" s="43" t="s">
        <v>323</v>
      </c>
      <c r="H2" s="43" t="s">
        <v>324</v>
      </c>
      <c r="I2" s="43" t="s">
        <v>325</v>
      </c>
      <c r="J2" s="43" t="s">
        <v>324</v>
      </c>
      <c r="K2" s="43" t="s">
        <v>326</v>
      </c>
      <c r="L2" s="43" t="s">
        <v>324</v>
      </c>
      <c r="M2" s="44" t="s">
        <v>308</v>
      </c>
      <c r="N2" s="44" t="s">
        <v>275</v>
      </c>
    </row>
    <row r="3" s="1" customFormat="1" ht="14.25" customHeight="1" spans="1:15">
      <c r="A3" s="45">
        <v>45437</v>
      </c>
      <c r="B3" s="31" t="s">
        <v>296</v>
      </c>
      <c r="C3" s="443" t="s">
        <v>278</v>
      </c>
      <c r="D3" s="13" t="s">
        <v>106</v>
      </c>
      <c r="E3" s="14" t="s">
        <v>47</v>
      </c>
      <c r="F3" s="12" t="s">
        <v>279</v>
      </c>
      <c r="G3" s="46">
        <v>0.333333333333333</v>
      </c>
      <c r="H3" s="47" t="s">
        <v>327</v>
      </c>
      <c r="I3" s="46">
        <v>0.583333333333333</v>
      </c>
      <c r="J3" s="47" t="s">
        <v>327</v>
      </c>
      <c r="K3" s="28"/>
      <c r="L3" s="51"/>
      <c r="M3" s="51"/>
      <c r="N3" s="51" t="s">
        <v>328</v>
      </c>
      <c r="O3" s="51"/>
    </row>
    <row r="4" s="1" customFormat="1" ht="14.25" customHeight="1" spans="1:15">
      <c r="A4" s="45">
        <v>45437</v>
      </c>
      <c r="B4" s="31" t="s">
        <v>297</v>
      </c>
      <c r="C4" s="443" t="s">
        <v>278</v>
      </c>
      <c r="D4" s="13" t="s">
        <v>105</v>
      </c>
      <c r="E4" s="14" t="s">
        <v>47</v>
      </c>
      <c r="F4" s="12" t="s">
        <v>279</v>
      </c>
      <c r="G4" s="46">
        <v>0.375</v>
      </c>
      <c r="H4" s="47" t="s">
        <v>327</v>
      </c>
      <c r="I4" s="46">
        <v>0.604166666666667</v>
      </c>
      <c r="J4" s="47" t="s">
        <v>327</v>
      </c>
      <c r="K4" s="28"/>
      <c r="L4" s="43"/>
      <c r="M4" s="43"/>
      <c r="N4" s="44" t="s">
        <v>329</v>
      </c>
      <c r="O4" s="44"/>
    </row>
    <row r="5" s="1" customFormat="1" ht="14.25" customHeight="1" spans="1:15">
      <c r="A5" s="45">
        <v>45437</v>
      </c>
      <c r="B5" s="31" t="s">
        <v>281</v>
      </c>
      <c r="C5" s="443" t="s">
        <v>278</v>
      </c>
      <c r="D5" s="13" t="s">
        <v>103</v>
      </c>
      <c r="E5" s="14" t="s">
        <v>47</v>
      </c>
      <c r="F5" s="12" t="s">
        <v>279</v>
      </c>
      <c r="G5" s="46">
        <v>0.395833333333333</v>
      </c>
      <c r="H5" s="47" t="s">
        <v>327</v>
      </c>
      <c r="I5" s="46">
        <v>0.625</v>
      </c>
      <c r="J5" s="47" t="s">
        <v>327</v>
      </c>
      <c r="K5" s="28"/>
      <c r="L5" s="51"/>
      <c r="M5" s="51"/>
      <c r="N5" s="51" t="s">
        <v>330</v>
      </c>
      <c r="O5" s="51"/>
    </row>
    <row r="6" s="1" customFormat="1" ht="14.25" customHeight="1" spans="1:15">
      <c r="A6" s="45">
        <v>45437</v>
      </c>
      <c r="B6" s="31" t="s">
        <v>298</v>
      </c>
      <c r="C6" s="443" t="s">
        <v>278</v>
      </c>
      <c r="D6" s="13" t="s">
        <v>104</v>
      </c>
      <c r="E6" s="14" t="s">
        <v>47</v>
      </c>
      <c r="F6" s="12" t="s">
        <v>279</v>
      </c>
      <c r="G6" s="48">
        <v>0.416666666666667</v>
      </c>
      <c r="H6" s="49" t="s">
        <v>327</v>
      </c>
      <c r="I6" s="48">
        <v>0.645833333333334</v>
      </c>
      <c r="J6" s="52" t="s">
        <v>327</v>
      </c>
      <c r="L6" s="53"/>
      <c r="M6" s="28"/>
      <c r="N6" s="51" t="s">
        <v>330</v>
      </c>
      <c r="O6" s="28"/>
    </row>
    <row r="7" s="4" customFormat="1" ht="19" customHeight="1" spans="1:14">
      <c r="A7" s="45">
        <v>45437</v>
      </c>
      <c r="B7" s="31" t="s">
        <v>280</v>
      </c>
      <c r="C7" s="443" t="s">
        <v>278</v>
      </c>
      <c r="D7" s="17" t="s">
        <v>284</v>
      </c>
      <c r="E7" s="14" t="s">
        <v>47</v>
      </c>
      <c r="F7" s="12" t="s">
        <v>279</v>
      </c>
      <c r="G7" s="48">
        <v>0.416666666666667</v>
      </c>
      <c r="H7" s="49" t="s">
        <v>327</v>
      </c>
      <c r="I7" s="48">
        <v>0.645833333333334</v>
      </c>
      <c r="J7" s="52" t="s">
        <v>327</v>
      </c>
      <c r="K7" s="54"/>
      <c r="L7" s="55"/>
      <c r="M7" s="56"/>
      <c r="N7" s="57"/>
    </row>
    <row r="8" s="4" customFormat="1" ht="29.25" customHeight="1" spans="1:14">
      <c r="A8" s="38" t="s">
        <v>285</v>
      </c>
      <c r="B8" s="39"/>
      <c r="C8" s="39"/>
      <c r="D8" s="40"/>
      <c r="E8" s="22"/>
      <c r="F8" s="50"/>
      <c r="G8" s="41"/>
      <c r="H8" s="50"/>
      <c r="I8" s="19" t="s">
        <v>286</v>
      </c>
      <c r="J8" s="20"/>
      <c r="K8" s="20"/>
      <c r="L8" s="20"/>
      <c r="M8" s="20"/>
      <c r="N8" s="29"/>
    </row>
    <row r="9" s="1" customFormat="1" ht="72.95" customHeight="1" spans="1:14">
      <c r="A9" s="23" t="s">
        <v>331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7 N8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10" sqref="A10:L10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302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333</v>
      </c>
      <c r="H2" s="6" t="s">
        <v>334</v>
      </c>
      <c r="I2" s="6" t="s">
        <v>335</v>
      </c>
      <c r="J2" s="6" t="s">
        <v>336</v>
      </c>
      <c r="K2" s="7" t="s">
        <v>308</v>
      </c>
      <c r="L2" s="7" t="s">
        <v>275</v>
      </c>
    </row>
    <row r="3" s="2" customFormat="1" ht="15.95" customHeight="1" spans="1:12">
      <c r="A3" s="30" t="s">
        <v>337</v>
      </c>
      <c r="B3" s="12" t="s">
        <v>279</v>
      </c>
      <c r="C3" s="31" t="s">
        <v>296</v>
      </c>
      <c r="D3" s="443" t="s">
        <v>278</v>
      </c>
      <c r="E3" s="13" t="s">
        <v>106</v>
      </c>
      <c r="F3" s="14" t="s">
        <v>47</v>
      </c>
      <c r="G3" s="33" t="s">
        <v>338</v>
      </c>
      <c r="H3" s="33" t="s">
        <v>339</v>
      </c>
      <c r="I3" s="33" t="s">
        <v>340</v>
      </c>
      <c r="J3" s="42" t="s">
        <v>341</v>
      </c>
      <c r="K3" s="42" t="s">
        <v>329</v>
      </c>
      <c r="L3" s="42"/>
    </row>
    <row r="4" s="2" customFormat="1" ht="15.95" customHeight="1" spans="1:12">
      <c r="A4" s="30" t="s">
        <v>342</v>
      </c>
      <c r="B4" s="12" t="s">
        <v>279</v>
      </c>
      <c r="C4" s="31" t="s">
        <v>277</v>
      </c>
      <c r="D4" s="443" t="s">
        <v>278</v>
      </c>
      <c r="E4" s="13" t="s">
        <v>105</v>
      </c>
      <c r="F4" s="14" t="s">
        <v>47</v>
      </c>
      <c r="G4" s="33" t="s">
        <v>338</v>
      </c>
      <c r="H4" s="33" t="s">
        <v>339</v>
      </c>
      <c r="I4" s="33" t="s">
        <v>340</v>
      </c>
      <c r="J4" s="42" t="s">
        <v>341</v>
      </c>
      <c r="K4" s="42" t="s">
        <v>329</v>
      </c>
      <c r="L4" s="42"/>
    </row>
    <row r="5" s="2" customFormat="1" ht="15.95" customHeight="1" spans="1:12">
      <c r="A5" s="30" t="s">
        <v>337</v>
      </c>
      <c r="B5" s="12" t="s">
        <v>279</v>
      </c>
      <c r="C5" s="31" t="s">
        <v>281</v>
      </c>
      <c r="D5" s="443" t="s">
        <v>278</v>
      </c>
      <c r="E5" s="13" t="s">
        <v>103</v>
      </c>
      <c r="F5" s="14" t="s">
        <v>47</v>
      </c>
      <c r="G5" s="33" t="s">
        <v>338</v>
      </c>
      <c r="H5" s="33" t="s">
        <v>339</v>
      </c>
      <c r="I5" s="33" t="s">
        <v>340</v>
      </c>
      <c r="J5" s="42" t="s">
        <v>341</v>
      </c>
      <c r="K5" s="42" t="s">
        <v>329</v>
      </c>
      <c r="L5" s="42"/>
    </row>
    <row r="6" s="2" customFormat="1" ht="15.95" customHeight="1" spans="1:12">
      <c r="A6" s="30" t="s">
        <v>343</v>
      </c>
      <c r="B6" s="12" t="s">
        <v>279</v>
      </c>
      <c r="C6" s="31" t="s">
        <v>298</v>
      </c>
      <c r="D6" s="443" t="s">
        <v>278</v>
      </c>
      <c r="E6" s="13" t="s">
        <v>104</v>
      </c>
      <c r="F6" s="14" t="s">
        <v>47</v>
      </c>
      <c r="G6" s="33" t="s">
        <v>338</v>
      </c>
      <c r="H6" s="33" t="s">
        <v>339</v>
      </c>
      <c r="I6" s="33" t="s">
        <v>340</v>
      </c>
      <c r="J6" s="42" t="s">
        <v>341</v>
      </c>
      <c r="K6" s="42" t="s">
        <v>329</v>
      </c>
      <c r="L6" s="30"/>
    </row>
    <row r="7" s="2" customFormat="1" ht="15.95" customHeight="1" spans="1:12">
      <c r="A7" s="30" t="s">
        <v>342</v>
      </c>
      <c r="B7" s="12" t="s">
        <v>279</v>
      </c>
      <c r="C7" s="31" t="s">
        <v>344</v>
      </c>
      <c r="D7" s="443" t="s">
        <v>278</v>
      </c>
      <c r="E7" s="17" t="s">
        <v>284</v>
      </c>
      <c r="F7" s="14" t="s">
        <v>47</v>
      </c>
      <c r="G7" s="33" t="s">
        <v>338</v>
      </c>
      <c r="H7" s="33" t="s">
        <v>339</v>
      </c>
      <c r="I7" s="33" t="s">
        <v>340</v>
      </c>
      <c r="J7" s="42" t="s">
        <v>341</v>
      </c>
      <c r="K7" s="42" t="s">
        <v>329</v>
      </c>
      <c r="L7" s="30"/>
    </row>
    <row r="8" s="2" customFormat="1" ht="15.95" customHeight="1" spans="1:12">
      <c r="A8" s="30"/>
      <c r="B8" s="11"/>
      <c r="C8" s="34"/>
      <c r="D8" s="35"/>
      <c r="E8" s="36"/>
      <c r="F8" s="37"/>
      <c r="G8" s="33"/>
      <c r="H8" s="33"/>
      <c r="I8" s="33"/>
      <c r="J8" s="42"/>
      <c r="K8" s="42"/>
      <c r="L8" s="30"/>
    </row>
    <row r="9" s="4" customFormat="1" ht="29.25" customHeight="1" spans="1:12">
      <c r="A9" s="38" t="s">
        <v>285</v>
      </c>
      <c r="B9" s="39"/>
      <c r="C9" s="39"/>
      <c r="D9" s="39"/>
      <c r="E9" s="40"/>
      <c r="F9" s="22"/>
      <c r="G9" s="41"/>
      <c r="H9" s="19" t="s">
        <v>286</v>
      </c>
      <c r="I9" s="20"/>
      <c r="J9" s="20"/>
      <c r="K9" s="20"/>
      <c r="L9" s="29"/>
    </row>
    <row r="10" s="1" customFormat="1" ht="72.95" customHeight="1" spans="1:12">
      <c r="A10" s="23" t="s">
        <v>345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7 L3:L6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25" zoomScaleNormal="125" workbookViewId="0">
      <selection activeCell="J9" sqref="J9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261</v>
      </c>
      <c r="B2" s="7" t="s">
        <v>266</v>
      </c>
      <c r="C2" s="7" t="s">
        <v>309</v>
      </c>
      <c r="D2" s="7" t="s">
        <v>264</v>
      </c>
      <c r="E2" s="7" t="s">
        <v>265</v>
      </c>
      <c r="F2" s="6" t="s">
        <v>347</v>
      </c>
      <c r="G2" s="6" t="s">
        <v>290</v>
      </c>
      <c r="H2" s="8" t="s">
        <v>291</v>
      </c>
      <c r="I2" s="25" t="s">
        <v>293</v>
      </c>
    </row>
    <row r="3" s="2" customFormat="1" ht="18" customHeight="1" spans="1:9">
      <c r="A3" s="6"/>
      <c r="B3" s="9"/>
      <c r="C3" s="9"/>
      <c r="D3" s="9"/>
      <c r="E3" s="9"/>
      <c r="F3" s="6" t="s">
        <v>348</v>
      </c>
      <c r="G3" s="6" t="s">
        <v>294</v>
      </c>
      <c r="H3" s="10"/>
      <c r="I3" s="26"/>
    </row>
    <row r="4" s="3" customFormat="1" ht="18" customHeight="1" spans="1:9">
      <c r="A4" s="11">
        <v>1</v>
      </c>
      <c r="B4" s="12" t="s">
        <v>349</v>
      </c>
      <c r="C4" s="13" t="s">
        <v>350</v>
      </c>
      <c r="D4" s="13" t="s">
        <v>106</v>
      </c>
      <c r="E4" s="14" t="s">
        <v>47</v>
      </c>
      <c r="F4" s="15">
        <v>-0.008</v>
      </c>
      <c r="G4" s="15">
        <v>-0.01</v>
      </c>
      <c r="H4" s="16">
        <f t="shared" ref="H4:H13" si="0">SUM(F4:G4)</f>
        <v>-0.018</v>
      </c>
      <c r="I4" s="11"/>
    </row>
    <row r="5" s="3" customFormat="1" ht="18" customHeight="1" spans="1:9">
      <c r="A5" s="11">
        <v>2</v>
      </c>
      <c r="B5" s="12" t="s">
        <v>349</v>
      </c>
      <c r="C5" s="13" t="s">
        <v>350</v>
      </c>
      <c r="D5" s="13" t="s">
        <v>105</v>
      </c>
      <c r="E5" s="14" t="s">
        <v>47</v>
      </c>
      <c r="F5" s="15">
        <v>0.006</v>
      </c>
      <c r="G5" s="15">
        <v>-0.01</v>
      </c>
      <c r="H5" s="16">
        <f t="shared" si="0"/>
        <v>-0.004</v>
      </c>
      <c r="I5" s="11"/>
    </row>
    <row r="6" s="3" customFormat="1" ht="18" customHeight="1" spans="1:9">
      <c r="A6" s="11">
        <v>3</v>
      </c>
      <c r="B6" s="12" t="s">
        <v>349</v>
      </c>
      <c r="C6" s="13" t="s">
        <v>350</v>
      </c>
      <c r="D6" s="13" t="s">
        <v>103</v>
      </c>
      <c r="E6" s="14" t="s">
        <v>47</v>
      </c>
      <c r="F6" s="15">
        <v>-0.007</v>
      </c>
      <c r="G6" s="15">
        <v>-0.008</v>
      </c>
      <c r="H6" s="16">
        <f t="shared" si="0"/>
        <v>-0.015</v>
      </c>
      <c r="I6" s="11"/>
    </row>
    <row r="7" s="3" customFormat="1" ht="18" customHeight="1" spans="1:9">
      <c r="A7" s="11">
        <v>4</v>
      </c>
      <c r="B7" s="12" t="s">
        <v>349</v>
      </c>
      <c r="C7" s="13" t="s">
        <v>350</v>
      </c>
      <c r="D7" s="13" t="s">
        <v>104</v>
      </c>
      <c r="E7" s="14" t="s">
        <v>47</v>
      </c>
      <c r="F7" s="15">
        <v>0.006</v>
      </c>
      <c r="G7" s="15">
        <v>-0.01</v>
      </c>
      <c r="H7" s="16">
        <f t="shared" si="0"/>
        <v>-0.004</v>
      </c>
      <c r="I7" s="11"/>
    </row>
    <row r="8" s="3" customFormat="1" ht="18" customHeight="1" spans="1:9">
      <c r="A8" s="11">
        <v>5</v>
      </c>
      <c r="B8" s="12" t="s">
        <v>349</v>
      </c>
      <c r="C8" s="13" t="s">
        <v>350</v>
      </c>
      <c r="D8" s="17" t="s">
        <v>284</v>
      </c>
      <c r="E8" s="14" t="s">
        <v>47</v>
      </c>
      <c r="F8" s="15">
        <v>-0.008</v>
      </c>
      <c r="G8" s="15">
        <v>-0.01</v>
      </c>
      <c r="H8" s="16">
        <f t="shared" si="0"/>
        <v>-0.018</v>
      </c>
      <c r="I8" s="27"/>
    </row>
    <row r="9" s="3" customFormat="1" ht="18" customHeight="1" spans="1:9">
      <c r="A9" s="11">
        <v>6</v>
      </c>
      <c r="B9" s="12" t="s">
        <v>349</v>
      </c>
      <c r="C9" s="18" t="s">
        <v>351</v>
      </c>
      <c r="D9" s="13" t="s">
        <v>106</v>
      </c>
      <c r="E9" s="14" t="s">
        <v>47</v>
      </c>
      <c r="F9" s="15">
        <v>0.006</v>
      </c>
      <c r="G9" s="15">
        <v>-0.01</v>
      </c>
      <c r="H9" s="16">
        <f t="shared" si="0"/>
        <v>-0.004</v>
      </c>
      <c r="I9" s="27"/>
    </row>
    <row r="10" s="1" customFormat="1" ht="18" customHeight="1" spans="1:9">
      <c r="A10" s="11">
        <v>7</v>
      </c>
      <c r="B10" s="12" t="s">
        <v>349</v>
      </c>
      <c r="C10" s="18" t="s">
        <v>351</v>
      </c>
      <c r="D10" s="13" t="s">
        <v>105</v>
      </c>
      <c r="E10" s="14" t="s">
        <v>47</v>
      </c>
      <c r="F10" s="15">
        <v>-0.007</v>
      </c>
      <c r="G10" s="15">
        <v>-0.008</v>
      </c>
      <c r="H10" s="16">
        <f t="shared" si="0"/>
        <v>-0.015</v>
      </c>
      <c r="I10" s="28"/>
    </row>
    <row r="11" s="1" customFormat="1" ht="18" customHeight="1" spans="1:9">
      <c r="A11" s="11">
        <v>8</v>
      </c>
      <c r="B11" s="12" t="s">
        <v>349</v>
      </c>
      <c r="C11" s="18" t="s">
        <v>351</v>
      </c>
      <c r="D11" s="13" t="s">
        <v>103</v>
      </c>
      <c r="E11" s="14" t="s">
        <v>47</v>
      </c>
      <c r="F11" s="15">
        <v>0.006</v>
      </c>
      <c r="G11" s="15">
        <v>-0.01</v>
      </c>
      <c r="H11" s="16">
        <f t="shared" si="0"/>
        <v>-0.004</v>
      </c>
      <c r="I11" s="28"/>
    </row>
    <row r="12" s="1" customFormat="1" ht="18" customHeight="1" spans="1:9">
      <c r="A12" s="11">
        <v>9</v>
      </c>
      <c r="B12" s="12" t="s">
        <v>349</v>
      </c>
      <c r="C12" s="18" t="s">
        <v>351</v>
      </c>
      <c r="D12" s="13" t="s">
        <v>104</v>
      </c>
      <c r="E12" s="14" t="s">
        <v>47</v>
      </c>
      <c r="F12" s="15">
        <v>0.006</v>
      </c>
      <c r="G12" s="15">
        <v>-0.01</v>
      </c>
      <c r="H12" s="16">
        <f t="shared" si="0"/>
        <v>-0.004</v>
      </c>
      <c r="I12" s="28"/>
    </row>
    <row r="13" s="1" customFormat="1" ht="18" customHeight="1" spans="1:9">
      <c r="A13" s="11">
        <v>10</v>
      </c>
      <c r="B13" s="12" t="s">
        <v>349</v>
      </c>
      <c r="C13" s="18" t="s">
        <v>351</v>
      </c>
      <c r="D13" s="17" t="s">
        <v>284</v>
      </c>
      <c r="E13" s="14" t="s">
        <v>47</v>
      </c>
      <c r="F13" s="15">
        <v>-0.007</v>
      </c>
      <c r="G13" s="15">
        <v>-0.008</v>
      </c>
      <c r="H13" s="16">
        <f t="shared" si="0"/>
        <v>-0.015</v>
      </c>
      <c r="I13" s="28"/>
    </row>
    <row r="14" s="4" customFormat="1" ht="29.25" customHeight="1" spans="1:9">
      <c r="A14" s="19" t="s">
        <v>285</v>
      </c>
      <c r="B14" s="20"/>
      <c r="C14" s="20"/>
      <c r="D14" s="21"/>
      <c r="E14" s="22"/>
      <c r="F14" s="19" t="s">
        <v>286</v>
      </c>
      <c r="G14" s="20"/>
      <c r="H14" s="21"/>
      <c r="I14" s="29"/>
    </row>
    <row r="15" s="1" customFormat="1" ht="51.95" customHeight="1" spans="1:9">
      <c r="A15" s="23" t="s">
        <v>352</v>
      </c>
      <c r="B15" s="23"/>
      <c r="C15" s="24"/>
      <c r="D15" s="24"/>
      <c r="E15" s="24"/>
      <c r="F15" s="24"/>
      <c r="G15" s="24"/>
      <c r="H15" s="24"/>
      <c r="I15" s="24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9 I10:I12 I13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09" t="s">
        <v>19</v>
      </c>
      <c r="C2" s="410"/>
      <c r="D2" s="410"/>
      <c r="E2" s="410"/>
      <c r="F2" s="410"/>
      <c r="G2" s="410"/>
      <c r="H2" s="410"/>
      <c r="I2" s="425"/>
    </row>
    <row r="3" ht="28" customHeight="1" spans="2:9">
      <c r="B3" s="411"/>
      <c r="C3" s="412"/>
      <c r="D3" s="413" t="s">
        <v>20</v>
      </c>
      <c r="E3" s="414"/>
      <c r="F3" s="415" t="s">
        <v>21</v>
      </c>
      <c r="G3" s="416"/>
      <c r="H3" s="413" t="s">
        <v>22</v>
      </c>
      <c r="I3" s="426"/>
    </row>
    <row r="4" ht="28" customHeight="1" spans="2:9">
      <c r="B4" s="411" t="s">
        <v>23</v>
      </c>
      <c r="C4" s="412" t="s">
        <v>24</v>
      </c>
      <c r="D4" s="412" t="s">
        <v>25</v>
      </c>
      <c r="E4" s="412" t="s">
        <v>26</v>
      </c>
      <c r="F4" s="417" t="s">
        <v>25</v>
      </c>
      <c r="G4" s="417" t="s">
        <v>26</v>
      </c>
      <c r="H4" s="412" t="s">
        <v>25</v>
      </c>
      <c r="I4" s="427" t="s">
        <v>26</v>
      </c>
    </row>
    <row r="5" ht="28" customHeight="1" spans="2:9">
      <c r="B5" s="418" t="s">
        <v>27</v>
      </c>
      <c r="C5" s="419">
        <v>13</v>
      </c>
      <c r="D5" s="419">
        <v>0</v>
      </c>
      <c r="E5" s="419">
        <v>1</v>
      </c>
      <c r="F5" s="420">
        <v>0</v>
      </c>
      <c r="G5" s="420">
        <v>1</v>
      </c>
      <c r="H5" s="419">
        <v>1</v>
      </c>
      <c r="I5" s="428">
        <v>2</v>
      </c>
    </row>
    <row r="6" ht="28" customHeight="1" spans="2:9">
      <c r="B6" s="418" t="s">
        <v>28</v>
      </c>
      <c r="C6" s="419">
        <v>20</v>
      </c>
      <c r="D6" s="419">
        <v>0</v>
      </c>
      <c r="E6" s="419">
        <v>1</v>
      </c>
      <c r="F6" s="420">
        <v>1</v>
      </c>
      <c r="G6" s="420">
        <v>2</v>
      </c>
      <c r="H6" s="419">
        <v>2</v>
      </c>
      <c r="I6" s="428">
        <v>3</v>
      </c>
    </row>
    <row r="7" ht="28" customHeight="1" spans="2:9">
      <c r="B7" s="418" t="s">
        <v>29</v>
      </c>
      <c r="C7" s="419">
        <v>32</v>
      </c>
      <c r="D7" s="419">
        <v>0</v>
      </c>
      <c r="E7" s="419">
        <v>1</v>
      </c>
      <c r="F7" s="420">
        <v>2</v>
      </c>
      <c r="G7" s="420">
        <v>3</v>
      </c>
      <c r="H7" s="419">
        <v>3</v>
      </c>
      <c r="I7" s="428">
        <v>4</v>
      </c>
    </row>
    <row r="8" ht="28" customHeight="1" spans="2:9">
      <c r="B8" s="418" t="s">
        <v>30</v>
      </c>
      <c r="C8" s="419">
        <v>50</v>
      </c>
      <c r="D8" s="419">
        <v>1</v>
      </c>
      <c r="E8" s="419">
        <v>2</v>
      </c>
      <c r="F8" s="420">
        <v>3</v>
      </c>
      <c r="G8" s="420">
        <v>4</v>
      </c>
      <c r="H8" s="419">
        <v>5</v>
      </c>
      <c r="I8" s="428">
        <v>6</v>
      </c>
    </row>
    <row r="9" ht="28" customHeight="1" spans="2:9">
      <c r="B9" s="418" t="s">
        <v>31</v>
      </c>
      <c r="C9" s="419">
        <v>80</v>
      </c>
      <c r="D9" s="419">
        <v>2</v>
      </c>
      <c r="E9" s="419">
        <v>3</v>
      </c>
      <c r="F9" s="420">
        <v>5</v>
      </c>
      <c r="G9" s="420">
        <v>6</v>
      </c>
      <c r="H9" s="419">
        <v>7</v>
      </c>
      <c r="I9" s="428">
        <v>8</v>
      </c>
    </row>
    <row r="10" ht="28" customHeight="1" spans="2:9">
      <c r="B10" s="418" t="s">
        <v>32</v>
      </c>
      <c r="C10" s="419">
        <v>125</v>
      </c>
      <c r="D10" s="419">
        <v>3</v>
      </c>
      <c r="E10" s="419">
        <v>4</v>
      </c>
      <c r="F10" s="420">
        <v>7</v>
      </c>
      <c r="G10" s="420">
        <v>8</v>
      </c>
      <c r="H10" s="419">
        <v>10</v>
      </c>
      <c r="I10" s="428">
        <v>11</v>
      </c>
    </row>
    <row r="11" ht="28" customHeight="1" spans="2:9">
      <c r="B11" s="418" t="s">
        <v>33</v>
      </c>
      <c r="C11" s="419">
        <v>200</v>
      </c>
      <c r="D11" s="419">
        <v>5</v>
      </c>
      <c r="E11" s="419">
        <v>6</v>
      </c>
      <c r="F11" s="420">
        <v>10</v>
      </c>
      <c r="G11" s="420">
        <v>11</v>
      </c>
      <c r="H11" s="419">
        <v>14</v>
      </c>
      <c r="I11" s="428">
        <v>15</v>
      </c>
    </row>
    <row r="12" ht="28" customHeight="1" spans="2:9">
      <c r="B12" s="421" t="s">
        <v>34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35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224" customWidth="1"/>
    <col min="2" max="9" width="10.3333333333333" style="224"/>
    <col min="10" max="10" width="8.83333333333333" style="224" customWidth="1"/>
    <col min="11" max="11" width="12" style="224" customWidth="1"/>
    <col min="12" max="16384" width="10.3333333333333" style="224"/>
  </cols>
  <sheetData>
    <row r="1" ht="21.15" spans="1:11">
      <c r="A1" s="336" t="s">
        <v>36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6.35" spans="1:11">
      <c r="A2" s="226" t="s">
        <v>37</v>
      </c>
      <c r="B2" s="227" t="s">
        <v>38</v>
      </c>
      <c r="C2" s="227"/>
      <c r="D2" s="228" t="s">
        <v>39</v>
      </c>
      <c r="E2" s="228"/>
      <c r="F2" s="227" t="s">
        <v>40</v>
      </c>
      <c r="G2" s="227"/>
      <c r="H2" s="229" t="s">
        <v>41</v>
      </c>
      <c r="I2" s="310" t="s">
        <v>42</v>
      </c>
      <c r="J2" s="310"/>
      <c r="K2" s="311"/>
    </row>
    <row r="3" spans="1:11">
      <c r="A3" s="230" t="s">
        <v>43</v>
      </c>
      <c r="B3" s="231"/>
      <c r="C3" s="232"/>
      <c r="D3" s="233" t="s">
        <v>44</v>
      </c>
      <c r="E3" s="234"/>
      <c r="F3" s="234"/>
      <c r="G3" s="235"/>
      <c r="H3" s="233" t="s">
        <v>45</v>
      </c>
      <c r="I3" s="234"/>
      <c r="J3" s="234"/>
      <c r="K3" s="235"/>
    </row>
    <row r="4" spans="1:11">
      <c r="A4" s="236" t="s">
        <v>46</v>
      </c>
      <c r="B4" s="283" t="s">
        <v>47</v>
      </c>
      <c r="C4" s="323"/>
      <c r="D4" s="236" t="s">
        <v>48</v>
      </c>
      <c r="E4" s="312"/>
      <c r="F4" s="241">
        <v>45532</v>
      </c>
      <c r="G4" s="242"/>
      <c r="H4" s="236" t="s">
        <v>49</v>
      </c>
      <c r="I4" s="312"/>
      <c r="J4" s="266" t="s">
        <v>50</v>
      </c>
      <c r="K4" s="313" t="s">
        <v>51</v>
      </c>
    </row>
    <row r="5" spans="1:11">
      <c r="A5" s="243" t="s">
        <v>52</v>
      </c>
      <c r="B5" s="337" t="s">
        <v>53</v>
      </c>
      <c r="C5" s="337"/>
      <c r="D5" s="236" t="s">
        <v>54</v>
      </c>
      <c r="E5" s="312"/>
      <c r="F5" s="338">
        <v>45394</v>
      </c>
      <c r="G5" s="339"/>
      <c r="H5" s="236" t="s">
        <v>55</v>
      </c>
      <c r="I5" s="312"/>
      <c r="J5" s="266" t="s">
        <v>50</v>
      </c>
      <c r="K5" s="313" t="s">
        <v>51</v>
      </c>
    </row>
    <row r="6" spans="1:11">
      <c r="A6" s="236" t="s">
        <v>56</v>
      </c>
      <c r="B6" s="340">
        <v>4</v>
      </c>
      <c r="C6" s="341">
        <v>6</v>
      </c>
      <c r="D6" s="243" t="s">
        <v>57</v>
      </c>
      <c r="E6" s="268"/>
      <c r="F6" s="241" t="s">
        <v>58</v>
      </c>
      <c r="G6" s="242"/>
      <c r="H6" s="236" t="s">
        <v>59</v>
      </c>
      <c r="I6" s="312"/>
      <c r="J6" s="266" t="s">
        <v>50</v>
      </c>
      <c r="K6" s="313" t="s">
        <v>51</v>
      </c>
    </row>
    <row r="7" spans="1:11">
      <c r="A7" s="236" t="s">
        <v>60</v>
      </c>
      <c r="B7" s="342">
        <v>22082</v>
      </c>
      <c r="C7" s="327"/>
      <c r="D7" s="243" t="s">
        <v>61</v>
      </c>
      <c r="E7" s="267"/>
      <c r="F7" s="241" t="s">
        <v>62</v>
      </c>
      <c r="G7" s="242"/>
      <c r="H7" s="236" t="s">
        <v>63</v>
      </c>
      <c r="I7" s="312"/>
      <c r="J7" s="266" t="s">
        <v>50</v>
      </c>
      <c r="K7" s="313" t="s">
        <v>51</v>
      </c>
    </row>
    <row r="8" ht="28" customHeight="1" spans="1:11">
      <c r="A8" s="251" t="s">
        <v>64</v>
      </c>
      <c r="B8" s="252" t="s">
        <v>65</v>
      </c>
      <c r="C8" s="253"/>
      <c r="D8" s="258" t="s">
        <v>66</v>
      </c>
      <c r="E8" s="269"/>
      <c r="F8" s="343">
        <v>45512</v>
      </c>
      <c r="G8" s="344"/>
      <c r="H8" s="258" t="s">
        <v>67</v>
      </c>
      <c r="I8" s="269"/>
      <c r="J8" s="279" t="s">
        <v>50</v>
      </c>
      <c r="K8" s="322" t="s">
        <v>51</v>
      </c>
    </row>
    <row r="9" spans="1:11">
      <c r="A9" s="345" t="s">
        <v>68</v>
      </c>
      <c r="B9" s="346"/>
      <c r="C9" s="346"/>
      <c r="D9" s="346"/>
      <c r="E9" s="346"/>
      <c r="F9" s="346"/>
      <c r="G9" s="346"/>
      <c r="H9" s="346"/>
      <c r="I9" s="346"/>
      <c r="J9" s="346"/>
      <c r="K9" s="391"/>
    </row>
    <row r="10" ht="16.35" spans="1:11">
      <c r="A10" s="347" t="s">
        <v>69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2"/>
    </row>
    <row r="11" ht="15.6" spans="1:11">
      <c r="A11" s="349" t="s">
        <v>70</v>
      </c>
      <c r="B11" s="350" t="s">
        <v>71</v>
      </c>
      <c r="C11" s="351" t="s">
        <v>72</v>
      </c>
      <c r="D11" s="352"/>
      <c r="E11" s="353" t="s">
        <v>73</v>
      </c>
      <c r="F11" s="350" t="s">
        <v>71</v>
      </c>
      <c r="G11" s="351" t="s">
        <v>72</v>
      </c>
      <c r="H11" s="351" t="s">
        <v>74</v>
      </c>
      <c r="I11" s="353" t="s">
        <v>75</v>
      </c>
      <c r="J11" s="350" t="s">
        <v>71</v>
      </c>
      <c r="K11" s="393" t="s">
        <v>72</v>
      </c>
    </row>
    <row r="12" ht="15.6" spans="1:11">
      <c r="A12" s="243" t="s">
        <v>76</v>
      </c>
      <c r="B12" s="265" t="s">
        <v>71</v>
      </c>
      <c r="C12" s="266" t="s">
        <v>72</v>
      </c>
      <c r="D12" s="267"/>
      <c r="E12" s="268" t="s">
        <v>77</v>
      </c>
      <c r="F12" s="265" t="s">
        <v>71</v>
      </c>
      <c r="G12" s="266" t="s">
        <v>72</v>
      </c>
      <c r="H12" s="266" t="s">
        <v>74</v>
      </c>
      <c r="I12" s="268" t="s">
        <v>78</v>
      </c>
      <c r="J12" s="265" t="s">
        <v>71</v>
      </c>
      <c r="K12" s="313" t="s">
        <v>72</v>
      </c>
    </row>
    <row r="13" ht="15.6" spans="1:11">
      <c r="A13" s="243" t="s">
        <v>79</v>
      </c>
      <c r="B13" s="265" t="s">
        <v>71</v>
      </c>
      <c r="C13" s="266" t="s">
        <v>72</v>
      </c>
      <c r="D13" s="267"/>
      <c r="E13" s="268" t="s">
        <v>80</v>
      </c>
      <c r="F13" s="266" t="s">
        <v>81</v>
      </c>
      <c r="G13" s="266" t="s">
        <v>82</v>
      </c>
      <c r="H13" s="266" t="s">
        <v>74</v>
      </c>
      <c r="I13" s="268" t="s">
        <v>83</v>
      </c>
      <c r="J13" s="265" t="s">
        <v>71</v>
      </c>
      <c r="K13" s="313" t="s">
        <v>72</v>
      </c>
    </row>
    <row r="14" ht="16.35" spans="1:11">
      <c r="A14" s="258" t="s">
        <v>84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15"/>
    </row>
    <row r="15" ht="16.35" spans="1:11">
      <c r="A15" s="347" t="s">
        <v>85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2"/>
    </row>
    <row r="16" ht="15.6" spans="1:11">
      <c r="A16" s="354" t="s">
        <v>86</v>
      </c>
      <c r="B16" s="351" t="s">
        <v>81</v>
      </c>
      <c r="C16" s="351" t="s">
        <v>82</v>
      </c>
      <c r="D16" s="355"/>
      <c r="E16" s="356" t="s">
        <v>87</v>
      </c>
      <c r="F16" s="351" t="s">
        <v>81</v>
      </c>
      <c r="G16" s="351" t="s">
        <v>82</v>
      </c>
      <c r="H16" s="357"/>
      <c r="I16" s="356" t="s">
        <v>88</v>
      </c>
      <c r="J16" s="351" t="s">
        <v>81</v>
      </c>
      <c r="K16" s="393" t="s">
        <v>82</v>
      </c>
    </row>
    <row r="17" customHeight="1" spans="1:22">
      <c r="A17" s="247" t="s">
        <v>89</v>
      </c>
      <c r="B17" s="266" t="s">
        <v>81</v>
      </c>
      <c r="C17" s="266" t="s">
        <v>82</v>
      </c>
      <c r="D17" s="358"/>
      <c r="E17" s="286" t="s">
        <v>90</v>
      </c>
      <c r="F17" s="266" t="s">
        <v>81</v>
      </c>
      <c r="G17" s="266" t="s">
        <v>82</v>
      </c>
      <c r="H17" s="359"/>
      <c r="I17" s="286" t="s">
        <v>91</v>
      </c>
      <c r="J17" s="266" t="s">
        <v>81</v>
      </c>
      <c r="K17" s="313" t="s">
        <v>82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60" t="s">
        <v>92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5"/>
    </row>
    <row r="19" s="335" customFormat="1" ht="18" customHeight="1" spans="1:11">
      <c r="A19" s="347" t="s">
        <v>93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2"/>
    </row>
    <row r="20" customHeight="1" spans="1:11">
      <c r="A20" s="362" t="s">
        <v>94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6"/>
    </row>
    <row r="21" ht="21.75" customHeight="1" spans="1:11">
      <c r="A21" s="364" t="s">
        <v>95</v>
      </c>
      <c r="B21" s="286" t="s">
        <v>96</v>
      </c>
      <c r="C21" s="286" t="s">
        <v>97</v>
      </c>
      <c r="D21" s="286" t="s">
        <v>98</v>
      </c>
      <c r="E21" s="286" t="s">
        <v>99</v>
      </c>
      <c r="F21" s="286" t="s">
        <v>100</v>
      </c>
      <c r="G21" s="286" t="s">
        <v>101</v>
      </c>
      <c r="H21" s="286"/>
      <c r="I21" s="286"/>
      <c r="J21" s="286"/>
      <c r="K21" s="325" t="s">
        <v>102</v>
      </c>
    </row>
    <row r="22" customHeight="1" spans="1:11">
      <c r="A22" s="365" t="s">
        <v>103</v>
      </c>
      <c r="B22" s="366">
        <v>1</v>
      </c>
      <c r="C22" s="366">
        <v>1</v>
      </c>
      <c r="D22" s="366">
        <v>1</v>
      </c>
      <c r="E22" s="366">
        <v>1</v>
      </c>
      <c r="F22" s="366">
        <v>1</v>
      </c>
      <c r="G22" s="366">
        <v>1</v>
      </c>
      <c r="H22" s="366"/>
      <c r="I22" s="366"/>
      <c r="J22" s="366"/>
      <c r="K22" s="397"/>
    </row>
    <row r="23" customHeight="1" spans="1:11">
      <c r="A23" s="365" t="s">
        <v>104</v>
      </c>
      <c r="B23" s="366">
        <v>1</v>
      </c>
      <c r="C23" s="366">
        <v>1</v>
      </c>
      <c r="D23" s="366">
        <v>1</v>
      </c>
      <c r="E23" s="366">
        <v>1</v>
      </c>
      <c r="F23" s="366">
        <v>1</v>
      </c>
      <c r="G23" s="366">
        <v>1</v>
      </c>
      <c r="H23" s="366"/>
      <c r="I23" s="366"/>
      <c r="J23" s="366"/>
      <c r="K23" s="397"/>
    </row>
    <row r="24" customHeight="1" spans="1:11">
      <c r="A24" s="365" t="s">
        <v>105</v>
      </c>
      <c r="B24" s="366">
        <v>1</v>
      </c>
      <c r="C24" s="366">
        <v>1</v>
      </c>
      <c r="D24" s="366">
        <v>1</v>
      </c>
      <c r="E24" s="366">
        <v>1</v>
      </c>
      <c r="F24" s="366">
        <v>1</v>
      </c>
      <c r="G24" s="366">
        <v>1</v>
      </c>
      <c r="H24" s="366"/>
      <c r="I24" s="366"/>
      <c r="J24" s="366"/>
      <c r="K24" s="397"/>
    </row>
    <row r="25" customHeight="1" spans="1:11">
      <c r="A25" s="365" t="s">
        <v>106</v>
      </c>
      <c r="B25" s="366">
        <v>1</v>
      </c>
      <c r="C25" s="366">
        <v>1</v>
      </c>
      <c r="D25" s="366">
        <v>1</v>
      </c>
      <c r="E25" s="366">
        <v>1</v>
      </c>
      <c r="F25" s="366">
        <v>1</v>
      </c>
      <c r="G25" s="366">
        <v>1</v>
      </c>
      <c r="H25" s="366"/>
      <c r="I25" s="366"/>
      <c r="J25" s="366"/>
      <c r="K25" s="397"/>
    </row>
    <row r="26" customHeight="1" spans="1:11">
      <c r="A26" s="250"/>
      <c r="B26" s="366"/>
      <c r="C26" s="366"/>
      <c r="D26" s="366"/>
      <c r="E26" s="366"/>
      <c r="F26" s="366"/>
      <c r="G26" s="366"/>
      <c r="H26" s="366"/>
      <c r="I26" s="366"/>
      <c r="J26" s="366"/>
      <c r="K26" s="398"/>
    </row>
    <row r="27" customHeight="1" spans="1:11">
      <c r="A27" s="250"/>
      <c r="B27" s="366"/>
      <c r="C27" s="366"/>
      <c r="D27" s="366"/>
      <c r="E27" s="366"/>
      <c r="F27" s="366"/>
      <c r="G27" s="366"/>
      <c r="H27" s="366"/>
      <c r="I27" s="366"/>
      <c r="J27" s="366"/>
      <c r="K27" s="398"/>
    </row>
    <row r="28" customHeight="1" spans="1:11">
      <c r="A28" s="250"/>
      <c r="B28" s="366"/>
      <c r="C28" s="366"/>
      <c r="D28" s="366"/>
      <c r="E28" s="366"/>
      <c r="F28" s="366"/>
      <c r="G28" s="366"/>
      <c r="H28" s="366"/>
      <c r="I28" s="366"/>
      <c r="J28" s="366"/>
      <c r="K28" s="398"/>
    </row>
    <row r="29" ht="18" customHeight="1" spans="1:11">
      <c r="A29" s="367" t="s">
        <v>107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99"/>
    </row>
    <row r="30" ht="18.75" customHeight="1" spans="1:11">
      <c r="A30" s="369" t="s">
        <v>108</v>
      </c>
      <c r="B30" s="370"/>
      <c r="C30" s="370"/>
      <c r="D30" s="370"/>
      <c r="E30" s="370"/>
      <c r="F30" s="370"/>
      <c r="G30" s="370"/>
      <c r="H30" s="370"/>
      <c r="I30" s="370"/>
      <c r="J30" s="370"/>
      <c r="K30" s="400"/>
    </row>
    <row r="31" ht="18.75" customHeight="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401"/>
    </row>
    <row r="32" ht="18" customHeight="1" spans="1:11">
      <c r="A32" s="367" t="s">
        <v>109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99"/>
    </row>
    <row r="33" ht="15.6" spans="1:11">
      <c r="A33" s="373" t="s">
        <v>110</v>
      </c>
      <c r="B33" s="374"/>
      <c r="C33" s="374"/>
      <c r="D33" s="374"/>
      <c r="E33" s="374"/>
      <c r="F33" s="374"/>
      <c r="G33" s="374"/>
      <c r="H33" s="374"/>
      <c r="I33" s="374"/>
      <c r="J33" s="374"/>
      <c r="K33" s="402"/>
    </row>
    <row r="34" ht="16.35" spans="1:11">
      <c r="A34" s="141" t="s">
        <v>111</v>
      </c>
      <c r="B34" s="143"/>
      <c r="C34" s="266" t="s">
        <v>50</v>
      </c>
      <c r="D34" s="266" t="s">
        <v>51</v>
      </c>
      <c r="E34" s="375" t="s">
        <v>112</v>
      </c>
      <c r="F34" s="376"/>
      <c r="G34" s="376"/>
      <c r="H34" s="376"/>
      <c r="I34" s="376"/>
      <c r="J34" s="376"/>
      <c r="K34" s="403"/>
    </row>
    <row r="35" ht="16.35" spans="1:11">
      <c r="A35" s="377" t="s">
        <v>113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</row>
    <row r="36" ht="15.6" spans="1:11">
      <c r="A36" s="293" t="s">
        <v>114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7"/>
    </row>
    <row r="37" ht="15.6" spans="1:11">
      <c r="A37" s="293" t="s">
        <v>115</v>
      </c>
      <c r="B37" s="294"/>
      <c r="C37" s="294"/>
      <c r="D37" s="294"/>
      <c r="E37" s="294"/>
      <c r="F37" s="294"/>
      <c r="G37" s="294"/>
      <c r="H37" s="294"/>
      <c r="I37" s="294"/>
      <c r="J37" s="294"/>
      <c r="K37" s="327"/>
    </row>
    <row r="38" ht="15.6" spans="1:11">
      <c r="A38" s="293" t="s">
        <v>116</v>
      </c>
      <c r="B38" s="294"/>
      <c r="C38" s="294"/>
      <c r="D38" s="294"/>
      <c r="E38" s="294"/>
      <c r="F38" s="294"/>
      <c r="G38" s="294"/>
      <c r="H38" s="294"/>
      <c r="I38" s="294"/>
      <c r="J38" s="294"/>
      <c r="K38" s="327"/>
    </row>
    <row r="39" ht="15.6" spans="1:11">
      <c r="A39" s="293" t="s">
        <v>117</v>
      </c>
      <c r="B39" s="294"/>
      <c r="C39" s="294"/>
      <c r="D39" s="294"/>
      <c r="E39" s="294"/>
      <c r="F39" s="294"/>
      <c r="G39" s="294"/>
      <c r="H39" s="294"/>
      <c r="I39" s="294"/>
      <c r="J39" s="294"/>
      <c r="K39" s="327"/>
    </row>
    <row r="40" ht="15.6" spans="1:11">
      <c r="A40" s="293" t="s">
        <v>118</v>
      </c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5.6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5.6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7"/>
    </row>
    <row r="43" ht="16.35" spans="1:11">
      <c r="A43" s="288" t="s">
        <v>119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6"/>
    </row>
    <row r="44" ht="16.35" spans="1:11">
      <c r="A44" s="347" t="s">
        <v>120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92"/>
    </row>
    <row r="45" ht="15.6" spans="1:11">
      <c r="A45" s="354" t="s">
        <v>121</v>
      </c>
      <c r="B45" s="351" t="s">
        <v>81</v>
      </c>
      <c r="C45" s="351" t="s">
        <v>82</v>
      </c>
      <c r="D45" s="351" t="s">
        <v>74</v>
      </c>
      <c r="E45" s="356" t="s">
        <v>122</v>
      </c>
      <c r="F45" s="351" t="s">
        <v>81</v>
      </c>
      <c r="G45" s="351" t="s">
        <v>82</v>
      </c>
      <c r="H45" s="351" t="s">
        <v>74</v>
      </c>
      <c r="I45" s="356" t="s">
        <v>123</v>
      </c>
      <c r="J45" s="351" t="s">
        <v>81</v>
      </c>
      <c r="K45" s="393" t="s">
        <v>82</v>
      </c>
    </row>
    <row r="46" ht="15.6" spans="1:11">
      <c r="A46" s="247" t="s">
        <v>73</v>
      </c>
      <c r="B46" s="266" t="s">
        <v>81</v>
      </c>
      <c r="C46" s="266" t="s">
        <v>82</v>
      </c>
      <c r="D46" s="266" t="s">
        <v>74</v>
      </c>
      <c r="E46" s="286" t="s">
        <v>80</v>
      </c>
      <c r="F46" s="266" t="s">
        <v>81</v>
      </c>
      <c r="G46" s="266" t="s">
        <v>82</v>
      </c>
      <c r="H46" s="266" t="s">
        <v>74</v>
      </c>
      <c r="I46" s="286" t="s">
        <v>91</v>
      </c>
      <c r="J46" s="266" t="s">
        <v>81</v>
      </c>
      <c r="K46" s="313" t="s">
        <v>82</v>
      </c>
    </row>
    <row r="47" ht="16.35" spans="1:11">
      <c r="A47" s="258" t="s">
        <v>84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15"/>
    </row>
    <row r="48" ht="16.35" spans="1:11">
      <c r="A48" s="377" t="s">
        <v>124</v>
      </c>
      <c r="B48" s="377"/>
      <c r="C48" s="377"/>
      <c r="D48" s="377"/>
      <c r="E48" s="377"/>
      <c r="F48" s="377"/>
      <c r="G48" s="377"/>
      <c r="H48" s="377"/>
      <c r="I48" s="377"/>
      <c r="J48" s="377"/>
      <c r="K48" s="377"/>
    </row>
    <row r="49" ht="16.35" spans="1:11">
      <c r="A49" s="378"/>
      <c r="B49" s="379"/>
      <c r="C49" s="379"/>
      <c r="D49" s="379"/>
      <c r="E49" s="379"/>
      <c r="F49" s="379"/>
      <c r="G49" s="379"/>
      <c r="H49" s="379"/>
      <c r="I49" s="379"/>
      <c r="J49" s="379"/>
      <c r="K49" s="404"/>
    </row>
    <row r="50" ht="16.35" spans="1:11">
      <c r="A50" s="380" t="s">
        <v>125</v>
      </c>
      <c r="B50" s="381" t="s">
        <v>126</v>
      </c>
      <c r="C50" s="381"/>
      <c r="D50" s="382" t="s">
        <v>127</v>
      </c>
      <c r="E50" s="383"/>
      <c r="F50" s="384" t="s">
        <v>128</v>
      </c>
      <c r="G50" s="385"/>
      <c r="H50" s="386" t="s">
        <v>129</v>
      </c>
      <c r="I50" s="405"/>
      <c r="J50" s="406" t="s">
        <v>130</v>
      </c>
      <c r="K50" s="407"/>
    </row>
    <row r="51" ht="16.35" spans="1:11">
      <c r="A51" s="377" t="s">
        <v>131</v>
      </c>
      <c r="B51" s="377"/>
      <c r="C51" s="377"/>
      <c r="D51" s="377"/>
      <c r="E51" s="377"/>
      <c r="F51" s="377"/>
      <c r="G51" s="377"/>
      <c r="H51" s="377"/>
      <c r="I51" s="377"/>
      <c r="J51" s="377"/>
      <c r="K51" s="377"/>
    </row>
    <row r="52" ht="16.3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8"/>
    </row>
    <row r="53" ht="16.35" spans="1:11">
      <c r="A53" s="380" t="s">
        <v>125</v>
      </c>
      <c r="B53" s="381" t="s">
        <v>126</v>
      </c>
      <c r="C53" s="381"/>
      <c r="D53" s="382" t="s">
        <v>127</v>
      </c>
      <c r="E53" s="389"/>
      <c r="F53" s="384" t="s">
        <v>132</v>
      </c>
      <c r="G53" s="390">
        <v>45439</v>
      </c>
      <c r="H53" s="386" t="s">
        <v>129</v>
      </c>
      <c r="I53" s="405"/>
      <c r="J53" s="406" t="s">
        <v>130</v>
      </c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02" customWidth="1"/>
    <col min="2" max="2" width="7.8" style="102" customWidth="1"/>
    <col min="3" max="8" width="9.33333333333333" style="102" customWidth="1"/>
    <col min="9" max="9" width="1.33333333333333" style="102" customWidth="1"/>
    <col min="10" max="10" width="11.5" style="102" customWidth="1"/>
    <col min="11" max="11" width="8.375" style="102" customWidth="1"/>
    <col min="12" max="12" width="10.5" style="102" customWidth="1"/>
    <col min="13" max="13" width="8.375" style="102" customWidth="1"/>
    <col min="14" max="15" width="10.875" style="102" customWidth="1"/>
    <col min="16" max="16" width="11" style="102" customWidth="1"/>
    <col min="17" max="16384" width="9" style="102"/>
  </cols>
  <sheetData>
    <row r="1" s="102" customFormat="1" ht="30" customHeight="1" spans="1:16">
      <c r="A1" s="105" t="s">
        <v>133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="103" customFormat="1" ht="25" customHeight="1" spans="1:16">
      <c r="A2" s="107" t="s">
        <v>46</v>
      </c>
      <c r="B2" s="108" t="s">
        <v>47</v>
      </c>
      <c r="C2" s="109"/>
      <c r="D2" s="110" t="s">
        <v>134</v>
      </c>
      <c r="E2" s="111"/>
      <c r="F2" s="111"/>
      <c r="G2" s="111"/>
      <c r="H2" s="111"/>
      <c r="I2" s="117"/>
      <c r="J2" s="118" t="s">
        <v>41</v>
      </c>
      <c r="K2" s="119" t="s">
        <v>42</v>
      </c>
      <c r="L2" s="120"/>
      <c r="M2" s="120"/>
      <c r="N2" s="120"/>
      <c r="O2" s="120"/>
      <c r="P2" s="121"/>
    </row>
    <row r="3" s="103" customFormat="1" ht="23" customHeight="1" spans="1:16">
      <c r="A3" s="112" t="s">
        <v>135</v>
      </c>
      <c r="B3" s="113" t="s">
        <v>136</v>
      </c>
      <c r="C3" s="112"/>
      <c r="D3" s="112"/>
      <c r="E3" s="112"/>
      <c r="F3" s="112"/>
      <c r="G3" s="112"/>
      <c r="H3" s="112"/>
      <c r="I3" s="107"/>
      <c r="J3" s="113" t="s">
        <v>137</v>
      </c>
      <c r="K3" s="112"/>
      <c r="L3" s="112"/>
      <c r="M3" s="112"/>
      <c r="N3" s="112"/>
      <c r="O3" s="112"/>
      <c r="P3" s="112"/>
    </row>
    <row r="4" s="103" customFormat="1" ht="23" customHeight="1" spans="1:16">
      <c r="A4" s="112"/>
      <c r="B4" s="114" t="s">
        <v>138</v>
      </c>
      <c r="C4" s="114" t="s">
        <v>96</v>
      </c>
      <c r="D4" s="114" t="s">
        <v>97</v>
      </c>
      <c r="E4" s="114" t="s">
        <v>98</v>
      </c>
      <c r="F4" s="114" t="s">
        <v>99</v>
      </c>
      <c r="G4" s="114" t="s">
        <v>100</v>
      </c>
      <c r="H4" s="114" t="s">
        <v>101</v>
      </c>
      <c r="I4" s="107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103" customFormat="1" ht="23" customHeight="1" spans="1:16">
      <c r="A5" s="112"/>
      <c r="B5" s="114" t="s">
        <v>139</v>
      </c>
      <c r="C5" s="114" t="s">
        <v>140</v>
      </c>
      <c r="D5" s="114" t="s">
        <v>141</v>
      </c>
      <c r="E5" s="114" t="s">
        <v>142</v>
      </c>
      <c r="F5" s="114" t="s">
        <v>143</v>
      </c>
      <c r="G5" s="114" t="s">
        <v>144</v>
      </c>
      <c r="H5" s="114" t="s">
        <v>145</v>
      </c>
      <c r="I5" s="107"/>
      <c r="J5" s="114" t="s">
        <v>139</v>
      </c>
      <c r="K5" s="114" t="s">
        <v>140</v>
      </c>
      <c r="L5" s="114" t="s">
        <v>141</v>
      </c>
      <c r="M5" s="114" t="s">
        <v>142</v>
      </c>
      <c r="N5" s="114" t="s">
        <v>143</v>
      </c>
      <c r="O5" s="114" t="s">
        <v>144</v>
      </c>
      <c r="P5" s="114" t="s">
        <v>145</v>
      </c>
    </row>
    <row r="6" s="103" customFormat="1" ht="21" customHeight="1" spans="1:16">
      <c r="A6" s="115" t="s">
        <v>146</v>
      </c>
      <c r="B6" s="116">
        <f t="shared" ref="B6:B8" si="0">C6-1</f>
        <v>65</v>
      </c>
      <c r="C6" s="116">
        <f t="shared" ref="C6:C8" si="1">D6-2</f>
        <v>66</v>
      </c>
      <c r="D6" s="116">
        <v>68</v>
      </c>
      <c r="E6" s="116">
        <f t="shared" ref="E6:E8" si="2">D6+2</f>
        <v>70</v>
      </c>
      <c r="F6" s="116">
        <f t="shared" ref="F6:F8" si="3">E6+2</f>
        <v>72</v>
      </c>
      <c r="G6" s="116">
        <f t="shared" ref="G6:G8" si="4">F6+1</f>
        <v>73</v>
      </c>
      <c r="H6" s="116">
        <f t="shared" ref="H6:H8" si="5">G6+1</f>
        <v>74</v>
      </c>
      <c r="I6" s="107"/>
      <c r="J6" s="107" t="s">
        <v>147</v>
      </c>
      <c r="K6" s="107" t="s">
        <v>148</v>
      </c>
      <c r="L6" s="107" t="s">
        <v>149</v>
      </c>
      <c r="M6" s="107" t="s">
        <v>148</v>
      </c>
      <c r="N6" s="107" t="s">
        <v>147</v>
      </c>
      <c r="O6" s="107" t="s">
        <v>150</v>
      </c>
      <c r="P6" s="107" t="s">
        <v>150</v>
      </c>
    </row>
    <row r="7" s="103" customFormat="1" ht="21" customHeight="1" spans="1:16">
      <c r="A7" s="115" t="s">
        <v>151</v>
      </c>
      <c r="B7" s="116">
        <f t="shared" si="0"/>
        <v>64</v>
      </c>
      <c r="C7" s="116">
        <f t="shared" si="1"/>
        <v>65</v>
      </c>
      <c r="D7" s="116">
        <v>67</v>
      </c>
      <c r="E7" s="116">
        <f t="shared" si="2"/>
        <v>69</v>
      </c>
      <c r="F7" s="116">
        <f t="shared" si="3"/>
        <v>71</v>
      </c>
      <c r="G7" s="116">
        <f t="shared" si="4"/>
        <v>72</v>
      </c>
      <c r="H7" s="116">
        <f t="shared" si="5"/>
        <v>73</v>
      </c>
      <c r="I7" s="107"/>
      <c r="J7" s="107" t="s">
        <v>152</v>
      </c>
      <c r="K7" s="107" t="s">
        <v>148</v>
      </c>
      <c r="L7" s="107">
        <f>0.3/0.3</f>
        <v>1</v>
      </c>
      <c r="M7" s="107" t="s">
        <v>149</v>
      </c>
      <c r="N7" s="107" t="s">
        <v>153</v>
      </c>
      <c r="O7" s="107" t="s">
        <v>150</v>
      </c>
      <c r="P7" s="107" t="s">
        <v>150</v>
      </c>
    </row>
    <row r="8" s="103" customFormat="1" ht="21" customHeight="1" spans="1:16">
      <c r="A8" s="115" t="s">
        <v>154</v>
      </c>
      <c r="B8" s="116">
        <f t="shared" si="0"/>
        <v>57</v>
      </c>
      <c r="C8" s="116">
        <f t="shared" si="1"/>
        <v>58</v>
      </c>
      <c r="D8" s="116">
        <v>60</v>
      </c>
      <c r="E8" s="116">
        <f t="shared" si="2"/>
        <v>62</v>
      </c>
      <c r="F8" s="116">
        <f t="shared" si="3"/>
        <v>64</v>
      </c>
      <c r="G8" s="116">
        <f t="shared" si="4"/>
        <v>65</v>
      </c>
      <c r="H8" s="116">
        <f t="shared" si="5"/>
        <v>66</v>
      </c>
      <c r="I8" s="107"/>
      <c r="J8" s="107" t="s">
        <v>155</v>
      </c>
      <c r="K8" s="107" t="s">
        <v>148</v>
      </c>
      <c r="L8" s="107" t="s">
        <v>148</v>
      </c>
      <c r="M8" s="107" t="s">
        <v>148</v>
      </c>
      <c r="N8" s="107" t="s">
        <v>148</v>
      </c>
      <c r="O8" s="107" t="s">
        <v>148</v>
      </c>
      <c r="P8" s="107" t="s">
        <v>148</v>
      </c>
    </row>
    <row r="9" s="103" customFormat="1" ht="21" customHeight="1" spans="1:16">
      <c r="A9" s="115" t="s">
        <v>156</v>
      </c>
      <c r="B9" s="116">
        <f t="shared" ref="B9:B11" si="6">C9-4</f>
        <v>100</v>
      </c>
      <c r="C9" s="116">
        <f t="shared" ref="C9:C11" si="7">D9-4</f>
        <v>104</v>
      </c>
      <c r="D9" s="116">
        <v>108</v>
      </c>
      <c r="E9" s="116">
        <f t="shared" ref="E9:E11" si="8">D9+4</f>
        <v>112</v>
      </c>
      <c r="F9" s="116">
        <f>E9+4</f>
        <v>116</v>
      </c>
      <c r="G9" s="116">
        <f t="shared" ref="G9:G11" si="9">F9+6</f>
        <v>122</v>
      </c>
      <c r="H9" s="116">
        <f>G9+6</f>
        <v>128</v>
      </c>
      <c r="I9" s="107"/>
      <c r="J9" s="107" t="s">
        <v>148</v>
      </c>
      <c r="K9" s="107" t="s">
        <v>148</v>
      </c>
      <c r="L9" s="107" t="s">
        <v>148</v>
      </c>
      <c r="M9" s="107" t="s">
        <v>157</v>
      </c>
      <c r="N9" s="107" t="s">
        <v>148</v>
      </c>
      <c r="O9" s="107" t="s">
        <v>148</v>
      </c>
      <c r="P9" s="107" t="s">
        <v>148</v>
      </c>
    </row>
    <row r="10" s="103" customFormat="1" ht="21" customHeight="1" spans="1:16">
      <c r="A10" s="115" t="s">
        <v>158</v>
      </c>
      <c r="B10" s="116">
        <f t="shared" si="6"/>
        <v>96</v>
      </c>
      <c r="C10" s="116">
        <f t="shared" si="7"/>
        <v>100</v>
      </c>
      <c r="D10" s="116">
        <v>104</v>
      </c>
      <c r="E10" s="116">
        <f t="shared" si="8"/>
        <v>108</v>
      </c>
      <c r="F10" s="116">
        <f>E10+5</f>
        <v>113</v>
      </c>
      <c r="G10" s="116">
        <f t="shared" si="9"/>
        <v>119</v>
      </c>
      <c r="H10" s="116">
        <f>G10+7</f>
        <v>126</v>
      </c>
      <c r="I10" s="107"/>
      <c r="J10" s="107" t="s">
        <v>148</v>
      </c>
      <c r="K10" s="107" t="s">
        <v>148</v>
      </c>
      <c r="L10" s="107" t="s">
        <v>148</v>
      </c>
      <c r="M10" s="107" t="s">
        <v>148</v>
      </c>
      <c r="N10" s="107" t="s">
        <v>148</v>
      </c>
      <c r="O10" s="107" t="s">
        <v>148</v>
      </c>
      <c r="P10" s="107" t="s">
        <v>148</v>
      </c>
    </row>
    <row r="11" s="103" customFormat="1" ht="21" customHeight="1" spans="1:16">
      <c r="A11" s="115" t="s">
        <v>159</v>
      </c>
      <c r="B11" s="116">
        <f t="shared" si="6"/>
        <v>104</v>
      </c>
      <c r="C11" s="116">
        <f t="shared" si="7"/>
        <v>108</v>
      </c>
      <c r="D11" s="116">
        <v>112</v>
      </c>
      <c r="E11" s="116">
        <f t="shared" si="8"/>
        <v>116</v>
      </c>
      <c r="F11" s="116">
        <f>E11+5</f>
        <v>121</v>
      </c>
      <c r="G11" s="116">
        <f t="shared" si="9"/>
        <v>127</v>
      </c>
      <c r="H11" s="116">
        <f>G11+7</f>
        <v>134</v>
      </c>
      <c r="I11" s="107"/>
      <c r="J11" s="107" t="s">
        <v>160</v>
      </c>
      <c r="K11" s="107" t="s">
        <v>161</v>
      </c>
      <c r="L11" s="107" t="s">
        <v>162</v>
      </c>
      <c r="M11" s="107" t="s">
        <v>163</v>
      </c>
      <c r="N11" s="107" t="s">
        <v>161</v>
      </c>
      <c r="O11" s="107" t="s">
        <v>164</v>
      </c>
      <c r="P11" s="107" t="s">
        <v>164</v>
      </c>
    </row>
    <row r="12" s="103" customFormat="1" ht="21" customHeight="1" spans="1:16">
      <c r="A12" s="115" t="s">
        <v>165</v>
      </c>
      <c r="B12" s="116">
        <f>C12-1</f>
        <v>39</v>
      </c>
      <c r="C12" s="116">
        <f>D12-1</f>
        <v>40</v>
      </c>
      <c r="D12" s="116">
        <v>41</v>
      </c>
      <c r="E12" s="116">
        <f>D12+1</f>
        <v>42</v>
      </c>
      <c r="F12" s="116">
        <f>E12+1</f>
        <v>43</v>
      </c>
      <c r="G12" s="116">
        <f>F12+1.2</f>
        <v>44.2</v>
      </c>
      <c r="H12" s="116">
        <f>G12+1.2</f>
        <v>45.4</v>
      </c>
      <c r="I12" s="107"/>
      <c r="J12" s="107" t="s">
        <v>166</v>
      </c>
      <c r="K12" s="107" t="s">
        <v>167</v>
      </c>
      <c r="L12" s="107" t="s">
        <v>148</v>
      </c>
      <c r="M12" s="107" t="s">
        <v>157</v>
      </c>
      <c r="N12" s="107" t="s">
        <v>148</v>
      </c>
      <c r="O12" s="107" t="s">
        <v>168</v>
      </c>
      <c r="P12" s="107" t="s">
        <v>168</v>
      </c>
    </row>
    <row r="13" s="103" customFormat="1" ht="21" customHeight="1" spans="1:16">
      <c r="A13" s="115" t="s">
        <v>169</v>
      </c>
      <c r="B13" s="116">
        <f>C13-0.5</f>
        <v>60.5</v>
      </c>
      <c r="C13" s="116">
        <f>D13-1</f>
        <v>61</v>
      </c>
      <c r="D13" s="116">
        <v>62</v>
      </c>
      <c r="E13" s="116">
        <f>D13+1</f>
        <v>63</v>
      </c>
      <c r="F13" s="116">
        <f>E13+1</f>
        <v>64</v>
      </c>
      <c r="G13" s="116">
        <f>F13+0.5</f>
        <v>64.5</v>
      </c>
      <c r="H13" s="116">
        <f>G13+0.5</f>
        <v>65</v>
      </c>
      <c r="I13" s="107"/>
      <c r="J13" s="107" t="s">
        <v>170</v>
      </c>
      <c r="K13" s="107" t="s">
        <v>171</v>
      </c>
      <c r="L13" s="107" t="s">
        <v>171</v>
      </c>
      <c r="M13" s="107" t="s">
        <v>171</v>
      </c>
      <c r="N13" s="107" t="s">
        <v>171</v>
      </c>
      <c r="O13" s="107" t="s">
        <v>171</v>
      </c>
      <c r="P13" s="107" t="s">
        <v>171</v>
      </c>
    </row>
    <row r="14" s="103" customFormat="1" ht="21" customHeight="1" spans="1:16">
      <c r="A14" s="115" t="s">
        <v>172</v>
      </c>
      <c r="B14" s="116">
        <f>C14-0.8</f>
        <v>20.4</v>
      </c>
      <c r="C14" s="116">
        <f>D14-0.8</f>
        <v>21.2</v>
      </c>
      <c r="D14" s="116">
        <v>22</v>
      </c>
      <c r="E14" s="116">
        <f>D14+0.8</f>
        <v>22.8</v>
      </c>
      <c r="F14" s="116">
        <f>E14+0.8</f>
        <v>23.6</v>
      </c>
      <c r="G14" s="116">
        <f>F14+1.3</f>
        <v>24.9</v>
      </c>
      <c r="H14" s="116">
        <f>G14+1.3</f>
        <v>26.2</v>
      </c>
      <c r="I14" s="107"/>
      <c r="J14" s="107" t="s">
        <v>149</v>
      </c>
      <c r="K14" s="107" t="s">
        <v>148</v>
      </c>
      <c r="L14" s="107" t="s">
        <v>170</v>
      </c>
      <c r="M14" s="107" t="s">
        <v>170</v>
      </c>
      <c r="N14" s="107" t="s">
        <v>171</v>
      </c>
      <c r="O14" s="107" t="s">
        <v>171</v>
      </c>
      <c r="P14" s="107" t="s">
        <v>171</v>
      </c>
    </row>
    <row r="15" s="103" customFormat="1" ht="21" customHeight="1" spans="1:16">
      <c r="A15" s="115" t="s">
        <v>173</v>
      </c>
      <c r="B15" s="116">
        <f>C15-0.7</f>
        <v>17.6</v>
      </c>
      <c r="C15" s="116">
        <f>D15-0.7</f>
        <v>18.3</v>
      </c>
      <c r="D15" s="116">
        <v>19</v>
      </c>
      <c r="E15" s="116">
        <f>D15+0.7</f>
        <v>19.7</v>
      </c>
      <c r="F15" s="116">
        <f>E15+0.7</f>
        <v>20.4</v>
      </c>
      <c r="G15" s="116">
        <f>F15+0.9</f>
        <v>21.3</v>
      </c>
      <c r="H15" s="116">
        <f>G15+0.9</f>
        <v>22.2</v>
      </c>
      <c r="I15" s="107"/>
      <c r="J15" s="107" t="s">
        <v>148</v>
      </c>
      <c r="K15" s="107" t="s">
        <v>148</v>
      </c>
      <c r="L15" s="107" t="s">
        <v>148</v>
      </c>
      <c r="M15" s="107" t="s">
        <v>148</v>
      </c>
      <c r="N15" s="107" t="s">
        <v>148</v>
      </c>
      <c r="O15" s="107" t="s">
        <v>148</v>
      </c>
      <c r="P15" s="107" t="s">
        <v>148</v>
      </c>
    </row>
    <row r="16" s="103" customFormat="1" ht="21" customHeight="1" spans="1:16">
      <c r="A16" s="115" t="s">
        <v>174</v>
      </c>
      <c r="B16" s="116">
        <f>C16-0.5</f>
        <v>12.5</v>
      </c>
      <c r="C16" s="116">
        <f>D16-0.5</f>
        <v>13</v>
      </c>
      <c r="D16" s="116">
        <v>13.5</v>
      </c>
      <c r="E16" s="116">
        <f>D16+0.5</f>
        <v>14</v>
      </c>
      <c r="F16" s="116">
        <f>E16+0.5</f>
        <v>14.5</v>
      </c>
      <c r="G16" s="116">
        <f>F16+0.7</f>
        <v>15.2</v>
      </c>
      <c r="H16" s="116">
        <f>G16+0.7</f>
        <v>15.9</v>
      </c>
      <c r="I16" s="107"/>
      <c r="J16" s="107" t="s">
        <v>148</v>
      </c>
      <c r="K16" s="107" t="s">
        <v>148</v>
      </c>
      <c r="L16" s="107" t="s">
        <v>148</v>
      </c>
      <c r="M16" s="107" t="s">
        <v>148</v>
      </c>
      <c r="N16" s="107" t="s">
        <v>148</v>
      </c>
      <c r="O16" s="107" t="s">
        <v>148</v>
      </c>
      <c r="P16" s="107" t="s">
        <v>148</v>
      </c>
    </row>
    <row r="17" s="103" customFormat="1" ht="21" customHeight="1" spans="1:16">
      <c r="A17" s="115" t="s">
        <v>175</v>
      </c>
      <c r="B17" s="116">
        <f>C17</f>
        <v>9.5</v>
      </c>
      <c r="C17" s="116">
        <f>D17</f>
        <v>9.5</v>
      </c>
      <c r="D17" s="116">
        <v>9.5</v>
      </c>
      <c r="E17" s="116">
        <f t="shared" ref="E17:H17" si="10">D17</f>
        <v>9.5</v>
      </c>
      <c r="F17" s="116">
        <f t="shared" si="10"/>
        <v>9.5</v>
      </c>
      <c r="G17" s="116">
        <f t="shared" si="10"/>
        <v>9.5</v>
      </c>
      <c r="H17" s="116">
        <f t="shared" si="10"/>
        <v>9.5</v>
      </c>
      <c r="I17" s="107"/>
      <c r="J17" s="107"/>
      <c r="K17" s="107" t="s">
        <v>148</v>
      </c>
      <c r="L17" s="107" t="s">
        <v>148</v>
      </c>
      <c r="M17" s="107" t="s">
        <v>148</v>
      </c>
      <c r="N17" s="107" t="s">
        <v>148</v>
      </c>
      <c r="O17" s="107" t="s">
        <v>148</v>
      </c>
      <c r="P17" s="107" t="s">
        <v>148</v>
      </c>
    </row>
    <row r="18" s="103" customFormat="1" ht="21" customHeight="1" spans="1:16">
      <c r="A18" s="115" t="s">
        <v>176</v>
      </c>
      <c r="B18" s="116">
        <f>C18</f>
        <v>9</v>
      </c>
      <c r="C18" s="116">
        <f>D18</f>
        <v>9</v>
      </c>
      <c r="D18" s="116">
        <v>9</v>
      </c>
      <c r="E18" s="116">
        <f t="shared" ref="E18:H18" si="11">D18</f>
        <v>9</v>
      </c>
      <c r="F18" s="116">
        <f t="shared" si="11"/>
        <v>9</v>
      </c>
      <c r="G18" s="116">
        <f t="shared" si="11"/>
        <v>9</v>
      </c>
      <c r="H18" s="116">
        <f t="shared" si="11"/>
        <v>9</v>
      </c>
      <c r="I18" s="107"/>
      <c r="J18" s="107" t="s">
        <v>177</v>
      </c>
      <c r="K18" s="107" t="s">
        <v>171</v>
      </c>
      <c r="L18" s="107" t="s">
        <v>171</v>
      </c>
      <c r="M18" s="107" t="s">
        <v>178</v>
      </c>
      <c r="N18" s="107" t="s">
        <v>171</v>
      </c>
      <c r="O18" s="107" t="s">
        <v>147</v>
      </c>
      <c r="P18" s="107" t="s">
        <v>147</v>
      </c>
    </row>
    <row r="19" s="103" customFormat="1" ht="21" customHeight="1" spans="1:16">
      <c r="A19" s="115" t="s">
        <v>179</v>
      </c>
      <c r="B19" s="116">
        <f>C19-1</f>
        <v>53</v>
      </c>
      <c r="C19" s="116">
        <f>D19-1</f>
        <v>54</v>
      </c>
      <c r="D19" s="116">
        <v>55</v>
      </c>
      <c r="E19" s="116">
        <f>D19+1</f>
        <v>56</v>
      </c>
      <c r="F19" s="116">
        <f>E19+1</f>
        <v>57</v>
      </c>
      <c r="G19" s="116">
        <f>F19+1.5</f>
        <v>58.5</v>
      </c>
      <c r="H19" s="116">
        <f>G19+1.5</f>
        <v>60</v>
      </c>
      <c r="I19" s="107"/>
      <c r="J19" s="107" t="s">
        <v>149</v>
      </c>
      <c r="K19" s="107" t="s">
        <v>148</v>
      </c>
      <c r="L19" s="107" t="s">
        <v>170</v>
      </c>
      <c r="M19" s="107" t="s">
        <v>170</v>
      </c>
      <c r="N19" s="107" t="s">
        <v>171</v>
      </c>
      <c r="O19" s="107" t="s">
        <v>171</v>
      </c>
      <c r="P19" s="107" t="s">
        <v>171</v>
      </c>
    </row>
    <row r="20" s="103" customFormat="1" ht="21" customHeight="1" spans="1:16">
      <c r="A20" s="115" t="s">
        <v>180</v>
      </c>
      <c r="B20" s="116">
        <f>C20-1</f>
        <v>51</v>
      </c>
      <c r="C20" s="116">
        <f>D20-1</f>
        <v>52</v>
      </c>
      <c r="D20" s="116">
        <v>53</v>
      </c>
      <c r="E20" s="116">
        <f>D20+1</f>
        <v>54</v>
      </c>
      <c r="F20" s="116">
        <f>E20+1</f>
        <v>55</v>
      </c>
      <c r="G20" s="116">
        <f>F20+1.5</f>
        <v>56.5</v>
      </c>
      <c r="H20" s="116">
        <f>G20+1.5</f>
        <v>58</v>
      </c>
      <c r="I20" s="107"/>
      <c r="J20" s="107" t="s">
        <v>166</v>
      </c>
      <c r="K20" s="107" t="s">
        <v>167</v>
      </c>
      <c r="L20" s="107" t="s">
        <v>148</v>
      </c>
      <c r="M20" s="107" t="s">
        <v>157</v>
      </c>
      <c r="N20" s="107" t="s">
        <v>148</v>
      </c>
      <c r="O20" s="107" t="s">
        <v>168</v>
      </c>
      <c r="P20" s="107" t="s">
        <v>168</v>
      </c>
    </row>
    <row r="21" s="103" customFormat="1" ht="19" customHeight="1" spans="1:16">
      <c r="A21" s="115" t="s">
        <v>181</v>
      </c>
      <c r="B21" s="116">
        <f>C21-0.5</f>
        <v>35</v>
      </c>
      <c r="C21" s="116">
        <f>D21-0.5</f>
        <v>35.5</v>
      </c>
      <c r="D21" s="116">
        <v>36</v>
      </c>
      <c r="E21" s="116">
        <f t="shared" ref="E21:G21" si="12">D21+0.5</f>
        <v>36.5</v>
      </c>
      <c r="F21" s="116">
        <f t="shared" si="12"/>
        <v>37</v>
      </c>
      <c r="G21" s="116">
        <f t="shared" si="12"/>
        <v>37.5</v>
      </c>
      <c r="H21" s="116">
        <f>G21</f>
        <v>37.5</v>
      </c>
      <c r="I21" s="122"/>
      <c r="J21" s="107" t="s">
        <v>170</v>
      </c>
      <c r="K21" s="107" t="s">
        <v>171</v>
      </c>
      <c r="L21" s="107" t="s">
        <v>171</v>
      </c>
      <c r="M21" s="107" t="s">
        <v>171</v>
      </c>
      <c r="N21" s="107" t="s">
        <v>171</v>
      </c>
      <c r="O21" s="107" t="s">
        <v>171</v>
      </c>
      <c r="P21" s="107" t="s">
        <v>171</v>
      </c>
    </row>
    <row r="22" s="102" customFormat="1" ht="47" customHeight="1" spans="1:16">
      <c r="A22" s="115" t="s">
        <v>182</v>
      </c>
      <c r="B22" s="116">
        <f>C22-0.5</f>
        <v>25</v>
      </c>
      <c r="C22" s="116">
        <f>D22-0.5</f>
        <v>25.5</v>
      </c>
      <c r="D22" s="116">
        <v>26</v>
      </c>
      <c r="E22" s="116">
        <f>D22+0.5</f>
        <v>26.5</v>
      </c>
      <c r="F22" s="116">
        <f>E22+0.5</f>
        <v>27</v>
      </c>
      <c r="G22" s="116">
        <f>F22+0.75</f>
        <v>27.75</v>
      </c>
      <c r="H22" s="116">
        <f>G22</f>
        <v>27.75</v>
      </c>
      <c r="I22" s="123"/>
      <c r="J22" s="124" t="s">
        <v>166</v>
      </c>
      <c r="K22" s="124" t="s">
        <v>167</v>
      </c>
      <c r="L22" s="124" t="s">
        <v>148</v>
      </c>
      <c r="M22" s="124" t="s">
        <v>157</v>
      </c>
      <c r="N22" s="124" t="s">
        <v>148</v>
      </c>
      <c r="O22" s="124" t="s">
        <v>168</v>
      </c>
      <c r="P22" s="124" t="s">
        <v>166</v>
      </c>
    </row>
    <row r="23" s="104" customFormat="1" customHeight="1" spans="1:16">
      <c r="A23" s="115" t="s">
        <v>183</v>
      </c>
      <c r="B23" s="116">
        <f>C23</f>
        <v>17</v>
      </c>
      <c r="C23" s="116">
        <f>D23-1</f>
        <v>17</v>
      </c>
      <c r="D23" s="116">
        <v>18</v>
      </c>
      <c r="E23" s="116">
        <f t="shared" ref="E23:E25" si="13">D23</f>
        <v>18</v>
      </c>
      <c r="F23" s="116">
        <f>E23+1.5</f>
        <v>19.5</v>
      </c>
      <c r="G23" s="116">
        <f t="shared" ref="G23:G25" si="14">F23</f>
        <v>19.5</v>
      </c>
      <c r="H23" s="116">
        <f>G23</f>
        <v>19.5</v>
      </c>
      <c r="I23" s="102"/>
      <c r="J23" s="107" t="s">
        <v>170</v>
      </c>
      <c r="K23" s="107" t="s">
        <v>171</v>
      </c>
      <c r="L23" s="107" t="s">
        <v>171</v>
      </c>
      <c r="M23" s="107" t="s">
        <v>171</v>
      </c>
      <c r="N23" s="107" t="s">
        <v>171</v>
      </c>
      <c r="O23" s="107" t="s">
        <v>171</v>
      </c>
      <c r="P23" s="107" t="s">
        <v>171</v>
      </c>
    </row>
    <row r="24" s="104" customFormat="1" customHeight="1" spans="1:16">
      <c r="A24" s="115" t="s">
        <v>184</v>
      </c>
      <c r="B24" s="116">
        <f>C24</f>
        <v>16</v>
      </c>
      <c r="C24" s="116">
        <f>D24</f>
        <v>16</v>
      </c>
      <c r="D24" s="116">
        <v>16</v>
      </c>
      <c r="E24" s="116">
        <f t="shared" si="13"/>
        <v>16</v>
      </c>
      <c r="F24" s="116">
        <f>E24+1</f>
        <v>17</v>
      </c>
      <c r="G24" s="116">
        <f t="shared" si="14"/>
        <v>17</v>
      </c>
      <c r="H24" s="116">
        <f>G24</f>
        <v>17</v>
      </c>
      <c r="I24" s="102"/>
      <c r="J24" s="107" t="s">
        <v>170</v>
      </c>
      <c r="K24" s="107" t="s">
        <v>171</v>
      </c>
      <c r="L24" s="107" t="s">
        <v>171</v>
      </c>
      <c r="M24" s="107" t="s">
        <v>171</v>
      </c>
      <c r="N24" s="107" t="s">
        <v>171</v>
      </c>
      <c r="O24" s="107" t="s">
        <v>171</v>
      </c>
      <c r="P24" s="107" t="s">
        <v>171</v>
      </c>
    </row>
    <row r="25" s="104" customFormat="1" customHeight="1" spans="1:16">
      <c r="A25" s="115" t="s">
        <v>185</v>
      </c>
      <c r="B25" s="116">
        <v>13</v>
      </c>
      <c r="C25" s="116">
        <f>D25</f>
        <v>13</v>
      </c>
      <c r="D25" s="116">
        <v>13</v>
      </c>
      <c r="E25" s="116">
        <f t="shared" si="13"/>
        <v>13</v>
      </c>
      <c r="F25" s="116">
        <f>E25+2</f>
        <v>15</v>
      </c>
      <c r="G25" s="116">
        <f t="shared" si="14"/>
        <v>15</v>
      </c>
      <c r="H25" s="116">
        <f>G25</f>
        <v>15</v>
      </c>
      <c r="I25" s="102"/>
      <c r="J25" s="124" t="s">
        <v>148</v>
      </c>
      <c r="K25" s="124" t="s">
        <v>148</v>
      </c>
      <c r="L25" s="124" t="s">
        <v>148</v>
      </c>
      <c r="M25" s="124" t="s">
        <v>148</v>
      </c>
      <c r="N25" s="124" t="s">
        <v>148</v>
      </c>
      <c r="O25" s="124" t="s">
        <v>148</v>
      </c>
      <c r="P25" s="124" t="s">
        <v>148</v>
      </c>
    </row>
    <row r="26" customHeight="1" spans="10:14">
      <c r="J26" s="102" t="s">
        <v>186</v>
      </c>
      <c r="K26" s="125"/>
      <c r="L26" s="102" t="s">
        <v>187</v>
      </c>
      <c r="N26" s="102" t="s">
        <v>188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7" sqref="B7:C7"/>
    </sheetView>
  </sheetViews>
  <sheetFormatPr defaultColWidth="10" defaultRowHeight="16.5" customHeight="1"/>
  <cols>
    <col min="1" max="1" width="10.875" style="224" customWidth="1"/>
    <col min="2" max="6" width="10" style="224"/>
    <col min="7" max="7" width="10.1" style="224"/>
    <col min="8" max="16384" width="10" style="224"/>
  </cols>
  <sheetData>
    <row r="1" ht="22.5" customHeight="1" spans="1:11">
      <c r="A1" s="225" t="s">
        <v>189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37</v>
      </c>
      <c r="B2" s="227" t="s">
        <v>38</v>
      </c>
      <c r="C2" s="227"/>
      <c r="D2" s="228" t="s">
        <v>39</v>
      </c>
      <c r="E2" s="228"/>
      <c r="F2" s="227" t="s">
        <v>40</v>
      </c>
      <c r="G2" s="227"/>
      <c r="H2" s="229" t="s">
        <v>41</v>
      </c>
      <c r="I2" s="310" t="s">
        <v>42</v>
      </c>
      <c r="J2" s="310"/>
      <c r="K2" s="311"/>
    </row>
    <row r="3" customHeight="1" spans="1:11">
      <c r="A3" s="230" t="s">
        <v>43</v>
      </c>
      <c r="B3" s="231"/>
      <c r="C3" s="232"/>
      <c r="D3" s="233" t="s">
        <v>44</v>
      </c>
      <c r="E3" s="234"/>
      <c r="F3" s="234"/>
      <c r="G3" s="235"/>
      <c r="H3" s="233" t="s">
        <v>45</v>
      </c>
      <c r="I3" s="234"/>
      <c r="J3" s="234"/>
      <c r="K3" s="235"/>
    </row>
    <row r="4" customHeight="1" spans="1:11">
      <c r="A4" s="236" t="s">
        <v>46</v>
      </c>
      <c r="B4" s="237" t="s">
        <v>47</v>
      </c>
      <c r="C4" s="238"/>
      <c r="D4" s="239" t="s">
        <v>48</v>
      </c>
      <c r="E4" s="240"/>
      <c r="F4" s="241">
        <v>45532</v>
      </c>
      <c r="G4" s="242"/>
      <c r="H4" s="236" t="s">
        <v>190</v>
      </c>
      <c r="I4" s="312"/>
      <c r="J4" s="266" t="s">
        <v>50</v>
      </c>
      <c r="K4" s="313" t="s">
        <v>51</v>
      </c>
    </row>
    <row r="5" customHeight="1" spans="1:11">
      <c r="A5" s="243" t="s">
        <v>52</v>
      </c>
      <c r="B5" s="135" t="s">
        <v>53</v>
      </c>
      <c r="C5" s="135"/>
      <c r="D5" s="239" t="s">
        <v>191</v>
      </c>
      <c r="E5" s="240"/>
      <c r="F5" s="244">
        <v>1</v>
      </c>
      <c r="G5" s="245"/>
      <c r="H5" s="236" t="s">
        <v>192</v>
      </c>
      <c r="I5" s="312"/>
      <c r="J5" s="266" t="s">
        <v>50</v>
      </c>
      <c r="K5" s="313" t="s">
        <v>51</v>
      </c>
    </row>
    <row r="6" customHeight="1" spans="1:11">
      <c r="A6" s="236" t="s">
        <v>56</v>
      </c>
      <c r="B6" s="237">
        <v>4</v>
      </c>
      <c r="C6" s="238">
        <v>6</v>
      </c>
      <c r="D6" s="239" t="s">
        <v>193</v>
      </c>
      <c r="E6" s="240"/>
      <c r="F6" s="246">
        <v>1</v>
      </c>
      <c r="G6" s="245"/>
      <c r="H6" s="247" t="s">
        <v>194</v>
      </c>
      <c r="I6" s="286"/>
      <c r="J6" s="286"/>
      <c r="K6" s="314"/>
    </row>
    <row r="7" customHeight="1" spans="1:11">
      <c r="A7" s="236" t="s">
        <v>60</v>
      </c>
      <c r="B7" s="248">
        <v>22082</v>
      </c>
      <c r="C7" s="249"/>
      <c r="D7" s="239" t="s">
        <v>195</v>
      </c>
      <c r="E7" s="240"/>
      <c r="F7" s="246">
        <v>1</v>
      </c>
      <c r="G7" s="245"/>
      <c r="H7" s="250"/>
      <c r="I7" s="266"/>
      <c r="J7" s="266"/>
      <c r="K7" s="313"/>
    </row>
    <row r="8" ht="34" customHeight="1" spans="1:11">
      <c r="A8" s="251" t="s">
        <v>64</v>
      </c>
      <c r="B8" s="252" t="s">
        <v>65</v>
      </c>
      <c r="C8" s="253"/>
      <c r="D8" s="254" t="s">
        <v>66</v>
      </c>
      <c r="E8" s="255"/>
      <c r="F8" s="256">
        <v>45512</v>
      </c>
      <c r="G8" s="257"/>
      <c r="H8" s="258" t="s">
        <v>196</v>
      </c>
      <c r="I8" s="269"/>
      <c r="J8" s="269"/>
      <c r="K8" s="315"/>
    </row>
    <row r="9" customHeight="1" spans="1:11">
      <c r="A9" s="259" t="s">
        <v>197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70</v>
      </c>
      <c r="B10" s="261" t="s">
        <v>71</v>
      </c>
      <c r="C10" s="262" t="s">
        <v>72</v>
      </c>
      <c r="D10" s="263"/>
      <c r="E10" s="264" t="s">
        <v>75</v>
      </c>
      <c r="F10" s="261" t="s">
        <v>71</v>
      </c>
      <c r="G10" s="262" t="s">
        <v>72</v>
      </c>
      <c r="H10" s="261"/>
      <c r="I10" s="264" t="s">
        <v>73</v>
      </c>
      <c r="J10" s="261" t="s">
        <v>71</v>
      </c>
      <c r="K10" s="316" t="s">
        <v>72</v>
      </c>
    </row>
    <row r="11" customHeight="1" spans="1:11">
      <c r="A11" s="243" t="s">
        <v>76</v>
      </c>
      <c r="B11" s="265" t="s">
        <v>71</v>
      </c>
      <c r="C11" s="266" t="s">
        <v>72</v>
      </c>
      <c r="D11" s="267"/>
      <c r="E11" s="268" t="s">
        <v>78</v>
      </c>
      <c r="F11" s="265" t="s">
        <v>71</v>
      </c>
      <c r="G11" s="266" t="s">
        <v>72</v>
      </c>
      <c r="H11" s="265"/>
      <c r="I11" s="268" t="s">
        <v>83</v>
      </c>
      <c r="J11" s="265" t="s">
        <v>71</v>
      </c>
      <c r="K11" s="313" t="s">
        <v>72</v>
      </c>
    </row>
    <row r="12" customHeight="1" spans="1:11">
      <c r="A12" s="258" t="s">
        <v>112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15"/>
    </row>
    <row r="13" customHeight="1" spans="1:11">
      <c r="A13" s="270" t="s">
        <v>198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199</v>
      </c>
      <c r="B14" s="272"/>
      <c r="C14" s="272"/>
      <c r="D14" s="272"/>
      <c r="E14" s="273"/>
      <c r="F14" s="273"/>
      <c r="G14" s="273"/>
      <c r="H14" s="273"/>
      <c r="I14" s="317"/>
      <c r="J14" s="317"/>
      <c r="K14" s="318"/>
    </row>
    <row r="15" customHeight="1" spans="1:11">
      <c r="A15" s="274" t="s">
        <v>200</v>
      </c>
      <c r="B15" s="275"/>
      <c r="C15" s="275"/>
      <c r="D15" s="276"/>
      <c r="E15" s="277"/>
      <c r="F15" s="275"/>
      <c r="G15" s="275"/>
      <c r="H15" s="276"/>
      <c r="I15" s="319"/>
      <c r="J15" s="320"/>
      <c r="K15" s="321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22"/>
    </row>
    <row r="17" customHeight="1" spans="1:11">
      <c r="A17" s="270" t="s">
        <v>201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0" t="s">
        <v>196</v>
      </c>
      <c r="B18" s="273"/>
      <c r="C18" s="273"/>
      <c r="D18" s="273"/>
      <c r="E18" s="273"/>
      <c r="F18" s="273"/>
      <c r="G18" s="273"/>
      <c r="H18" s="273"/>
      <c r="I18" s="317"/>
      <c r="J18" s="317"/>
      <c r="K18" s="318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9"/>
      <c r="J19" s="320"/>
      <c r="K19" s="321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22"/>
    </row>
    <row r="21" customHeight="1" spans="1:11">
      <c r="A21" s="281" t="s">
        <v>109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customHeight="1" spans="1:11">
      <c r="A22" s="130" t="s">
        <v>110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11"/>
    </row>
    <row r="23" customHeight="1" spans="1:11">
      <c r="A23" s="141" t="s">
        <v>111</v>
      </c>
      <c r="B23" s="143"/>
      <c r="C23" s="266" t="s">
        <v>50</v>
      </c>
      <c r="D23" s="266" t="s">
        <v>51</v>
      </c>
      <c r="E23" s="179"/>
      <c r="F23" s="179"/>
      <c r="G23" s="179"/>
      <c r="H23" s="179"/>
      <c r="I23" s="179"/>
      <c r="J23" s="179"/>
      <c r="K23" s="217"/>
    </row>
    <row r="24" customHeight="1" spans="1:11">
      <c r="A24" s="282" t="s">
        <v>202</v>
      </c>
      <c r="B24" s="283"/>
      <c r="C24" s="283"/>
      <c r="D24" s="283"/>
      <c r="E24" s="283"/>
      <c r="F24" s="283"/>
      <c r="G24" s="283"/>
      <c r="H24" s="283"/>
      <c r="I24" s="283"/>
      <c r="J24" s="283"/>
      <c r="K24" s="323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4"/>
    </row>
    <row r="26" customHeight="1" spans="1:11">
      <c r="A26" s="259" t="s">
        <v>120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0" t="s">
        <v>121</v>
      </c>
      <c r="B27" s="262" t="s">
        <v>81</v>
      </c>
      <c r="C27" s="262" t="s">
        <v>82</v>
      </c>
      <c r="D27" s="262" t="s">
        <v>74</v>
      </c>
      <c r="E27" s="231" t="s">
        <v>122</v>
      </c>
      <c r="F27" s="262" t="s">
        <v>81</v>
      </c>
      <c r="G27" s="262" t="s">
        <v>82</v>
      </c>
      <c r="H27" s="262" t="s">
        <v>74</v>
      </c>
      <c r="I27" s="231" t="s">
        <v>123</v>
      </c>
      <c r="J27" s="262" t="s">
        <v>81</v>
      </c>
      <c r="K27" s="316" t="s">
        <v>82</v>
      </c>
    </row>
    <row r="28" customHeight="1" spans="1:11">
      <c r="A28" s="247" t="s">
        <v>73</v>
      </c>
      <c r="B28" s="266" t="s">
        <v>81</v>
      </c>
      <c r="C28" s="266" t="s">
        <v>82</v>
      </c>
      <c r="D28" s="266" t="s">
        <v>74</v>
      </c>
      <c r="E28" s="286" t="s">
        <v>80</v>
      </c>
      <c r="F28" s="266" t="s">
        <v>81</v>
      </c>
      <c r="G28" s="266" t="s">
        <v>82</v>
      </c>
      <c r="H28" s="266" t="s">
        <v>74</v>
      </c>
      <c r="I28" s="286" t="s">
        <v>91</v>
      </c>
      <c r="J28" s="266" t="s">
        <v>81</v>
      </c>
      <c r="K28" s="313" t="s">
        <v>82</v>
      </c>
    </row>
    <row r="29" customHeight="1" spans="1:11">
      <c r="A29" s="236" t="s">
        <v>84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25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26"/>
    </row>
    <row r="31" customHeight="1" spans="1:11">
      <c r="A31" s="290" t="s">
        <v>203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 t="s">
        <v>204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49"/>
    </row>
    <row r="33" ht="17.25" customHeight="1" spans="1:11">
      <c r="A33" s="291" t="s">
        <v>205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49"/>
    </row>
    <row r="34" ht="17.25" customHeight="1" spans="1:1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327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327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327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327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327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327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7"/>
    </row>
    <row r="43" ht="17.25" customHeight="1" spans="1:11">
      <c r="A43" s="288" t="s">
        <v>119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6"/>
    </row>
    <row r="44" customHeight="1" spans="1:11">
      <c r="A44" s="290" t="s">
        <v>206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5" t="s">
        <v>112</v>
      </c>
      <c r="B45" s="296"/>
      <c r="C45" s="296"/>
      <c r="D45" s="296"/>
      <c r="E45" s="296"/>
      <c r="F45" s="296"/>
      <c r="G45" s="296"/>
      <c r="H45" s="296"/>
      <c r="I45" s="296"/>
      <c r="J45" s="296"/>
      <c r="K45" s="328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328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4"/>
    </row>
    <row r="48" ht="21" customHeight="1" spans="1:11">
      <c r="A48" s="297" t="s">
        <v>125</v>
      </c>
      <c r="B48" s="298" t="s">
        <v>207</v>
      </c>
      <c r="C48" s="298"/>
      <c r="D48" s="299" t="s">
        <v>127</v>
      </c>
      <c r="E48" s="300"/>
      <c r="F48" s="299" t="s">
        <v>128</v>
      </c>
      <c r="G48" s="301"/>
      <c r="H48" s="302" t="s">
        <v>129</v>
      </c>
      <c r="I48" s="302"/>
      <c r="J48" s="298"/>
      <c r="K48" s="329"/>
    </row>
    <row r="49" customHeight="1" spans="1:11">
      <c r="A49" s="303" t="s">
        <v>131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30"/>
    </row>
    <row r="50" customHeight="1" spans="1:1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31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32"/>
    </row>
    <row r="52" ht="21" customHeight="1" spans="1:11">
      <c r="A52" s="297" t="s">
        <v>125</v>
      </c>
      <c r="B52" s="298" t="s">
        <v>207</v>
      </c>
      <c r="C52" s="298"/>
      <c r="D52" s="299" t="s">
        <v>127</v>
      </c>
      <c r="E52" s="299" t="s">
        <v>208</v>
      </c>
      <c r="F52" s="299" t="s">
        <v>128</v>
      </c>
      <c r="G52" s="309">
        <v>45485</v>
      </c>
      <c r="H52" s="302" t="s">
        <v>129</v>
      </c>
      <c r="I52" s="302"/>
      <c r="J52" s="333" t="s">
        <v>130</v>
      </c>
      <c r="K52" s="33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topLeftCell="A9" workbookViewId="0">
      <selection activeCell="A1" sqref="$A1:$XFD1048576"/>
    </sheetView>
  </sheetViews>
  <sheetFormatPr defaultColWidth="9" defaultRowHeight="26" customHeight="1"/>
  <cols>
    <col min="1" max="1" width="17.1666666666667" style="102" customWidth="1"/>
    <col min="2" max="2" width="7.8" style="102" customWidth="1"/>
    <col min="3" max="8" width="9.33333333333333" style="102" customWidth="1"/>
    <col min="9" max="9" width="1.33333333333333" style="102" customWidth="1"/>
    <col min="10" max="10" width="11.5" style="102" customWidth="1"/>
    <col min="11" max="11" width="8.375" style="102" customWidth="1"/>
    <col min="12" max="12" width="10.5" style="102" customWidth="1"/>
    <col min="13" max="13" width="8.375" style="102" customWidth="1"/>
    <col min="14" max="15" width="10.875" style="102" customWidth="1"/>
    <col min="16" max="16" width="11" style="102" customWidth="1"/>
    <col min="17" max="16384" width="9" style="102"/>
  </cols>
  <sheetData>
    <row r="1" s="102" customFormat="1" ht="30" customHeight="1" spans="1:16">
      <c r="A1" s="105" t="s">
        <v>133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="103" customFormat="1" ht="25" customHeight="1" spans="1:16">
      <c r="A2" s="107" t="s">
        <v>46</v>
      </c>
      <c r="B2" s="108" t="s">
        <v>47</v>
      </c>
      <c r="C2" s="109"/>
      <c r="D2" s="110" t="s">
        <v>134</v>
      </c>
      <c r="E2" s="111"/>
      <c r="F2" s="111"/>
      <c r="G2" s="111"/>
      <c r="H2" s="111"/>
      <c r="I2" s="117"/>
      <c r="J2" s="118" t="s">
        <v>41</v>
      </c>
      <c r="K2" s="119" t="s">
        <v>42</v>
      </c>
      <c r="L2" s="120"/>
      <c r="M2" s="120"/>
      <c r="N2" s="120"/>
      <c r="O2" s="120"/>
      <c r="P2" s="121"/>
    </row>
    <row r="3" s="103" customFormat="1" ht="23" customHeight="1" spans="1:16">
      <c r="A3" s="112" t="s">
        <v>135</v>
      </c>
      <c r="B3" s="113" t="s">
        <v>136</v>
      </c>
      <c r="C3" s="112"/>
      <c r="D3" s="112"/>
      <c r="E3" s="112"/>
      <c r="F3" s="112"/>
      <c r="G3" s="112"/>
      <c r="H3" s="112"/>
      <c r="I3" s="107"/>
      <c r="J3" s="113" t="s">
        <v>137</v>
      </c>
      <c r="K3" s="112"/>
      <c r="L3" s="112"/>
      <c r="M3" s="112"/>
      <c r="N3" s="112"/>
      <c r="O3" s="112"/>
      <c r="P3" s="112"/>
    </row>
    <row r="4" s="103" customFormat="1" ht="23" customHeight="1" spans="1:16">
      <c r="A4" s="112"/>
      <c r="B4" s="114" t="s">
        <v>138</v>
      </c>
      <c r="C4" s="114" t="s">
        <v>96</v>
      </c>
      <c r="D4" s="114" t="s">
        <v>97</v>
      </c>
      <c r="E4" s="114" t="s">
        <v>98</v>
      </c>
      <c r="F4" s="114" t="s">
        <v>99</v>
      </c>
      <c r="G4" s="114" t="s">
        <v>100</v>
      </c>
      <c r="H4" s="114" t="s">
        <v>101</v>
      </c>
      <c r="I4" s="107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103" customFormat="1" ht="23" customHeight="1" spans="1:16">
      <c r="A5" s="112"/>
      <c r="B5" s="114" t="s">
        <v>139</v>
      </c>
      <c r="C5" s="114" t="s">
        <v>140</v>
      </c>
      <c r="D5" s="114" t="s">
        <v>141</v>
      </c>
      <c r="E5" s="114" t="s">
        <v>142</v>
      </c>
      <c r="F5" s="114" t="s">
        <v>143</v>
      </c>
      <c r="G5" s="114" t="s">
        <v>144</v>
      </c>
      <c r="H5" s="114" t="s">
        <v>145</v>
      </c>
      <c r="I5" s="107"/>
      <c r="J5" s="114" t="s">
        <v>139</v>
      </c>
      <c r="K5" s="114" t="s">
        <v>140</v>
      </c>
      <c r="L5" s="114" t="s">
        <v>141</v>
      </c>
      <c r="M5" s="114" t="s">
        <v>142</v>
      </c>
      <c r="N5" s="114" t="s">
        <v>143</v>
      </c>
      <c r="O5" s="114" t="s">
        <v>144</v>
      </c>
      <c r="P5" s="114" t="s">
        <v>145</v>
      </c>
    </row>
    <row r="6" s="103" customFormat="1" ht="21" customHeight="1" spans="1:16">
      <c r="A6" s="115" t="s">
        <v>146</v>
      </c>
      <c r="B6" s="116">
        <f t="shared" ref="B6:B8" si="0">C6-1</f>
        <v>65</v>
      </c>
      <c r="C6" s="116">
        <f t="shared" ref="C6:C8" si="1">D6-2</f>
        <v>66</v>
      </c>
      <c r="D6" s="116">
        <v>68</v>
      </c>
      <c r="E6" s="116">
        <f t="shared" ref="E6:E8" si="2">D6+2</f>
        <v>70</v>
      </c>
      <c r="F6" s="116">
        <f t="shared" ref="F6:F8" si="3">E6+2</f>
        <v>72</v>
      </c>
      <c r="G6" s="116">
        <f t="shared" ref="G6:G8" si="4">F6+1</f>
        <v>73</v>
      </c>
      <c r="H6" s="116">
        <f t="shared" ref="H6:H8" si="5">G6+1</f>
        <v>74</v>
      </c>
      <c r="I6" s="107"/>
      <c r="J6" s="107" t="s">
        <v>147</v>
      </c>
      <c r="K6" s="107" t="s">
        <v>148</v>
      </c>
      <c r="L6" s="107" t="s">
        <v>149</v>
      </c>
      <c r="M6" s="107" t="s">
        <v>148</v>
      </c>
      <c r="N6" s="107" t="s">
        <v>147</v>
      </c>
      <c r="O6" s="107" t="s">
        <v>150</v>
      </c>
      <c r="P6" s="107" t="s">
        <v>150</v>
      </c>
    </row>
    <row r="7" s="103" customFormat="1" ht="21" customHeight="1" spans="1:16">
      <c r="A7" s="115" t="s">
        <v>151</v>
      </c>
      <c r="B7" s="116">
        <f t="shared" si="0"/>
        <v>64</v>
      </c>
      <c r="C7" s="116">
        <f t="shared" si="1"/>
        <v>65</v>
      </c>
      <c r="D7" s="116">
        <v>67</v>
      </c>
      <c r="E7" s="116">
        <f t="shared" si="2"/>
        <v>69</v>
      </c>
      <c r="F7" s="116">
        <f t="shared" si="3"/>
        <v>71</v>
      </c>
      <c r="G7" s="116">
        <f t="shared" si="4"/>
        <v>72</v>
      </c>
      <c r="H7" s="116">
        <f t="shared" si="5"/>
        <v>73</v>
      </c>
      <c r="I7" s="107"/>
      <c r="J7" s="107" t="s">
        <v>152</v>
      </c>
      <c r="K7" s="107" t="s">
        <v>148</v>
      </c>
      <c r="L7" s="107">
        <f>0.3/0.3</f>
        <v>1</v>
      </c>
      <c r="M7" s="107" t="s">
        <v>149</v>
      </c>
      <c r="N7" s="107" t="s">
        <v>153</v>
      </c>
      <c r="O7" s="107" t="s">
        <v>150</v>
      </c>
      <c r="P7" s="107" t="s">
        <v>150</v>
      </c>
    </row>
    <row r="8" s="103" customFormat="1" ht="21" customHeight="1" spans="1:16">
      <c r="A8" s="115" t="s">
        <v>154</v>
      </c>
      <c r="B8" s="116">
        <f t="shared" si="0"/>
        <v>57</v>
      </c>
      <c r="C8" s="116">
        <f t="shared" si="1"/>
        <v>58</v>
      </c>
      <c r="D8" s="116">
        <v>60</v>
      </c>
      <c r="E8" s="116">
        <f t="shared" si="2"/>
        <v>62</v>
      </c>
      <c r="F8" s="116">
        <f t="shared" si="3"/>
        <v>64</v>
      </c>
      <c r="G8" s="116">
        <f t="shared" si="4"/>
        <v>65</v>
      </c>
      <c r="H8" s="116">
        <f t="shared" si="5"/>
        <v>66</v>
      </c>
      <c r="I8" s="107"/>
      <c r="J8" s="107" t="s">
        <v>155</v>
      </c>
      <c r="K8" s="107" t="s">
        <v>148</v>
      </c>
      <c r="L8" s="107" t="s">
        <v>148</v>
      </c>
      <c r="M8" s="107" t="s">
        <v>148</v>
      </c>
      <c r="N8" s="107" t="s">
        <v>148</v>
      </c>
      <c r="O8" s="107" t="s">
        <v>148</v>
      </c>
      <c r="P8" s="107" t="s">
        <v>148</v>
      </c>
    </row>
    <row r="9" s="103" customFormat="1" ht="21" customHeight="1" spans="1:16">
      <c r="A9" s="115" t="s">
        <v>156</v>
      </c>
      <c r="B9" s="116">
        <f t="shared" ref="B9:B11" si="6">C9-4</f>
        <v>100</v>
      </c>
      <c r="C9" s="116">
        <f t="shared" ref="C9:C11" si="7">D9-4</f>
        <v>104</v>
      </c>
      <c r="D9" s="116">
        <v>108</v>
      </c>
      <c r="E9" s="116">
        <f t="shared" ref="E9:E11" si="8">D9+4</f>
        <v>112</v>
      </c>
      <c r="F9" s="116">
        <f>E9+4</f>
        <v>116</v>
      </c>
      <c r="G9" s="116">
        <f t="shared" ref="G9:G11" si="9">F9+6</f>
        <v>122</v>
      </c>
      <c r="H9" s="116">
        <f>G9+6</f>
        <v>128</v>
      </c>
      <c r="I9" s="107"/>
      <c r="J9" s="107" t="s">
        <v>148</v>
      </c>
      <c r="K9" s="107" t="s">
        <v>148</v>
      </c>
      <c r="L9" s="107" t="s">
        <v>148</v>
      </c>
      <c r="M9" s="107" t="s">
        <v>157</v>
      </c>
      <c r="N9" s="107" t="s">
        <v>148</v>
      </c>
      <c r="O9" s="107" t="s">
        <v>148</v>
      </c>
      <c r="P9" s="107" t="s">
        <v>148</v>
      </c>
    </row>
    <row r="10" s="103" customFormat="1" ht="21" customHeight="1" spans="1:16">
      <c r="A10" s="115" t="s">
        <v>158</v>
      </c>
      <c r="B10" s="116">
        <f t="shared" si="6"/>
        <v>96</v>
      </c>
      <c r="C10" s="116">
        <f t="shared" si="7"/>
        <v>100</v>
      </c>
      <c r="D10" s="116">
        <v>104</v>
      </c>
      <c r="E10" s="116">
        <f t="shared" si="8"/>
        <v>108</v>
      </c>
      <c r="F10" s="116">
        <f>E10+5</f>
        <v>113</v>
      </c>
      <c r="G10" s="116">
        <f t="shared" si="9"/>
        <v>119</v>
      </c>
      <c r="H10" s="116">
        <f>G10+7</f>
        <v>126</v>
      </c>
      <c r="I10" s="107"/>
      <c r="J10" s="107" t="s">
        <v>148</v>
      </c>
      <c r="K10" s="107" t="s">
        <v>148</v>
      </c>
      <c r="L10" s="107" t="s">
        <v>148</v>
      </c>
      <c r="M10" s="107" t="s">
        <v>148</v>
      </c>
      <c r="N10" s="107" t="s">
        <v>148</v>
      </c>
      <c r="O10" s="107" t="s">
        <v>148</v>
      </c>
      <c r="P10" s="107" t="s">
        <v>148</v>
      </c>
    </row>
    <row r="11" s="103" customFormat="1" ht="21" customHeight="1" spans="1:16">
      <c r="A11" s="115" t="s">
        <v>159</v>
      </c>
      <c r="B11" s="116">
        <f t="shared" si="6"/>
        <v>104</v>
      </c>
      <c r="C11" s="116">
        <f t="shared" si="7"/>
        <v>108</v>
      </c>
      <c r="D11" s="116">
        <v>112</v>
      </c>
      <c r="E11" s="116">
        <f t="shared" si="8"/>
        <v>116</v>
      </c>
      <c r="F11" s="116">
        <f>E11+5</f>
        <v>121</v>
      </c>
      <c r="G11" s="116">
        <f t="shared" si="9"/>
        <v>127</v>
      </c>
      <c r="H11" s="116">
        <f>G11+7</f>
        <v>134</v>
      </c>
      <c r="I11" s="107"/>
      <c r="J11" s="107" t="s">
        <v>160</v>
      </c>
      <c r="K11" s="107" t="s">
        <v>161</v>
      </c>
      <c r="L11" s="107" t="s">
        <v>162</v>
      </c>
      <c r="M11" s="107" t="s">
        <v>163</v>
      </c>
      <c r="N11" s="107" t="s">
        <v>161</v>
      </c>
      <c r="O11" s="107" t="s">
        <v>164</v>
      </c>
      <c r="P11" s="107" t="s">
        <v>164</v>
      </c>
    </row>
    <row r="12" s="103" customFormat="1" ht="21" customHeight="1" spans="1:16">
      <c r="A12" s="115" t="s">
        <v>165</v>
      </c>
      <c r="B12" s="116">
        <f>C12-1</f>
        <v>39</v>
      </c>
      <c r="C12" s="116">
        <f>D12-1</f>
        <v>40</v>
      </c>
      <c r="D12" s="116">
        <v>41</v>
      </c>
      <c r="E12" s="116">
        <f>D12+1</f>
        <v>42</v>
      </c>
      <c r="F12" s="116">
        <f>E12+1</f>
        <v>43</v>
      </c>
      <c r="G12" s="116">
        <f>F12+1.2</f>
        <v>44.2</v>
      </c>
      <c r="H12" s="116">
        <f>G12+1.2</f>
        <v>45.4</v>
      </c>
      <c r="I12" s="107"/>
      <c r="J12" s="107" t="s">
        <v>166</v>
      </c>
      <c r="K12" s="107" t="s">
        <v>167</v>
      </c>
      <c r="L12" s="107" t="s">
        <v>148</v>
      </c>
      <c r="M12" s="107" t="s">
        <v>157</v>
      </c>
      <c r="N12" s="107" t="s">
        <v>148</v>
      </c>
      <c r="O12" s="107" t="s">
        <v>168</v>
      </c>
      <c r="P12" s="107" t="s">
        <v>168</v>
      </c>
    </row>
    <row r="13" s="103" customFormat="1" ht="21" customHeight="1" spans="1:16">
      <c r="A13" s="115" t="s">
        <v>169</v>
      </c>
      <c r="B13" s="116">
        <f>C13-0.5</f>
        <v>60.5</v>
      </c>
      <c r="C13" s="116">
        <f>D13-1</f>
        <v>61</v>
      </c>
      <c r="D13" s="116">
        <v>62</v>
      </c>
      <c r="E13" s="116">
        <f>D13+1</f>
        <v>63</v>
      </c>
      <c r="F13" s="116">
        <f>E13+1</f>
        <v>64</v>
      </c>
      <c r="G13" s="116">
        <f>F13+0.5</f>
        <v>64.5</v>
      </c>
      <c r="H13" s="116">
        <f>G13+0.5</f>
        <v>65</v>
      </c>
      <c r="I13" s="107"/>
      <c r="J13" s="107" t="s">
        <v>170</v>
      </c>
      <c r="K13" s="107" t="s">
        <v>171</v>
      </c>
      <c r="L13" s="107" t="s">
        <v>171</v>
      </c>
      <c r="M13" s="107" t="s">
        <v>171</v>
      </c>
      <c r="N13" s="107" t="s">
        <v>171</v>
      </c>
      <c r="O13" s="107" t="s">
        <v>171</v>
      </c>
      <c r="P13" s="107" t="s">
        <v>171</v>
      </c>
    </row>
    <row r="14" s="103" customFormat="1" ht="21" customHeight="1" spans="1:16">
      <c r="A14" s="115" t="s">
        <v>172</v>
      </c>
      <c r="B14" s="116">
        <f>C14-0.8</f>
        <v>20.4</v>
      </c>
      <c r="C14" s="116">
        <f>D14-0.8</f>
        <v>21.2</v>
      </c>
      <c r="D14" s="116">
        <v>22</v>
      </c>
      <c r="E14" s="116">
        <f>D14+0.8</f>
        <v>22.8</v>
      </c>
      <c r="F14" s="116">
        <f>E14+0.8</f>
        <v>23.6</v>
      </c>
      <c r="G14" s="116">
        <f>F14+1.3</f>
        <v>24.9</v>
      </c>
      <c r="H14" s="116">
        <f>G14+1.3</f>
        <v>26.2</v>
      </c>
      <c r="I14" s="107"/>
      <c r="J14" s="107" t="s">
        <v>149</v>
      </c>
      <c r="K14" s="107" t="s">
        <v>148</v>
      </c>
      <c r="L14" s="107" t="s">
        <v>170</v>
      </c>
      <c r="M14" s="107" t="s">
        <v>170</v>
      </c>
      <c r="N14" s="107" t="s">
        <v>171</v>
      </c>
      <c r="O14" s="107" t="s">
        <v>171</v>
      </c>
      <c r="P14" s="107" t="s">
        <v>171</v>
      </c>
    </row>
    <row r="15" s="103" customFormat="1" ht="21" customHeight="1" spans="1:16">
      <c r="A15" s="115" t="s">
        <v>173</v>
      </c>
      <c r="B15" s="116">
        <f>C15-0.7</f>
        <v>17.6</v>
      </c>
      <c r="C15" s="116">
        <f>D15-0.7</f>
        <v>18.3</v>
      </c>
      <c r="D15" s="116">
        <v>19</v>
      </c>
      <c r="E15" s="116">
        <f>D15+0.7</f>
        <v>19.7</v>
      </c>
      <c r="F15" s="116">
        <f>E15+0.7</f>
        <v>20.4</v>
      </c>
      <c r="G15" s="116">
        <f>F15+0.9</f>
        <v>21.3</v>
      </c>
      <c r="H15" s="116">
        <f>G15+0.9</f>
        <v>22.2</v>
      </c>
      <c r="I15" s="107"/>
      <c r="J15" s="107" t="s">
        <v>148</v>
      </c>
      <c r="K15" s="107" t="s">
        <v>148</v>
      </c>
      <c r="L15" s="107" t="s">
        <v>148</v>
      </c>
      <c r="M15" s="107" t="s">
        <v>148</v>
      </c>
      <c r="N15" s="107" t="s">
        <v>148</v>
      </c>
      <c r="O15" s="107" t="s">
        <v>148</v>
      </c>
      <c r="P15" s="107" t="s">
        <v>148</v>
      </c>
    </row>
    <row r="16" s="103" customFormat="1" ht="21" customHeight="1" spans="1:16">
      <c r="A16" s="115" t="s">
        <v>174</v>
      </c>
      <c r="B16" s="116">
        <f>C16-0.5</f>
        <v>12.5</v>
      </c>
      <c r="C16" s="116">
        <f>D16-0.5</f>
        <v>13</v>
      </c>
      <c r="D16" s="116">
        <v>13.5</v>
      </c>
      <c r="E16" s="116">
        <f>D16+0.5</f>
        <v>14</v>
      </c>
      <c r="F16" s="116">
        <f>E16+0.5</f>
        <v>14.5</v>
      </c>
      <c r="G16" s="116">
        <f>F16+0.7</f>
        <v>15.2</v>
      </c>
      <c r="H16" s="116">
        <f>G16+0.7</f>
        <v>15.9</v>
      </c>
      <c r="I16" s="107"/>
      <c r="J16" s="107" t="s">
        <v>148</v>
      </c>
      <c r="K16" s="107" t="s">
        <v>148</v>
      </c>
      <c r="L16" s="107" t="s">
        <v>148</v>
      </c>
      <c r="M16" s="107" t="s">
        <v>148</v>
      </c>
      <c r="N16" s="107" t="s">
        <v>148</v>
      </c>
      <c r="O16" s="107" t="s">
        <v>148</v>
      </c>
      <c r="P16" s="107" t="s">
        <v>148</v>
      </c>
    </row>
    <row r="17" s="103" customFormat="1" ht="21" customHeight="1" spans="1:16">
      <c r="A17" s="115" t="s">
        <v>175</v>
      </c>
      <c r="B17" s="116">
        <f>C17</f>
        <v>9.5</v>
      </c>
      <c r="C17" s="116">
        <f>D17</f>
        <v>9.5</v>
      </c>
      <c r="D17" s="116">
        <v>9.5</v>
      </c>
      <c r="E17" s="116">
        <f t="shared" ref="E17:H17" si="10">D17</f>
        <v>9.5</v>
      </c>
      <c r="F17" s="116">
        <f t="shared" si="10"/>
        <v>9.5</v>
      </c>
      <c r="G17" s="116">
        <f t="shared" si="10"/>
        <v>9.5</v>
      </c>
      <c r="H17" s="116">
        <f t="shared" si="10"/>
        <v>9.5</v>
      </c>
      <c r="I17" s="107"/>
      <c r="J17" s="107"/>
      <c r="K17" s="107" t="s">
        <v>148</v>
      </c>
      <c r="L17" s="107" t="s">
        <v>148</v>
      </c>
      <c r="M17" s="107" t="s">
        <v>148</v>
      </c>
      <c r="N17" s="107" t="s">
        <v>148</v>
      </c>
      <c r="O17" s="107" t="s">
        <v>148</v>
      </c>
      <c r="P17" s="107" t="s">
        <v>148</v>
      </c>
    </row>
    <row r="18" s="103" customFormat="1" ht="21" customHeight="1" spans="1:16">
      <c r="A18" s="115" t="s">
        <v>176</v>
      </c>
      <c r="B18" s="116">
        <f>C18</f>
        <v>9</v>
      </c>
      <c r="C18" s="116">
        <f>D18</f>
        <v>9</v>
      </c>
      <c r="D18" s="116">
        <v>9</v>
      </c>
      <c r="E18" s="116">
        <f t="shared" ref="E18:H18" si="11">D18</f>
        <v>9</v>
      </c>
      <c r="F18" s="116">
        <f t="shared" si="11"/>
        <v>9</v>
      </c>
      <c r="G18" s="116">
        <f t="shared" si="11"/>
        <v>9</v>
      </c>
      <c r="H18" s="116">
        <f t="shared" si="11"/>
        <v>9</v>
      </c>
      <c r="I18" s="107"/>
      <c r="J18" s="107" t="s">
        <v>177</v>
      </c>
      <c r="K18" s="107" t="s">
        <v>171</v>
      </c>
      <c r="L18" s="107" t="s">
        <v>171</v>
      </c>
      <c r="M18" s="107" t="s">
        <v>178</v>
      </c>
      <c r="N18" s="107" t="s">
        <v>171</v>
      </c>
      <c r="O18" s="107" t="s">
        <v>147</v>
      </c>
      <c r="P18" s="107" t="s">
        <v>147</v>
      </c>
    </row>
    <row r="19" s="103" customFormat="1" ht="21" customHeight="1" spans="1:16">
      <c r="A19" s="115" t="s">
        <v>179</v>
      </c>
      <c r="B19" s="116">
        <f>C19-1</f>
        <v>53</v>
      </c>
      <c r="C19" s="116">
        <f t="shared" ref="C19:C23" si="12">D19-1</f>
        <v>54</v>
      </c>
      <c r="D19" s="116">
        <v>55</v>
      </c>
      <c r="E19" s="116">
        <f>D19+1</f>
        <v>56</v>
      </c>
      <c r="F19" s="116">
        <f t="shared" ref="F19:F24" si="13">E19+1</f>
        <v>57</v>
      </c>
      <c r="G19" s="116">
        <f>F19+1.5</f>
        <v>58.5</v>
      </c>
      <c r="H19" s="116">
        <f>G19+1.5</f>
        <v>60</v>
      </c>
      <c r="I19" s="107"/>
      <c r="J19" s="107" t="s">
        <v>149</v>
      </c>
      <c r="K19" s="107" t="s">
        <v>148</v>
      </c>
      <c r="L19" s="107" t="s">
        <v>170</v>
      </c>
      <c r="M19" s="107" t="s">
        <v>170</v>
      </c>
      <c r="N19" s="107" t="s">
        <v>171</v>
      </c>
      <c r="O19" s="107" t="s">
        <v>171</v>
      </c>
      <c r="P19" s="107" t="s">
        <v>171</v>
      </c>
    </row>
    <row r="20" s="103" customFormat="1" ht="21" customHeight="1" spans="1:16">
      <c r="A20" s="115" t="s">
        <v>180</v>
      </c>
      <c r="B20" s="116">
        <f>C20-1</f>
        <v>51</v>
      </c>
      <c r="C20" s="116">
        <f t="shared" si="12"/>
        <v>52</v>
      </c>
      <c r="D20" s="116">
        <v>53</v>
      </c>
      <c r="E20" s="116">
        <f>D20+1</f>
        <v>54</v>
      </c>
      <c r="F20" s="116">
        <f t="shared" si="13"/>
        <v>55</v>
      </c>
      <c r="G20" s="116">
        <f>F20+1.5</f>
        <v>56.5</v>
      </c>
      <c r="H20" s="116">
        <f>G20+1.5</f>
        <v>58</v>
      </c>
      <c r="I20" s="107"/>
      <c r="J20" s="107" t="s">
        <v>166</v>
      </c>
      <c r="K20" s="107" t="s">
        <v>167</v>
      </c>
      <c r="L20" s="107" t="s">
        <v>148</v>
      </c>
      <c r="M20" s="107" t="s">
        <v>157</v>
      </c>
      <c r="N20" s="107" t="s">
        <v>148</v>
      </c>
      <c r="O20" s="107" t="s">
        <v>168</v>
      </c>
      <c r="P20" s="107" t="s">
        <v>168</v>
      </c>
    </row>
    <row r="21" s="103" customFormat="1" ht="19" customHeight="1" spans="1:16">
      <c r="A21" s="115" t="s">
        <v>181</v>
      </c>
      <c r="B21" s="116">
        <f>C21-0.5</f>
        <v>35</v>
      </c>
      <c r="C21" s="116">
        <f>D21-0.5</f>
        <v>35.5</v>
      </c>
      <c r="D21" s="116">
        <v>36</v>
      </c>
      <c r="E21" s="116">
        <f t="shared" ref="E21:G21" si="14">D21+0.5</f>
        <v>36.5</v>
      </c>
      <c r="F21" s="116">
        <f t="shared" si="14"/>
        <v>37</v>
      </c>
      <c r="G21" s="116">
        <f t="shared" si="14"/>
        <v>37.5</v>
      </c>
      <c r="H21" s="116">
        <f t="shared" ref="H21:H25" si="15">G21</f>
        <v>37.5</v>
      </c>
      <c r="I21" s="122"/>
      <c r="J21" s="107" t="s">
        <v>170</v>
      </c>
      <c r="K21" s="107" t="s">
        <v>171</v>
      </c>
      <c r="L21" s="107" t="s">
        <v>171</v>
      </c>
      <c r="M21" s="107" t="s">
        <v>171</v>
      </c>
      <c r="N21" s="107" t="s">
        <v>171</v>
      </c>
      <c r="O21" s="107" t="s">
        <v>171</v>
      </c>
      <c r="P21" s="107" t="s">
        <v>171</v>
      </c>
    </row>
    <row r="22" s="102" customFormat="1" ht="47" customHeight="1" spans="1:16">
      <c r="A22" s="115" t="s">
        <v>182</v>
      </c>
      <c r="B22" s="116">
        <f>C22-0.5</f>
        <v>25</v>
      </c>
      <c r="C22" s="116">
        <f>D22-0.5</f>
        <v>25.5</v>
      </c>
      <c r="D22" s="116">
        <v>26</v>
      </c>
      <c r="E22" s="116">
        <f>D22+0.5</f>
        <v>26.5</v>
      </c>
      <c r="F22" s="116">
        <f>E22+0.5</f>
        <v>27</v>
      </c>
      <c r="G22" s="116">
        <f>F22+0.75</f>
        <v>27.75</v>
      </c>
      <c r="H22" s="116">
        <f t="shared" si="15"/>
        <v>27.75</v>
      </c>
      <c r="I22" s="123"/>
      <c r="J22" s="124" t="s">
        <v>166</v>
      </c>
      <c r="K22" s="124" t="s">
        <v>167</v>
      </c>
      <c r="L22" s="124" t="s">
        <v>148</v>
      </c>
      <c r="M22" s="124" t="s">
        <v>157</v>
      </c>
      <c r="N22" s="124" t="s">
        <v>148</v>
      </c>
      <c r="O22" s="124" t="s">
        <v>168</v>
      </c>
      <c r="P22" s="124" t="s">
        <v>166</v>
      </c>
    </row>
    <row r="23" s="104" customFormat="1" customHeight="1" spans="1:16">
      <c r="A23" s="115" t="s">
        <v>183</v>
      </c>
      <c r="B23" s="116">
        <f>C23</f>
        <v>17</v>
      </c>
      <c r="C23" s="116">
        <f t="shared" si="12"/>
        <v>17</v>
      </c>
      <c r="D23" s="116">
        <v>18</v>
      </c>
      <c r="E23" s="116">
        <f t="shared" ref="E23:E25" si="16">D23</f>
        <v>18</v>
      </c>
      <c r="F23" s="116">
        <f>E23+1.5</f>
        <v>19.5</v>
      </c>
      <c r="G23" s="116">
        <f t="shared" ref="G23:G25" si="17">F23</f>
        <v>19.5</v>
      </c>
      <c r="H23" s="116">
        <f t="shared" si="15"/>
        <v>19.5</v>
      </c>
      <c r="I23" s="102"/>
      <c r="J23" s="107" t="s">
        <v>170</v>
      </c>
      <c r="K23" s="107" t="s">
        <v>171</v>
      </c>
      <c r="L23" s="107" t="s">
        <v>171</v>
      </c>
      <c r="M23" s="107" t="s">
        <v>171</v>
      </c>
      <c r="N23" s="107" t="s">
        <v>171</v>
      </c>
      <c r="O23" s="107" t="s">
        <v>171</v>
      </c>
      <c r="P23" s="107" t="s">
        <v>171</v>
      </c>
    </row>
    <row r="24" s="104" customFormat="1" customHeight="1" spans="1:16">
      <c r="A24" s="115" t="s">
        <v>184</v>
      </c>
      <c r="B24" s="116">
        <f>C24</f>
        <v>16</v>
      </c>
      <c r="C24" s="116">
        <f>D24</f>
        <v>16</v>
      </c>
      <c r="D24" s="116">
        <v>16</v>
      </c>
      <c r="E24" s="116">
        <f t="shared" si="16"/>
        <v>16</v>
      </c>
      <c r="F24" s="116">
        <f t="shared" si="13"/>
        <v>17</v>
      </c>
      <c r="G24" s="116">
        <f t="shared" si="17"/>
        <v>17</v>
      </c>
      <c r="H24" s="116">
        <f t="shared" si="15"/>
        <v>17</v>
      </c>
      <c r="I24" s="102"/>
      <c r="J24" s="107" t="s">
        <v>170</v>
      </c>
      <c r="K24" s="107" t="s">
        <v>171</v>
      </c>
      <c r="L24" s="107" t="s">
        <v>171</v>
      </c>
      <c r="M24" s="107" t="s">
        <v>171</v>
      </c>
      <c r="N24" s="107" t="s">
        <v>171</v>
      </c>
      <c r="O24" s="107" t="s">
        <v>171</v>
      </c>
      <c r="P24" s="107" t="s">
        <v>171</v>
      </c>
    </row>
    <row r="25" s="104" customFormat="1" customHeight="1" spans="1:16">
      <c r="A25" s="115" t="s">
        <v>185</v>
      </c>
      <c r="B25" s="116">
        <v>13</v>
      </c>
      <c r="C25" s="116">
        <f>D25</f>
        <v>13</v>
      </c>
      <c r="D25" s="116">
        <v>13</v>
      </c>
      <c r="E25" s="116">
        <f t="shared" si="16"/>
        <v>13</v>
      </c>
      <c r="F25" s="116">
        <f>E25+2</f>
        <v>15</v>
      </c>
      <c r="G25" s="116">
        <f t="shared" si="17"/>
        <v>15</v>
      </c>
      <c r="H25" s="116">
        <f t="shared" si="15"/>
        <v>15</v>
      </c>
      <c r="I25" s="102"/>
      <c r="J25" s="124" t="s">
        <v>148</v>
      </c>
      <c r="K25" s="124" t="s">
        <v>148</v>
      </c>
      <c r="L25" s="124" t="s">
        <v>148</v>
      </c>
      <c r="M25" s="124" t="s">
        <v>148</v>
      </c>
      <c r="N25" s="124" t="s">
        <v>148</v>
      </c>
      <c r="O25" s="124" t="s">
        <v>148</v>
      </c>
      <c r="P25" s="124" t="s">
        <v>148</v>
      </c>
    </row>
    <row r="26" s="102" customFormat="1" customHeight="1" spans="10:14">
      <c r="J26" s="102" t="s">
        <v>186</v>
      </c>
      <c r="K26" s="125"/>
      <c r="L26" s="102" t="s">
        <v>187</v>
      </c>
      <c r="M26" s="102"/>
      <c r="N26" s="102" t="s">
        <v>188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L33" sqref="L33"/>
    </sheetView>
  </sheetViews>
  <sheetFormatPr defaultColWidth="10.1666666666667" defaultRowHeight="15.6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10.6833333333333" style="128" customWidth="1"/>
    <col min="6" max="6" width="18.6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6.55" spans="1:11">
      <c r="A1" s="129" t="s">
        <v>209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37</v>
      </c>
      <c r="B2" s="131" t="s">
        <v>38</v>
      </c>
      <c r="C2" s="131"/>
      <c r="D2" s="132" t="s">
        <v>46</v>
      </c>
      <c r="E2" s="133" t="s">
        <v>47</v>
      </c>
      <c r="F2" s="134" t="s">
        <v>210</v>
      </c>
      <c r="G2" s="135" t="s">
        <v>53</v>
      </c>
      <c r="H2" s="135"/>
      <c r="I2" s="198" t="s">
        <v>41</v>
      </c>
      <c r="J2" s="199" t="s">
        <v>42</v>
      </c>
      <c r="K2" s="200"/>
    </row>
    <row r="3" spans="1:11">
      <c r="A3" s="136" t="s">
        <v>60</v>
      </c>
      <c r="B3" s="137">
        <v>22082</v>
      </c>
      <c r="C3" s="137"/>
      <c r="D3" s="138" t="s">
        <v>211</v>
      </c>
      <c r="E3" s="139">
        <v>45532</v>
      </c>
      <c r="F3" s="139"/>
      <c r="G3" s="139"/>
      <c r="H3" s="140" t="s">
        <v>212</v>
      </c>
      <c r="I3" s="140"/>
      <c r="J3" s="140"/>
      <c r="K3" s="201"/>
    </row>
    <row r="4" spans="1:11">
      <c r="A4" s="141" t="s">
        <v>56</v>
      </c>
      <c r="B4" s="142">
        <v>4</v>
      </c>
      <c r="C4" s="142">
        <v>6</v>
      </c>
      <c r="D4" s="143" t="s">
        <v>213</v>
      </c>
      <c r="E4" s="144" t="s">
        <v>214</v>
      </c>
      <c r="F4" s="144"/>
      <c r="G4" s="144"/>
      <c r="H4" s="145" t="s">
        <v>215</v>
      </c>
      <c r="I4" s="145"/>
      <c r="J4" s="202" t="s">
        <v>50</v>
      </c>
      <c r="K4" s="203" t="s">
        <v>51</v>
      </c>
    </row>
    <row r="5" spans="1:11">
      <c r="A5" s="141" t="s">
        <v>216</v>
      </c>
      <c r="B5" s="137">
        <v>6</v>
      </c>
      <c r="C5" s="137"/>
      <c r="D5" s="138" t="s">
        <v>214</v>
      </c>
      <c r="E5" s="146" t="s">
        <v>217</v>
      </c>
      <c r="F5" s="146" t="s">
        <v>218</v>
      </c>
      <c r="G5" s="146" t="s">
        <v>219</v>
      </c>
      <c r="H5" s="145" t="s">
        <v>220</v>
      </c>
      <c r="I5" s="145"/>
      <c r="J5" s="202" t="s">
        <v>50</v>
      </c>
      <c r="K5" s="203" t="s">
        <v>51</v>
      </c>
    </row>
    <row r="6" spans="1:11">
      <c r="A6" s="147" t="s">
        <v>221</v>
      </c>
      <c r="B6" s="148">
        <v>980</v>
      </c>
      <c r="C6" s="148"/>
      <c r="D6" s="149" t="s">
        <v>222</v>
      </c>
      <c r="E6" s="150"/>
      <c r="F6" s="151">
        <v>11000</v>
      </c>
      <c r="G6" s="152"/>
      <c r="H6" s="153" t="s">
        <v>223</v>
      </c>
      <c r="I6" s="153"/>
      <c r="J6" s="204" t="s">
        <v>50</v>
      </c>
      <c r="K6" s="205" t="s">
        <v>51</v>
      </c>
    </row>
    <row r="7" ht="16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224</v>
      </c>
      <c r="B8" s="158" t="s">
        <v>225</v>
      </c>
      <c r="C8" s="158" t="s">
        <v>226</v>
      </c>
      <c r="D8" s="158" t="s">
        <v>227</v>
      </c>
      <c r="E8" s="158" t="s">
        <v>228</v>
      </c>
      <c r="F8" s="158" t="s">
        <v>229</v>
      </c>
      <c r="G8" s="159" t="s">
        <v>230</v>
      </c>
      <c r="H8" s="160"/>
      <c r="I8" s="160"/>
      <c r="J8" s="160"/>
      <c r="K8" s="206"/>
    </row>
    <row r="9" spans="1:11">
      <c r="A9" s="141" t="s">
        <v>231</v>
      </c>
      <c r="B9" s="143"/>
      <c r="C9" s="161" t="s">
        <v>50</v>
      </c>
      <c r="D9" s="161" t="s">
        <v>51</v>
      </c>
      <c r="E9" s="138" t="s">
        <v>232</v>
      </c>
      <c r="F9" s="162" t="s">
        <v>233</v>
      </c>
      <c r="G9" s="163"/>
      <c r="H9" s="164"/>
      <c r="I9" s="164"/>
      <c r="J9" s="164"/>
      <c r="K9" s="207"/>
    </row>
    <row r="10" spans="1:11">
      <c r="A10" s="141" t="s">
        <v>234</v>
      </c>
      <c r="B10" s="143"/>
      <c r="C10" s="161" t="s">
        <v>50</v>
      </c>
      <c r="D10" s="161" t="s">
        <v>51</v>
      </c>
      <c r="E10" s="138" t="s">
        <v>235</v>
      </c>
      <c r="F10" s="162" t="s">
        <v>196</v>
      </c>
      <c r="G10" s="163" t="s">
        <v>236</v>
      </c>
      <c r="H10" s="164"/>
      <c r="I10" s="164"/>
      <c r="J10" s="164"/>
      <c r="K10" s="207"/>
    </row>
    <row r="11" spans="1:11">
      <c r="A11" s="165" t="s">
        <v>197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8"/>
    </row>
    <row r="12" spans="1:11">
      <c r="A12" s="136" t="s">
        <v>75</v>
      </c>
      <c r="B12" s="161" t="s">
        <v>71</v>
      </c>
      <c r="C12" s="161" t="s">
        <v>72</v>
      </c>
      <c r="D12" s="162"/>
      <c r="E12" s="138" t="s">
        <v>73</v>
      </c>
      <c r="F12" s="161" t="s">
        <v>71</v>
      </c>
      <c r="G12" s="161" t="s">
        <v>72</v>
      </c>
      <c r="H12" s="161"/>
      <c r="I12" s="138" t="s">
        <v>237</v>
      </c>
      <c r="J12" s="161" t="s">
        <v>71</v>
      </c>
      <c r="K12" s="209" t="s">
        <v>72</v>
      </c>
    </row>
    <row r="13" spans="1:11">
      <c r="A13" s="136" t="s">
        <v>78</v>
      </c>
      <c r="B13" s="161" t="s">
        <v>71</v>
      </c>
      <c r="C13" s="161" t="s">
        <v>72</v>
      </c>
      <c r="D13" s="162"/>
      <c r="E13" s="138" t="s">
        <v>83</v>
      </c>
      <c r="F13" s="161" t="s">
        <v>71</v>
      </c>
      <c r="G13" s="161" t="s">
        <v>72</v>
      </c>
      <c r="H13" s="161"/>
      <c r="I13" s="138" t="s">
        <v>238</v>
      </c>
      <c r="J13" s="161" t="s">
        <v>71</v>
      </c>
      <c r="K13" s="209" t="s">
        <v>72</v>
      </c>
    </row>
    <row r="14" ht="16.35" spans="1:11">
      <c r="A14" s="147" t="s">
        <v>239</v>
      </c>
      <c r="B14" s="167" t="s">
        <v>71</v>
      </c>
      <c r="C14" s="167" t="s">
        <v>72</v>
      </c>
      <c r="D14" s="168"/>
      <c r="E14" s="149" t="s">
        <v>240</v>
      </c>
      <c r="F14" s="167" t="s">
        <v>71</v>
      </c>
      <c r="G14" s="167" t="s">
        <v>72</v>
      </c>
      <c r="H14" s="167"/>
      <c r="I14" s="149" t="s">
        <v>241</v>
      </c>
      <c r="J14" s="167" t="s">
        <v>71</v>
      </c>
      <c r="K14" s="210" t="s">
        <v>72</v>
      </c>
    </row>
    <row r="15" ht="16.35" spans="1:11">
      <c r="A15" s="154"/>
      <c r="B15" s="169"/>
      <c r="C15" s="169"/>
      <c r="D15" s="155"/>
      <c r="E15" s="154"/>
      <c r="F15" s="169"/>
      <c r="G15" s="169"/>
      <c r="H15" s="169"/>
      <c r="I15" s="154"/>
      <c r="J15" s="169"/>
      <c r="K15" s="169"/>
    </row>
    <row r="16" s="126" customFormat="1" spans="1:11">
      <c r="A16" s="130" t="s">
        <v>242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11"/>
    </row>
    <row r="17" spans="1:11">
      <c r="A17" s="141" t="s">
        <v>243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212"/>
    </row>
    <row r="18" spans="1:11">
      <c r="A18" s="141" t="s">
        <v>244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212"/>
    </row>
    <row r="19" spans="1:11">
      <c r="A19" s="171" t="s">
        <v>245</v>
      </c>
      <c r="B19" s="172"/>
      <c r="C19" s="172"/>
      <c r="D19" s="172"/>
      <c r="E19" s="172"/>
      <c r="F19" s="172"/>
      <c r="G19" s="172"/>
      <c r="H19" s="172"/>
      <c r="I19" s="172"/>
      <c r="J19" s="172"/>
      <c r="K19" s="213"/>
    </row>
    <row r="20" spans="1:11">
      <c r="A20" s="173" t="s">
        <v>246</v>
      </c>
      <c r="B20" s="174"/>
      <c r="C20" s="174"/>
      <c r="D20" s="174"/>
      <c r="E20" s="174"/>
      <c r="F20" s="174"/>
      <c r="G20" s="174"/>
      <c r="H20" s="174"/>
      <c r="I20" s="174"/>
      <c r="J20" s="174"/>
      <c r="K20" s="214"/>
    </row>
    <row r="21" spans="1:11">
      <c r="A21" s="173" t="s">
        <v>247</v>
      </c>
      <c r="B21" s="174"/>
      <c r="C21" s="174"/>
      <c r="D21" s="174"/>
      <c r="E21" s="174"/>
      <c r="F21" s="174"/>
      <c r="G21" s="174"/>
      <c r="H21" s="174"/>
      <c r="I21" s="174"/>
      <c r="J21" s="174"/>
      <c r="K21" s="214"/>
    </row>
    <row r="22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15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16"/>
    </row>
    <row r="24" spans="1:11">
      <c r="A24" s="141" t="s">
        <v>111</v>
      </c>
      <c r="B24" s="143"/>
      <c r="C24" s="161" t="s">
        <v>50</v>
      </c>
      <c r="D24" s="161" t="s">
        <v>51</v>
      </c>
      <c r="E24" s="179"/>
      <c r="F24" s="179"/>
      <c r="G24" s="179"/>
      <c r="H24" s="179"/>
      <c r="I24" s="179"/>
      <c r="J24" s="179"/>
      <c r="K24" s="217"/>
    </row>
    <row r="25" ht="16.35" spans="1:11">
      <c r="A25" s="180" t="s">
        <v>248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18"/>
    </row>
    <row r="26" ht="16.3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249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19"/>
    </row>
    <row r="28" spans="1:11">
      <c r="A28" s="185" t="s">
        <v>250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209"/>
    </row>
    <row r="29" spans="1:11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215"/>
    </row>
    <row r="30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20"/>
    </row>
    <row r="3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20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20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215"/>
    </row>
    <row r="35" ht="23" customHeight="1" spans="1:11">
      <c r="A35" s="188"/>
      <c r="B35" s="176"/>
      <c r="C35" s="176"/>
      <c r="D35" s="176"/>
      <c r="E35" s="176"/>
      <c r="F35" s="176"/>
      <c r="G35" s="176"/>
      <c r="H35" s="176"/>
      <c r="I35" s="176"/>
      <c r="J35" s="176"/>
      <c r="K35" s="215"/>
    </row>
    <row r="36" ht="23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21"/>
    </row>
    <row r="37" ht="18.75" customHeight="1" spans="1:11">
      <c r="A37" s="191" t="s">
        <v>251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2"/>
    </row>
    <row r="38" s="127" customFormat="1" ht="18.75" customHeight="1" spans="1:11">
      <c r="A38" s="141" t="s">
        <v>252</v>
      </c>
      <c r="B38" s="143"/>
      <c r="C38" s="143"/>
      <c r="D38" s="179" t="s">
        <v>253</v>
      </c>
      <c r="E38" s="179"/>
      <c r="F38" s="193" t="s">
        <v>254</v>
      </c>
      <c r="G38" s="194"/>
      <c r="H38" s="143" t="s">
        <v>255</v>
      </c>
      <c r="I38" s="143"/>
      <c r="J38" s="143" t="s">
        <v>256</v>
      </c>
      <c r="K38" s="212"/>
    </row>
    <row r="39" ht="18.75" customHeight="1" spans="1:13">
      <c r="A39" s="141" t="s">
        <v>112</v>
      </c>
      <c r="B39" s="143" t="s">
        <v>257</v>
      </c>
      <c r="C39" s="143"/>
      <c r="D39" s="143"/>
      <c r="E39" s="143"/>
      <c r="F39" s="143"/>
      <c r="G39" s="143"/>
      <c r="H39" s="143"/>
      <c r="I39" s="143"/>
      <c r="J39" s="143"/>
      <c r="K39" s="212"/>
      <c r="M39" s="127"/>
    </row>
    <row r="40" ht="31" customHeight="1" spans="1:11">
      <c r="A40" s="141" t="s">
        <v>258</v>
      </c>
      <c r="B40" s="143"/>
      <c r="C40" s="143"/>
      <c r="D40" s="143"/>
      <c r="E40" s="143"/>
      <c r="F40" s="143"/>
      <c r="G40" s="143"/>
      <c r="H40" s="143"/>
      <c r="I40" s="143"/>
      <c r="J40" s="143"/>
      <c r="K40" s="212"/>
    </row>
    <row r="41" ht="18.75" customHeight="1" spans="1:11">
      <c r="A41" s="141"/>
      <c r="B41" s="143"/>
      <c r="C41" s="143"/>
      <c r="D41" s="143"/>
      <c r="E41" s="143"/>
      <c r="F41" s="143"/>
      <c r="G41" s="143"/>
      <c r="H41" s="143"/>
      <c r="I41" s="143"/>
      <c r="J41" s="143"/>
      <c r="K41" s="212"/>
    </row>
    <row r="42" ht="32" customHeight="1" spans="1:11">
      <c r="A42" s="147" t="s">
        <v>125</v>
      </c>
      <c r="B42" s="195" t="s">
        <v>207</v>
      </c>
      <c r="C42" s="195"/>
      <c r="D42" s="149" t="s">
        <v>259</v>
      </c>
      <c r="E42" s="168" t="s">
        <v>208</v>
      </c>
      <c r="F42" s="149" t="s">
        <v>128</v>
      </c>
      <c r="G42" s="196">
        <v>45494</v>
      </c>
      <c r="H42" s="197" t="s">
        <v>129</v>
      </c>
      <c r="I42" s="197"/>
      <c r="J42" s="195" t="s">
        <v>130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workbookViewId="0">
      <selection activeCell="R11" sqref="R11"/>
    </sheetView>
  </sheetViews>
  <sheetFormatPr defaultColWidth="9" defaultRowHeight="26" customHeight="1"/>
  <cols>
    <col min="1" max="1" width="17.1666666666667" style="102" customWidth="1"/>
    <col min="2" max="2" width="7.8" style="102" customWidth="1"/>
    <col min="3" max="8" width="9.33333333333333" style="102" customWidth="1"/>
    <col min="9" max="9" width="1.33333333333333" style="102" customWidth="1"/>
    <col min="10" max="10" width="11.5" style="102" customWidth="1"/>
    <col min="11" max="11" width="8.375" style="102" customWidth="1"/>
    <col min="12" max="12" width="10.5" style="102" customWidth="1"/>
    <col min="13" max="13" width="8.375" style="102" customWidth="1"/>
    <col min="14" max="15" width="10.875" style="102" customWidth="1"/>
    <col min="16" max="16" width="11" style="102" customWidth="1"/>
    <col min="17" max="16384" width="9" style="102"/>
  </cols>
  <sheetData>
    <row r="1" s="102" customFormat="1" ht="30" customHeight="1" spans="1:16">
      <c r="A1" s="105" t="s">
        <v>133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="103" customFormat="1" ht="25" customHeight="1" spans="1:16">
      <c r="A2" s="107" t="s">
        <v>46</v>
      </c>
      <c r="B2" s="108" t="s">
        <v>47</v>
      </c>
      <c r="C2" s="109"/>
      <c r="D2" s="110" t="s">
        <v>134</v>
      </c>
      <c r="E2" s="111"/>
      <c r="F2" s="111"/>
      <c r="G2" s="111"/>
      <c r="H2" s="111"/>
      <c r="I2" s="117"/>
      <c r="J2" s="118" t="s">
        <v>41</v>
      </c>
      <c r="K2" s="119" t="s">
        <v>42</v>
      </c>
      <c r="L2" s="120"/>
      <c r="M2" s="120"/>
      <c r="N2" s="120"/>
      <c r="O2" s="120"/>
      <c r="P2" s="121"/>
    </row>
    <row r="3" s="103" customFormat="1" ht="23" customHeight="1" spans="1:16">
      <c r="A3" s="112" t="s">
        <v>135</v>
      </c>
      <c r="B3" s="113" t="s">
        <v>136</v>
      </c>
      <c r="C3" s="112"/>
      <c r="D3" s="112"/>
      <c r="E3" s="112"/>
      <c r="F3" s="112"/>
      <c r="G3" s="112"/>
      <c r="H3" s="112"/>
      <c r="I3" s="107"/>
      <c r="J3" s="113" t="s">
        <v>137</v>
      </c>
      <c r="K3" s="112"/>
      <c r="L3" s="112"/>
      <c r="M3" s="112"/>
      <c r="N3" s="112"/>
      <c r="O3" s="112"/>
      <c r="P3" s="112"/>
    </row>
    <row r="4" s="103" customFormat="1" ht="23" customHeight="1" spans="1:16">
      <c r="A4" s="112"/>
      <c r="B4" s="114" t="s">
        <v>138</v>
      </c>
      <c r="C4" s="114" t="s">
        <v>96</v>
      </c>
      <c r="D4" s="114" t="s">
        <v>97</v>
      </c>
      <c r="E4" s="114" t="s">
        <v>98</v>
      </c>
      <c r="F4" s="114" t="s">
        <v>99</v>
      </c>
      <c r="G4" s="114" t="s">
        <v>100</v>
      </c>
      <c r="H4" s="114" t="s">
        <v>101</v>
      </c>
      <c r="I4" s="107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103" customFormat="1" ht="23" customHeight="1" spans="1:16">
      <c r="A5" s="112"/>
      <c r="B5" s="114" t="s">
        <v>139</v>
      </c>
      <c r="C5" s="114" t="s">
        <v>140</v>
      </c>
      <c r="D5" s="114" t="s">
        <v>141</v>
      </c>
      <c r="E5" s="114" t="s">
        <v>142</v>
      </c>
      <c r="F5" s="114" t="s">
        <v>143</v>
      </c>
      <c r="G5" s="114" t="s">
        <v>144</v>
      </c>
      <c r="H5" s="114" t="s">
        <v>145</v>
      </c>
      <c r="I5" s="107"/>
      <c r="J5" s="114" t="s">
        <v>139</v>
      </c>
      <c r="K5" s="114" t="s">
        <v>140</v>
      </c>
      <c r="L5" s="114" t="s">
        <v>141</v>
      </c>
      <c r="M5" s="114" t="s">
        <v>142</v>
      </c>
      <c r="N5" s="114" t="s">
        <v>143</v>
      </c>
      <c r="O5" s="114" t="s">
        <v>144</v>
      </c>
      <c r="P5" s="114" t="s">
        <v>145</v>
      </c>
    </row>
    <row r="6" s="103" customFormat="1" ht="21" customHeight="1" spans="1:16">
      <c r="A6" s="115" t="s">
        <v>146</v>
      </c>
      <c r="B6" s="116">
        <f t="shared" ref="B6:B8" si="0">C6-1</f>
        <v>65</v>
      </c>
      <c r="C6" s="116">
        <f t="shared" ref="C6:C8" si="1">D6-2</f>
        <v>66</v>
      </c>
      <c r="D6" s="116">
        <v>68</v>
      </c>
      <c r="E6" s="116">
        <f t="shared" ref="E6:E8" si="2">D6+2</f>
        <v>70</v>
      </c>
      <c r="F6" s="116">
        <f t="shared" ref="F6:F8" si="3">E6+2</f>
        <v>72</v>
      </c>
      <c r="G6" s="116">
        <f t="shared" ref="G6:G8" si="4">F6+1</f>
        <v>73</v>
      </c>
      <c r="H6" s="116">
        <f t="shared" ref="H6:H8" si="5">G6+1</f>
        <v>74</v>
      </c>
      <c r="I6" s="107"/>
      <c r="J6" s="107" t="s">
        <v>147</v>
      </c>
      <c r="K6" s="107" t="s">
        <v>148</v>
      </c>
      <c r="L6" s="107" t="s">
        <v>149</v>
      </c>
      <c r="M6" s="107" t="s">
        <v>148</v>
      </c>
      <c r="N6" s="107" t="s">
        <v>147</v>
      </c>
      <c r="O6" s="107" t="s">
        <v>150</v>
      </c>
      <c r="P6" s="107" t="s">
        <v>150</v>
      </c>
    </row>
    <row r="7" s="103" customFormat="1" ht="21" customHeight="1" spans="1:16">
      <c r="A7" s="115" t="s">
        <v>151</v>
      </c>
      <c r="B7" s="116">
        <f t="shared" si="0"/>
        <v>64</v>
      </c>
      <c r="C7" s="116">
        <f t="shared" si="1"/>
        <v>65</v>
      </c>
      <c r="D7" s="116">
        <v>67</v>
      </c>
      <c r="E7" s="116">
        <f t="shared" si="2"/>
        <v>69</v>
      </c>
      <c r="F7" s="116">
        <f t="shared" si="3"/>
        <v>71</v>
      </c>
      <c r="G7" s="116">
        <f t="shared" si="4"/>
        <v>72</v>
      </c>
      <c r="H7" s="116">
        <f t="shared" si="5"/>
        <v>73</v>
      </c>
      <c r="I7" s="107"/>
      <c r="J7" s="107" t="s">
        <v>152</v>
      </c>
      <c r="K7" s="107" t="s">
        <v>148</v>
      </c>
      <c r="L7" s="107">
        <f>0.3/0.3</f>
        <v>1</v>
      </c>
      <c r="M7" s="107" t="s">
        <v>149</v>
      </c>
      <c r="N7" s="107" t="s">
        <v>153</v>
      </c>
      <c r="O7" s="107" t="s">
        <v>150</v>
      </c>
      <c r="P7" s="107" t="s">
        <v>150</v>
      </c>
    </row>
    <row r="8" s="103" customFormat="1" ht="21" customHeight="1" spans="1:16">
      <c r="A8" s="115" t="s">
        <v>154</v>
      </c>
      <c r="B8" s="116">
        <f t="shared" si="0"/>
        <v>57</v>
      </c>
      <c r="C8" s="116">
        <f t="shared" si="1"/>
        <v>58</v>
      </c>
      <c r="D8" s="116">
        <v>60</v>
      </c>
      <c r="E8" s="116">
        <f t="shared" si="2"/>
        <v>62</v>
      </c>
      <c r="F8" s="116">
        <f t="shared" si="3"/>
        <v>64</v>
      </c>
      <c r="G8" s="116">
        <f t="shared" si="4"/>
        <v>65</v>
      </c>
      <c r="H8" s="116">
        <f t="shared" si="5"/>
        <v>66</v>
      </c>
      <c r="I8" s="107"/>
      <c r="J8" s="107" t="s">
        <v>155</v>
      </c>
      <c r="K8" s="107" t="s">
        <v>148</v>
      </c>
      <c r="L8" s="107" t="s">
        <v>148</v>
      </c>
      <c r="M8" s="107" t="s">
        <v>148</v>
      </c>
      <c r="N8" s="107" t="s">
        <v>148</v>
      </c>
      <c r="O8" s="107" t="s">
        <v>148</v>
      </c>
      <c r="P8" s="107" t="s">
        <v>148</v>
      </c>
    </row>
    <row r="9" s="103" customFormat="1" ht="21" customHeight="1" spans="1:16">
      <c r="A9" s="115" t="s">
        <v>156</v>
      </c>
      <c r="B9" s="116">
        <f t="shared" ref="B9:B11" si="6">C9-4</f>
        <v>100</v>
      </c>
      <c r="C9" s="116">
        <f t="shared" ref="C9:C11" si="7">D9-4</f>
        <v>104</v>
      </c>
      <c r="D9" s="116">
        <v>108</v>
      </c>
      <c r="E9" s="116">
        <f t="shared" ref="E9:E11" si="8">D9+4</f>
        <v>112</v>
      </c>
      <c r="F9" s="116">
        <f>E9+4</f>
        <v>116</v>
      </c>
      <c r="G9" s="116">
        <f t="shared" ref="G9:G11" si="9">F9+6</f>
        <v>122</v>
      </c>
      <c r="H9" s="116">
        <f>G9+6</f>
        <v>128</v>
      </c>
      <c r="I9" s="107"/>
      <c r="J9" s="107" t="s">
        <v>148</v>
      </c>
      <c r="K9" s="107" t="s">
        <v>148</v>
      </c>
      <c r="L9" s="107" t="s">
        <v>148</v>
      </c>
      <c r="M9" s="107" t="s">
        <v>157</v>
      </c>
      <c r="N9" s="107" t="s">
        <v>148</v>
      </c>
      <c r="O9" s="107" t="s">
        <v>148</v>
      </c>
      <c r="P9" s="107" t="s">
        <v>148</v>
      </c>
    </row>
    <row r="10" s="103" customFormat="1" ht="21" customHeight="1" spans="1:16">
      <c r="A10" s="115" t="s">
        <v>158</v>
      </c>
      <c r="B10" s="116">
        <f t="shared" si="6"/>
        <v>96</v>
      </c>
      <c r="C10" s="116">
        <f t="shared" si="7"/>
        <v>100</v>
      </c>
      <c r="D10" s="116">
        <v>104</v>
      </c>
      <c r="E10" s="116">
        <f t="shared" si="8"/>
        <v>108</v>
      </c>
      <c r="F10" s="116">
        <f>E10+5</f>
        <v>113</v>
      </c>
      <c r="G10" s="116">
        <f t="shared" si="9"/>
        <v>119</v>
      </c>
      <c r="H10" s="116">
        <f>G10+7</f>
        <v>126</v>
      </c>
      <c r="I10" s="107"/>
      <c r="J10" s="107" t="s">
        <v>148</v>
      </c>
      <c r="K10" s="107" t="s">
        <v>148</v>
      </c>
      <c r="L10" s="107" t="s">
        <v>148</v>
      </c>
      <c r="M10" s="107" t="s">
        <v>148</v>
      </c>
      <c r="N10" s="107" t="s">
        <v>148</v>
      </c>
      <c r="O10" s="107" t="s">
        <v>148</v>
      </c>
      <c r="P10" s="107" t="s">
        <v>148</v>
      </c>
    </row>
    <row r="11" s="103" customFormat="1" ht="21" customHeight="1" spans="1:16">
      <c r="A11" s="115" t="s">
        <v>159</v>
      </c>
      <c r="B11" s="116">
        <f t="shared" si="6"/>
        <v>104</v>
      </c>
      <c r="C11" s="116">
        <f t="shared" si="7"/>
        <v>108</v>
      </c>
      <c r="D11" s="116">
        <v>112</v>
      </c>
      <c r="E11" s="116">
        <f t="shared" si="8"/>
        <v>116</v>
      </c>
      <c r="F11" s="116">
        <f>E11+5</f>
        <v>121</v>
      </c>
      <c r="G11" s="116">
        <f t="shared" si="9"/>
        <v>127</v>
      </c>
      <c r="H11" s="116">
        <f>G11+7</f>
        <v>134</v>
      </c>
      <c r="I11" s="107"/>
      <c r="J11" s="107" t="s">
        <v>160</v>
      </c>
      <c r="K11" s="107" t="s">
        <v>161</v>
      </c>
      <c r="L11" s="107" t="s">
        <v>162</v>
      </c>
      <c r="M11" s="107" t="s">
        <v>163</v>
      </c>
      <c r="N11" s="107" t="s">
        <v>161</v>
      </c>
      <c r="O11" s="107" t="s">
        <v>164</v>
      </c>
      <c r="P11" s="107" t="s">
        <v>164</v>
      </c>
    </row>
    <row r="12" s="103" customFormat="1" ht="21" customHeight="1" spans="1:16">
      <c r="A12" s="115" t="s">
        <v>165</v>
      </c>
      <c r="B12" s="116">
        <f>C12-1</f>
        <v>39</v>
      </c>
      <c r="C12" s="116">
        <f>D12-1</f>
        <v>40</v>
      </c>
      <c r="D12" s="116">
        <v>41</v>
      </c>
      <c r="E12" s="116">
        <f>D12+1</f>
        <v>42</v>
      </c>
      <c r="F12" s="116">
        <f>E12+1</f>
        <v>43</v>
      </c>
      <c r="G12" s="116">
        <f>F12+1.2</f>
        <v>44.2</v>
      </c>
      <c r="H12" s="116">
        <f>G12+1.2</f>
        <v>45.4</v>
      </c>
      <c r="I12" s="107"/>
      <c r="J12" s="107" t="s">
        <v>166</v>
      </c>
      <c r="K12" s="107" t="s">
        <v>167</v>
      </c>
      <c r="L12" s="107" t="s">
        <v>148</v>
      </c>
      <c r="M12" s="107" t="s">
        <v>157</v>
      </c>
      <c r="N12" s="107" t="s">
        <v>148</v>
      </c>
      <c r="O12" s="107" t="s">
        <v>168</v>
      </c>
      <c r="P12" s="107" t="s">
        <v>168</v>
      </c>
    </row>
    <row r="13" s="103" customFormat="1" ht="21" customHeight="1" spans="1:16">
      <c r="A13" s="115" t="s">
        <v>169</v>
      </c>
      <c r="B13" s="116">
        <f>C13-0.5</f>
        <v>60.5</v>
      </c>
      <c r="C13" s="116">
        <f>D13-1</f>
        <v>61</v>
      </c>
      <c r="D13" s="116">
        <v>62</v>
      </c>
      <c r="E13" s="116">
        <f>D13+1</f>
        <v>63</v>
      </c>
      <c r="F13" s="116">
        <f>E13+1</f>
        <v>64</v>
      </c>
      <c r="G13" s="116">
        <f>F13+0.5</f>
        <v>64.5</v>
      </c>
      <c r="H13" s="116">
        <f>G13+0.5</f>
        <v>65</v>
      </c>
      <c r="I13" s="107"/>
      <c r="J13" s="107" t="s">
        <v>170</v>
      </c>
      <c r="K13" s="107" t="s">
        <v>171</v>
      </c>
      <c r="L13" s="107" t="s">
        <v>171</v>
      </c>
      <c r="M13" s="107" t="s">
        <v>171</v>
      </c>
      <c r="N13" s="107" t="s">
        <v>171</v>
      </c>
      <c r="O13" s="107" t="s">
        <v>171</v>
      </c>
      <c r="P13" s="107" t="s">
        <v>171</v>
      </c>
    </row>
    <row r="14" s="103" customFormat="1" ht="21" customHeight="1" spans="1:16">
      <c r="A14" s="115" t="s">
        <v>172</v>
      </c>
      <c r="B14" s="116">
        <f>C14-0.8</f>
        <v>20.4</v>
      </c>
      <c r="C14" s="116">
        <f>D14-0.8</f>
        <v>21.2</v>
      </c>
      <c r="D14" s="116">
        <v>22</v>
      </c>
      <c r="E14" s="116">
        <f>D14+0.8</f>
        <v>22.8</v>
      </c>
      <c r="F14" s="116">
        <f>E14+0.8</f>
        <v>23.6</v>
      </c>
      <c r="G14" s="116">
        <f>F14+1.3</f>
        <v>24.9</v>
      </c>
      <c r="H14" s="116">
        <f>G14+1.3</f>
        <v>26.2</v>
      </c>
      <c r="I14" s="107"/>
      <c r="J14" s="107" t="s">
        <v>149</v>
      </c>
      <c r="K14" s="107" t="s">
        <v>148</v>
      </c>
      <c r="L14" s="107" t="s">
        <v>170</v>
      </c>
      <c r="M14" s="107" t="s">
        <v>170</v>
      </c>
      <c r="N14" s="107" t="s">
        <v>171</v>
      </c>
      <c r="O14" s="107" t="s">
        <v>171</v>
      </c>
      <c r="P14" s="107" t="s">
        <v>171</v>
      </c>
    </row>
    <row r="15" s="103" customFormat="1" ht="21" customHeight="1" spans="1:16">
      <c r="A15" s="115" t="s">
        <v>173</v>
      </c>
      <c r="B15" s="116">
        <f>C15-0.7</f>
        <v>17.6</v>
      </c>
      <c r="C15" s="116">
        <f>D15-0.7</f>
        <v>18.3</v>
      </c>
      <c r="D15" s="116">
        <v>19</v>
      </c>
      <c r="E15" s="116">
        <f>D15+0.7</f>
        <v>19.7</v>
      </c>
      <c r="F15" s="116">
        <f>E15+0.7</f>
        <v>20.4</v>
      </c>
      <c r="G15" s="116">
        <f>F15+0.9</f>
        <v>21.3</v>
      </c>
      <c r="H15" s="116">
        <f>G15+0.9</f>
        <v>22.2</v>
      </c>
      <c r="I15" s="107"/>
      <c r="J15" s="107" t="s">
        <v>148</v>
      </c>
      <c r="K15" s="107" t="s">
        <v>148</v>
      </c>
      <c r="L15" s="107" t="s">
        <v>148</v>
      </c>
      <c r="M15" s="107" t="s">
        <v>148</v>
      </c>
      <c r="N15" s="107" t="s">
        <v>148</v>
      </c>
      <c r="O15" s="107" t="s">
        <v>148</v>
      </c>
      <c r="P15" s="107" t="s">
        <v>148</v>
      </c>
    </row>
    <row r="16" s="103" customFormat="1" ht="21" customHeight="1" spans="1:16">
      <c r="A16" s="115" t="s">
        <v>174</v>
      </c>
      <c r="B16" s="116">
        <f>C16-0.5</f>
        <v>12.5</v>
      </c>
      <c r="C16" s="116">
        <f>D16-0.5</f>
        <v>13</v>
      </c>
      <c r="D16" s="116">
        <v>13.5</v>
      </c>
      <c r="E16" s="116">
        <f>D16+0.5</f>
        <v>14</v>
      </c>
      <c r="F16" s="116">
        <f>E16+0.5</f>
        <v>14.5</v>
      </c>
      <c r="G16" s="116">
        <f>F16+0.7</f>
        <v>15.2</v>
      </c>
      <c r="H16" s="116">
        <f>G16+0.7</f>
        <v>15.9</v>
      </c>
      <c r="I16" s="107"/>
      <c r="J16" s="107" t="s">
        <v>148</v>
      </c>
      <c r="K16" s="107" t="s">
        <v>148</v>
      </c>
      <c r="L16" s="107" t="s">
        <v>148</v>
      </c>
      <c r="M16" s="107" t="s">
        <v>148</v>
      </c>
      <c r="N16" s="107" t="s">
        <v>148</v>
      </c>
      <c r="O16" s="107" t="s">
        <v>148</v>
      </c>
      <c r="P16" s="107" t="s">
        <v>148</v>
      </c>
    </row>
    <row r="17" s="103" customFormat="1" ht="21" customHeight="1" spans="1:16">
      <c r="A17" s="115" t="s">
        <v>175</v>
      </c>
      <c r="B17" s="116">
        <f>C17</f>
        <v>9.5</v>
      </c>
      <c r="C17" s="116">
        <f>D17</f>
        <v>9.5</v>
      </c>
      <c r="D17" s="116">
        <v>9.5</v>
      </c>
      <c r="E17" s="116">
        <f t="shared" ref="E17:H17" si="10">D17</f>
        <v>9.5</v>
      </c>
      <c r="F17" s="116">
        <f t="shared" si="10"/>
        <v>9.5</v>
      </c>
      <c r="G17" s="116">
        <f t="shared" si="10"/>
        <v>9.5</v>
      </c>
      <c r="H17" s="116">
        <f t="shared" si="10"/>
        <v>9.5</v>
      </c>
      <c r="I17" s="107"/>
      <c r="J17" s="107"/>
      <c r="K17" s="107" t="s">
        <v>148</v>
      </c>
      <c r="L17" s="107" t="s">
        <v>148</v>
      </c>
      <c r="M17" s="107" t="s">
        <v>148</v>
      </c>
      <c r="N17" s="107" t="s">
        <v>148</v>
      </c>
      <c r="O17" s="107" t="s">
        <v>148</v>
      </c>
      <c r="P17" s="107" t="s">
        <v>148</v>
      </c>
    </row>
    <row r="18" s="103" customFormat="1" ht="21" customHeight="1" spans="1:16">
      <c r="A18" s="115" t="s">
        <v>176</v>
      </c>
      <c r="B18" s="116">
        <f>C18</f>
        <v>9</v>
      </c>
      <c r="C18" s="116">
        <f>D18</f>
        <v>9</v>
      </c>
      <c r="D18" s="116">
        <v>9</v>
      </c>
      <c r="E18" s="116">
        <f t="shared" ref="E18:H18" si="11">D18</f>
        <v>9</v>
      </c>
      <c r="F18" s="116">
        <f t="shared" si="11"/>
        <v>9</v>
      </c>
      <c r="G18" s="116">
        <f t="shared" si="11"/>
        <v>9</v>
      </c>
      <c r="H18" s="116">
        <f t="shared" si="11"/>
        <v>9</v>
      </c>
      <c r="I18" s="107"/>
      <c r="J18" s="107" t="s">
        <v>177</v>
      </c>
      <c r="K18" s="107" t="s">
        <v>171</v>
      </c>
      <c r="L18" s="107" t="s">
        <v>171</v>
      </c>
      <c r="M18" s="107" t="s">
        <v>178</v>
      </c>
      <c r="N18" s="107" t="s">
        <v>171</v>
      </c>
      <c r="O18" s="107" t="s">
        <v>147</v>
      </c>
      <c r="P18" s="107" t="s">
        <v>147</v>
      </c>
    </row>
    <row r="19" s="103" customFormat="1" ht="21" customHeight="1" spans="1:16">
      <c r="A19" s="115" t="s">
        <v>179</v>
      </c>
      <c r="B19" s="116">
        <f>C19-1</f>
        <v>53</v>
      </c>
      <c r="C19" s="116">
        <f t="shared" ref="C19:C23" si="12">D19-1</f>
        <v>54</v>
      </c>
      <c r="D19" s="116">
        <v>55</v>
      </c>
      <c r="E19" s="116">
        <f>D19+1</f>
        <v>56</v>
      </c>
      <c r="F19" s="116">
        <f t="shared" ref="F19:F24" si="13">E19+1</f>
        <v>57</v>
      </c>
      <c r="G19" s="116">
        <f>F19+1.5</f>
        <v>58.5</v>
      </c>
      <c r="H19" s="116">
        <f>G19+1.5</f>
        <v>60</v>
      </c>
      <c r="I19" s="107"/>
      <c r="J19" s="107" t="s">
        <v>149</v>
      </c>
      <c r="K19" s="107" t="s">
        <v>148</v>
      </c>
      <c r="L19" s="107" t="s">
        <v>170</v>
      </c>
      <c r="M19" s="107" t="s">
        <v>170</v>
      </c>
      <c r="N19" s="107" t="s">
        <v>171</v>
      </c>
      <c r="O19" s="107" t="s">
        <v>171</v>
      </c>
      <c r="P19" s="107" t="s">
        <v>171</v>
      </c>
    </row>
    <row r="20" s="103" customFormat="1" ht="21" customHeight="1" spans="1:16">
      <c r="A20" s="115" t="s">
        <v>180</v>
      </c>
      <c r="B20" s="116">
        <f>C20-1</f>
        <v>51</v>
      </c>
      <c r="C20" s="116">
        <f t="shared" si="12"/>
        <v>52</v>
      </c>
      <c r="D20" s="116">
        <v>53</v>
      </c>
      <c r="E20" s="116">
        <f>D20+1</f>
        <v>54</v>
      </c>
      <c r="F20" s="116">
        <f t="shared" si="13"/>
        <v>55</v>
      </c>
      <c r="G20" s="116">
        <f>F20+1.5</f>
        <v>56.5</v>
      </c>
      <c r="H20" s="116">
        <f>G20+1.5</f>
        <v>58</v>
      </c>
      <c r="I20" s="107"/>
      <c r="J20" s="107" t="s">
        <v>166</v>
      </c>
      <c r="K20" s="107" t="s">
        <v>167</v>
      </c>
      <c r="L20" s="107" t="s">
        <v>148</v>
      </c>
      <c r="M20" s="107" t="s">
        <v>157</v>
      </c>
      <c r="N20" s="107" t="s">
        <v>148</v>
      </c>
      <c r="O20" s="107" t="s">
        <v>168</v>
      </c>
      <c r="P20" s="107" t="s">
        <v>168</v>
      </c>
    </row>
    <row r="21" s="103" customFormat="1" ht="19" customHeight="1" spans="1:16">
      <c r="A21" s="115" t="s">
        <v>181</v>
      </c>
      <c r="B21" s="116">
        <f>C21-0.5</f>
        <v>35</v>
      </c>
      <c r="C21" s="116">
        <f>D21-0.5</f>
        <v>35.5</v>
      </c>
      <c r="D21" s="116">
        <v>36</v>
      </c>
      <c r="E21" s="116">
        <f t="shared" ref="E21:G21" si="14">D21+0.5</f>
        <v>36.5</v>
      </c>
      <c r="F21" s="116">
        <f t="shared" si="14"/>
        <v>37</v>
      </c>
      <c r="G21" s="116">
        <f t="shared" si="14"/>
        <v>37.5</v>
      </c>
      <c r="H21" s="116">
        <f t="shared" ref="H21:H25" si="15">G21</f>
        <v>37.5</v>
      </c>
      <c r="I21" s="122"/>
      <c r="J21" s="107" t="s">
        <v>170</v>
      </c>
      <c r="K21" s="107" t="s">
        <v>171</v>
      </c>
      <c r="L21" s="107" t="s">
        <v>171</v>
      </c>
      <c r="M21" s="107" t="s">
        <v>171</v>
      </c>
      <c r="N21" s="107" t="s">
        <v>171</v>
      </c>
      <c r="O21" s="107" t="s">
        <v>171</v>
      </c>
      <c r="P21" s="107" t="s">
        <v>171</v>
      </c>
    </row>
    <row r="22" s="102" customFormat="1" ht="47" customHeight="1" spans="1:16">
      <c r="A22" s="115" t="s">
        <v>182</v>
      </c>
      <c r="B22" s="116">
        <f>C22-0.5</f>
        <v>25</v>
      </c>
      <c r="C22" s="116">
        <f>D22-0.5</f>
        <v>25.5</v>
      </c>
      <c r="D22" s="116">
        <v>26</v>
      </c>
      <c r="E22" s="116">
        <f>D22+0.5</f>
        <v>26.5</v>
      </c>
      <c r="F22" s="116">
        <f>E22+0.5</f>
        <v>27</v>
      </c>
      <c r="G22" s="116">
        <f>F22+0.75</f>
        <v>27.75</v>
      </c>
      <c r="H22" s="116">
        <f t="shared" si="15"/>
        <v>27.75</v>
      </c>
      <c r="I22" s="123"/>
      <c r="J22" s="124" t="s">
        <v>166</v>
      </c>
      <c r="K22" s="124" t="s">
        <v>167</v>
      </c>
      <c r="L22" s="124" t="s">
        <v>148</v>
      </c>
      <c r="M22" s="124" t="s">
        <v>157</v>
      </c>
      <c r="N22" s="124" t="s">
        <v>148</v>
      </c>
      <c r="O22" s="124" t="s">
        <v>168</v>
      </c>
      <c r="P22" s="124" t="s">
        <v>166</v>
      </c>
    </row>
    <row r="23" s="104" customFormat="1" customHeight="1" spans="1:16">
      <c r="A23" s="115" t="s">
        <v>183</v>
      </c>
      <c r="B23" s="116">
        <f>C23</f>
        <v>17</v>
      </c>
      <c r="C23" s="116">
        <f t="shared" si="12"/>
        <v>17</v>
      </c>
      <c r="D23" s="116">
        <v>18</v>
      </c>
      <c r="E23" s="116">
        <f t="shared" ref="E23:E25" si="16">D23</f>
        <v>18</v>
      </c>
      <c r="F23" s="116">
        <f>E23+1.5</f>
        <v>19.5</v>
      </c>
      <c r="G23" s="116">
        <f t="shared" ref="G23:G25" si="17">F23</f>
        <v>19.5</v>
      </c>
      <c r="H23" s="116">
        <f t="shared" si="15"/>
        <v>19.5</v>
      </c>
      <c r="I23" s="102"/>
      <c r="J23" s="107" t="s">
        <v>170</v>
      </c>
      <c r="K23" s="107" t="s">
        <v>171</v>
      </c>
      <c r="L23" s="107" t="s">
        <v>171</v>
      </c>
      <c r="M23" s="107" t="s">
        <v>171</v>
      </c>
      <c r="N23" s="107" t="s">
        <v>171</v>
      </c>
      <c r="O23" s="107" t="s">
        <v>171</v>
      </c>
      <c r="P23" s="107" t="s">
        <v>171</v>
      </c>
    </row>
    <row r="24" s="104" customFormat="1" customHeight="1" spans="1:16">
      <c r="A24" s="115" t="s">
        <v>184</v>
      </c>
      <c r="B24" s="116">
        <f>C24</f>
        <v>16</v>
      </c>
      <c r="C24" s="116">
        <f>D24</f>
        <v>16</v>
      </c>
      <c r="D24" s="116">
        <v>16</v>
      </c>
      <c r="E24" s="116">
        <f t="shared" si="16"/>
        <v>16</v>
      </c>
      <c r="F24" s="116">
        <f t="shared" si="13"/>
        <v>17</v>
      </c>
      <c r="G24" s="116">
        <f t="shared" si="17"/>
        <v>17</v>
      </c>
      <c r="H24" s="116">
        <f t="shared" si="15"/>
        <v>17</v>
      </c>
      <c r="I24" s="102"/>
      <c r="J24" s="107" t="s">
        <v>170</v>
      </c>
      <c r="K24" s="107" t="s">
        <v>171</v>
      </c>
      <c r="L24" s="107" t="s">
        <v>171</v>
      </c>
      <c r="M24" s="107" t="s">
        <v>171</v>
      </c>
      <c r="N24" s="107" t="s">
        <v>171</v>
      </c>
      <c r="O24" s="107" t="s">
        <v>171</v>
      </c>
      <c r="P24" s="107" t="s">
        <v>171</v>
      </c>
    </row>
    <row r="25" s="104" customFormat="1" customHeight="1" spans="1:16">
      <c r="A25" s="115" t="s">
        <v>185</v>
      </c>
      <c r="B25" s="116">
        <v>13</v>
      </c>
      <c r="C25" s="116">
        <f>D25</f>
        <v>13</v>
      </c>
      <c r="D25" s="116">
        <v>13</v>
      </c>
      <c r="E25" s="116">
        <f t="shared" si="16"/>
        <v>13</v>
      </c>
      <c r="F25" s="116">
        <f>E25+2</f>
        <v>15</v>
      </c>
      <c r="G25" s="116">
        <f t="shared" si="17"/>
        <v>15</v>
      </c>
      <c r="H25" s="116">
        <f t="shared" si="15"/>
        <v>15</v>
      </c>
      <c r="I25" s="102"/>
      <c r="J25" s="124" t="s">
        <v>148</v>
      </c>
      <c r="K25" s="124" t="s">
        <v>148</v>
      </c>
      <c r="L25" s="124" t="s">
        <v>148</v>
      </c>
      <c r="M25" s="124" t="s">
        <v>148</v>
      </c>
      <c r="N25" s="124" t="s">
        <v>148</v>
      </c>
      <c r="O25" s="124" t="s">
        <v>148</v>
      </c>
      <c r="P25" s="124" t="s">
        <v>148</v>
      </c>
    </row>
    <row r="26" s="102" customFormat="1" customHeight="1" spans="10:14">
      <c r="J26" s="102" t="s">
        <v>186</v>
      </c>
      <c r="K26" s="125"/>
      <c r="L26" s="102" t="s">
        <v>187</v>
      </c>
      <c r="M26" s="102"/>
      <c r="N26" s="102" t="s">
        <v>188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11" sqref="E11:I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261</v>
      </c>
      <c r="B2" s="7" t="s">
        <v>262</v>
      </c>
      <c r="C2" s="7" t="s">
        <v>263</v>
      </c>
      <c r="D2" s="7" t="s">
        <v>264</v>
      </c>
      <c r="E2" s="7" t="s">
        <v>265</v>
      </c>
      <c r="F2" s="7" t="s">
        <v>266</v>
      </c>
      <c r="G2" s="7" t="s">
        <v>267</v>
      </c>
      <c r="H2" s="7" t="s">
        <v>268</v>
      </c>
      <c r="I2" s="6" t="s">
        <v>269</v>
      </c>
      <c r="J2" s="6" t="s">
        <v>270</v>
      </c>
      <c r="K2" s="6" t="s">
        <v>271</v>
      </c>
      <c r="L2" s="6" t="s">
        <v>272</v>
      </c>
      <c r="M2" s="6" t="s">
        <v>273</v>
      </c>
      <c r="N2" s="7" t="s">
        <v>274</v>
      </c>
      <c r="O2" s="7" t="s">
        <v>275</v>
      </c>
    </row>
    <row r="3" s="2" customFormat="1" ht="21" customHeight="1" spans="1:15">
      <c r="A3" s="6"/>
      <c r="B3" s="9"/>
      <c r="C3" s="9"/>
      <c r="D3" s="9"/>
      <c r="E3" s="9"/>
      <c r="F3" s="9"/>
      <c r="G3" s="9"/>
      <c r="H3" s="9"/>
      <c r="I3" s="6" t="s">
        <v>276</v>
      </c>
      <c r="J3" s="6" t="s">
        <v>276</v>
      </c>
      <c r="K3" s="6" t="s">
        <v>276</v>
      </c>
      <c r="L3" s="6" t="s">
        <v>276</v>
      </c>
      <c r="M3" s="6" t="s">
        <v>276</v>
      </c>
      <c r="N3" s="9"/>
      <c r="O3" s="9"/>
    </row>
    <row r="4" s="96" customFormat="1" ht="18" customHeight="1" spans="1:15">
      <c r="A4" s="97">
        <v>1</v>
      </c>
      <c r="B4" s="31" t="s">
        <v>277</v>
      </c>
      <c r="C4" s="443" t="s">
        <v>278</v>
      </c>
      <c r="D4" s="13" t="s">
        <v>106</v>
      </c>
      <c r="E4" s="14" t="s">
        <v>47</v>
      </c>
      <c r="F4" s="12" t="s">
        <v>279</v>
      </c>
      <c r="G4" s="98" t="s">
        <v>81</v>
      </c>
      <c r="H4" s="99"/>
      <c r="I4" s="97">
        <v>1</v>
      </c>
      <c r="J4" s="97"/>
      <c r="K4" s="97">
        <v>1</v>
      </c>
      <c r="L4" s="97"/>
      <c r="M4" s="97">
        <v>1</v>
      </c>
      <c r="N4" s="99">
        <f>SUM(I4:M4)</f>
        <v>3</v>
      </c>
      <c r="O4" s="99"/>
    </row>
    <row r="5" s="96" customFormat="1" ht="18" customHeight="1" spans="1:15">
      <c r="A5" s="97">
        <v>2</v>
      </c>
      <c r="B5" s="31" t="s">
        <v>280</v>
      </c>
      <c r="C5" s="443" t="s">
        <v>278</v>
      </c>
      <c r="D5" s="13" t="s">
        <v>105</v>
      </c>
      <c r="E5" s="14" t="s">
        <v>47</v>
      </c>
      <c r="F5" s="12" t="s">
        <v>279</v>
      </c>
      <c r="G5" s="98" t="s">
        <v>81</v>
      </c>
      <c r="H5" s="99"/>
      <c r="I5" s="97"/>
      <c r="J5" s="97">
        <v>1</v>
      </c>
      <c r="K5" s="97"/>
      <c r="L5" s="97">
        <v>1</v>
      </c>
      <c r="M5" s="97">
        <v>1</v>
      </c>
      <c r="N5" s="99">
        <f>SUM(I5:M5)</f>
        <v>3</v>
      </c>
      <c r="O5" s="99"/>
    </row>
    <row r="6" s="96" customFormat="1" ht="18" customHeight="1" spans="1:15">
      <c r="A6" s="97">
        <v>3</v>
      </c>
      <c r="B6" s="31" t="s">
        <v>281</v>
      </c>
      <c r="C6" s="443" t="s">
        <v>278</v>
      </c>
      <c r="D6" s="13" t="s">
        <v>103</v>
      </c>
      <c r="E6" s="14" t="s">
        <v>47</v>
      </c>
      <c r="F6" s="12" t="s">
        <v>279</v>
      </c>
      <c r="G6" s="98" t="s">
        <v>81</v>
      </c>
      <c r="H6" s="99"/>
      <c r="I6" s="97">
        <v>1</v>
      </c>
      <c r="J6" s="97">
        <v>1</v>
      </c>
      <c r="K6" s="97"/>
      <c r="L6" s="97">
        <v>1</v>
      </c>
      <c r="M6" s="97"/>
      <c r="N6" s="99">
        <f>SUM(I6:M6)</f>
        <v>3</v>
      </c>
      <c r="O6" s="99"/>
    </row>
    <row r="7" s="96" customFormat="1" ht="18" customHeight="1" spans="1:15">
      <c r="A7" s="97">
        <v>4</v>
      </c>
      <c r="B7" s="31" t="s">
        <v>282</v>
      </c>
      <c r="C7" s="443" t="s">
        <v>278</v>
      </c>
      <c r="D7" s="13" t="s">
        <v>104</v>
      </c>
      <c r="E7" s="14" t="s">
        <v>47</v>
      </c>
      <c r="F7" s="12" t="s">
        <v>279</v>
      </c>
      <c r="G7" s="98" t="s">
        <v>81</v>
      </c>
      <c r="H7" s="99"/>
      <c r="I7" s="97">
        <v>1</v>
      </c>
      <c r="J7" s="97"/>
      <c r="K7" s="97">
        <v>1</v>
      </c>
      <c r="L7" s="97"/>
      <c r="M7" s="97">
        <v>1</v>
      </c>
      <c r="N7" s="99">
        <f>SUM(I7:M7)</f>
        <v>3</v>
      </c>
      <c r="O7" s="99"/>
    </row>
    <row r="8" s="96" customFormat="1" ht="18" customHeight="1" spans="1:15">
      <c r="A8" s="97">
        <v>5</v>
      </c>
      <c r="B8" s="90" t="s">
        <v>283</v>
      </c>
      <c r="C8" s="443" t="s">
        <v>278</v>
      </c>
      <c r="D8" s="17" t="s">
        <v>284</v>
      </c>
      <c r="E8" s="14" t="s">
        <v>47</v>
      </c>
      <c r="F8" s="12" t="s">
        <v>279</v>
      </c>
      <c r="G8" s="98"/>
      <c r="H8" s="99"/>
      <c r="I8" s="97"/>
      <c r="J8" s="97"/>
      <c r="K8" s="97"/>
      <c r="L8" s="97"/>
      <c r="M8" s="97"/>
      <c r="N8" s="99"/>
      <c r="O8" s="99"/>
    </row>
    <row r="9" s="96" customFormat="1" ht="18" customHeight="1" spans="1:15">
      <c r="A9" s="97"/>
      <c r="B9" s="100"/>
      <c r="C9" s="101"/>
      <c r="D9" s="17"/>
      <c r="E9" s="100"/>
      <c r="F9" s="89"/>
      <c r="G9" s="98"/>
      <c r="H9" s="99"/>
      <c r="I9" s="97"/>
      <c r="J9" s="97"/>
      <c r="K9" s="97"/>
      <c r="L9" s="97"/>
      <c r="M9" s="97"/>
      <c r="N9" s="99"/>
      <c r="O9" s="99"/>
    </row>
    <row r="10" s="58" customFormat="1" ht="14.25" customHeight="1" spans="1: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="59" customFormat="1" ht="29.25" customHeight="1" spans="1:15">
      <c r="A11" s="38" t="s">
        <v>285</v>
      </c>
      <c r="B11" s="39"/>
      <c r="C11" s="39"/>
      <c r="D11" s="40"/>
      <c r="E11" s="70"/>
      <c r="F11" s="72"/>
      <c r="G11" s="72"/>
      <c r="H11" s="72"/>
      <c r="I11" s="71"/>
      <c r="J11" s="78" t="s">
        <v>286</v>
      </c>
      <c r="K11" s="79"/>
      <c r="L11" s="79"/>
      <c r="M11" s="82"/>
      <c r="N11" s="79"/>
      <c r="O11" s="83"/>
    </row>
    <row r="12" s="1" customFormat="1" ht="72.95" customHeight="1" spans="1:15">
      <c r="A12" s="23" t="s">
        <v>287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2024-08-07T08:43:53Z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