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2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<sst xmlns="http://schemas.openxmlformats.org/spreadsheetml/2006/main" count="1282" uniqueCount="374">
  <si>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</si>
  <si>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</si>
  <si>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</si>
  <si>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</si>
  <si>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</si>
  <si>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</si>
  <si>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</si>
  <si>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</si>
  <si>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</si>
  <si>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</si>
  <si>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</si>
  <si>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</si>
  <si>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</si>
  <si>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</si>
  <si>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</si>
  <si>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</si>
  <si>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</si>
  <si>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</si>
  <si>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</si>
  <si>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</si>
  <si>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</si>
  <si>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</si>
  <si>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</si>
  <si>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</si>
  <si>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</si>
  <si>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</si>
  <si>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</si>
  <si>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</si>
  <si>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</si>
  <si>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</si>
  <si>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</si>
  <si>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</si>
  <si>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</si>
  <si>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</si>
  <si>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</si>
  <si>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</si>
  <si>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</si>
  <si>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</si>
  <si>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</si>
  <si>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</si>
  <si>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</si>
  <si>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</si>
  <si>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</si>
  <si>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</si>
  <si>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</si>
  <si>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</si>
  <si>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</si>
  <si>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TAWWBM90756</t>
  </si>
  <si>
    <t>合同交期</t>
  </si>
  <si>
    <t>产前确认样</t>
  </si>
  <si>
    <t>有</t>
  </si>
  <si>
    <t>无</t>
  </si>
  <si>
    <t>品名</t>
  </si>
  <si>
    <t>男款套绒冲锋衣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</si>
  <si>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</si>
  <si>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</si>
  <si>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</si>
  <si>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</si>
  <si>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</si>
  <si>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</si>
  <si>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</si>
  <si>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</si>
  <si>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</si>
  <si>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CGDD24050700035</t>
  </si>
  <si>
    <t>预计发货时间</t>
  </si>
  <si>
    <t>20204年7月15日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</si>
  <si>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</si>
  <si>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</si>
  <si>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</si>
  <si>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</si>
  <si>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</si>
  <si>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</si>
  <si>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</si>
  <si>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</si>
  <si>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</si>
  <si>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</si>
  <si>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</si>
  <si>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</si>
  <si>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</si>
  <si>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</si>
  <si>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</si>
  <si>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</si>
  <si>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</si>
  <si>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</si>
  <si>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</si>
  <si>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</si>
  <si>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</si>
  <si>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</si>
  <si>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</si>
  <si>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</si>
  <si>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</si>
  <si>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</si>
  <si>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</si>
  <si>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</si>
  <si>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</si>
  <si>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</si>
  <si>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</si>
  <si>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</si>
  <si>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</si>
  <si>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</si>
  <si>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</si>
  <si>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</si>
  <si>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</si>
  <si>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</si>
  <si>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军绿</t>
  </si>
  <si>
    <t>莎草色</t>
  </si>
  <si>
    <t>原木色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</si>
  <si>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</si>
  <si>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</si>
  <si>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</si>
  <si>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</si>
  <si>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</si>
  <si>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</si>
  <si>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</si>
  <si>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帽檐双面胶有折印</t>
  </si>
  <si>
    <t>里布偏紧，面皱多</t>
  </si>
  <si>
    <t>后背上拼缝皱多，不平</t>
  </si>
  <si>
    <t>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</si>
  <si>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</si>
  <si>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</si>
  <si>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</si>
  <si>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</si>
  <si>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</si>
  <si>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</si>
  <si>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</si>
  <si>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</si>
  <si>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</si>
  <si>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</si>
  <si>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</si>
  <si>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</si>
  <si>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</si>
  <si>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</si>
  <si>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</si>
  <si>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</si>
  <si>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男式套绒冲锋衣</t>
  </si>
  <si>
    <t>铜牛-雅宁</t>
  </si>
  <si>
    <t>部位名称</t>
  </si>
  <si>
    <t>指示规格 FINAL SPEC</t>
  </si>
  <si>
    <t>样品规格 SAMPLE SPEC</t>
  </si>
  <si>
    <t>XS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</si>
  <si>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</si>
  <si>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</si>
  <si>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</si>
  <si>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</si>
  <si>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</si>
  <si>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</si>
  <si>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</si>
  <si>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</si>
  <si>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0/0</t>
  </si>
  <si>
    <t>+0.5/0</t>
  </si>
  <si>
    <t>+0.2/1</t>
  </si>
  <si>
    <t>+0.2/0</t>
  </si>
  <si>
    <t>0.2/0.3</t>
  </si>
  <si>
    <t>0.3+/0</t>
  </si>
  <si>
    <t>前中长</t>
  </si>
  <si>
    <t>+0.5/+0.5</t>
  </si>
  <si>
    <t>+0.3/0.2</t>
  </si>
  <si>
    <t>+0.3/0.3</t>
  </si>
  <si>
    <t>+0.4/+0.2</t>
  </si>
  <si>
    <t>+0.4/0</t>
  </si>
  <si>
    <t>内主项拉链</t>
  </si>
  <si>
    <t>-0.5/0</t>
  </si>
  <si>
    <t>0.8/-0.2</t>
  </si>
  <si>
    <t>0.8/-0.3</t>
  </si>
  <si>
    <t>1/1</t>
  </si>
  <si>
    <t>0.5/1</t>
  </si>
  <si>
    <t>-0.5/-1</t>
  </si>
  <si>
    <t>胸围</t>
  </si>
  <si>
    <t>1/-0.5</t>
  </si>
  <si>
    <t>1/0.5</t>
  </si>
  <si>
    <t>腰围</t>
  </si>
  <si>
    <t>-0.6/-0.8</t>
  </si>
  <si>
    <t>-0.5/-0.4</t>
  </si>
  <si>
    <t>-1/-0.6</t>
  </si>
  <si>
    <t>-1/-0.7</t>
  </si>
  <si>
    <t>-1/-1</t>
  </si>
  <si>
    <t>-0.8/-0.8</t>
  </si>
  <si>
    <t>摆围</t>
  </si>
  <si>
    <t>-0.2/-0.2</t>
  </si>
  <si>
    <t>0/-0.2</t>
  </si>
  <si>
    <t>0/1</t>
  </si>
  <si>
    <t>0/-0.5</t>
  </si>
  <si>
    <t>0/-0.3</t>
  </si>
  <si>
    <t>肩宽</t>
  </si>
  <si>
    <t>+0.3/+0.3</t>
  </si>
  <si>
    <t>+0.2/+0.2</t>
  </si>
  <si>
    <t>0.3/0.2</t>
  </si>
  <si>
    <t>0.3/0.3</t>
  </si>
  <si>
    <t>肩点袖长</t>
  </si>
  <si>
    <t>0.2/0.1</t>
  </si>
  <si>
    <t>0.2/0.2</t>
  </si>
  <si>
    <t>袖肥/2</t>
  </si>
  <si>
    <t>袖肘围/2</t>
  </si>
  <si>
    <t>袖口围/2</t>
  </si>
  <si>
    <t>+0.3/+0.2</t>
  </si>
  <si>
    <t>0/+0.2</t>
  </si>
  <si>
    <t>前领高</t>
  </si>
  <si>
    <t>0.8/0.5</t>
  </si>
  <si>
    <t>+0.5/+0.3</t>
  </si>
  <si>
    <t>+0.3/0</t>
  </si>
  <si>
    <t>上领围</t>
  </si>
  <si>
    <t>下领围</t>
  </si>
  <si>
    <t>帽高</t>
  </si>
  <si>
    <t>帽宽</t>
  </si>
  <si>
    <t>帽后拉链</t>
  </si>
  <si>
    <t>插手袋长</t>
  </si>
  <si>
    <t>验货时间：</t>
  </si>
  <si>
    <t>跟单QC:</t>
  </si>
  <si>
    <t>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</si>
  <si>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</si>
  <si>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</si>
  <si>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</si>
  <si>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</si>
  <si>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</si>
  <si>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</si>
  <si>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</si>
  <si>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</si>
  <si>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2024年7月15</t>
  </si>
  <si>
    <t>无异常</t>
  </si>
  <si>
    <t>【附属资料确认】</t>
  </si>
  <si>
    <t>【检验明细】：检验明细（要求齐色、齐号至少10件检查）</t>
  </si>
  <si>
    <t>莎草色/30件</t>
  </si>
  <si>
    <t>军绿色/25件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</si>
  <si>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</si>
  <si>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</si>
  <si>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</si>
  <si>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</si>
  <si>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</si>
  <si>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</si>
  <si>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</si>
  <si>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</si>
  <si>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</si>
  <si>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</si>
  <si>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</si>
  <si>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</si>
  <si>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</si>
  <si>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</si>
  <si>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</si>
  <si>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</si>
  <si>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</si>
  <si>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</si>
  <si>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</si>
  <si>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</si>
  <si>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</si>
  <si>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</si>
  <si>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</si>
  <si>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</si>
  <si>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</si>
  <si>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</si>
  <si>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</si>
  <si>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</si>
  <si>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采购凭证编号：CGDD24050700035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</si>
  <si>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</si>
  <si>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</si>
  <si>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</si>
  <si>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</si>
  <si>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</si>
  <si>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</si>
  <si>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</si>
  <si>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</si>
  <si>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</si>
  <si>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</si>
  <si>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</si>
  <si>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</si>
  <si>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</si>
  <si>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</si>
  <si>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原木色：3#6#8#16#19#20#34#</t>
  </si>
  <si>
    <t>黑色：4#6#7#13#</t>
  </si>
  <si>
    <t>军绿：5#9#11#14#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</si>
  <si>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</si>
  <si>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</si>
  <si>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</si>
  <si>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</si>
  <si>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</si>
  <si>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</si>
  <si>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</si>
  <si>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</si>
  <si>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</si>
  <si>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</si>
  <si>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</si>
  <si>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</si>
  <si>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</si>
  <si>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</si>
  <si>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</si>
  <si>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</si>
  <si>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</si>
  <si>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</si>
  <si>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</si>
  <si>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</si>
  <si>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</si>
  <si>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</si>
  <si>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</si>
  <si>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</si>
  <si>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</si>
  <si>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</si>
  <si>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</si>
  <si>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</si>
  <si>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</si>
  <si>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3/7</t>
  </si>
  <si>
    <t>FW11591</t>
  </si>
  <si>
    <t>赢合</t>
  </si>
  <si>
    <t>5/6</t>
  </si>
  <si>
    <t>1/2</t>
  </si>
  <si>
    <t>8/12</t>
  </si>
  <si>
    <t>制表时间：2024/7/14</t>
  </si>
  <si>
    <t>·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</si>
  <si>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</si>
  <si>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</si>
  <si>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</si>
  <si>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</si>
  <si>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</si>
  <si>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</si>
  <si>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</si>
  <si>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</si>
  <si>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</si>
  <si>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</si>
  <si>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</si>
  <si>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3/6</t>
  </si>
  <si>
    <t>3/4</t>
  </si>
  <si>
    <t>3/9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</si>
  <si>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</si>
  <si>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</si>
  <si>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</si>
  <si>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</si>
  <si>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</si>
  <si>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</si>
  <si>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</si>
  <si>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</si>
  <si>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</si>
  <si>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</si>
  <si>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</si>
  <si>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</si>
  <si>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</si>
  <si>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</si>
  <si>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</si>
  <si>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</si>
  <si>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</si>
  <si>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</si>
  <si>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</si>
  <si>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</si>
  <si>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</si>
  <si>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</si>
  <si>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</si>
  <si>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</si>
  <si>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</si>
  <si>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</si>
  <si>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</si>
  <si>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</si>
  <si>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1/4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</si>
  <si>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</si>
  <si>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</si>
  <si>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</si>
  <si>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</si>
  <si>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</si>
  <si>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</si>
  <si>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</si>
  <si>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</si>
  <si>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</si>
  <si>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</si>
  <si>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</si>
  <si>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</si>
  <si>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</si>
  <si>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</si>
  <si>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3/1</t>
  </si>
  <si>
    <t>洗测4次</t>
  </si>
  <si>
    <t>8/11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</si>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</sst>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8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9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3" fillId="0" borderId="0">
      <alignment vertical="center"/>
    </xf>
    <xf numFmtId="0" fontId="60" fillId="0" borderId="0">
      <alignment vertical="center"/>
    </xf>
  </cellStyleXfs>
  <cellXfs count="39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5" fillId="0" borderId="8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13" fillId="0" borderId="0" xfId="55" applyFont="1" applyFill="1"/>
    <xf numFmtId="0" fontId="1" fillId="0" borderId="0" xfId="0" applyFont="1" applyFill="1" applyAlignment="1">
      <alignment vertical="center"/>
    </xf>
    <xf numFmtId="0" fontId="13" fillId="0" borderId="0" xfId="55" applyFont="1" applyFill="1" applyAlignment="1">
      <alignment horizontal="center"/>
    </xf>
    <xf numFmtId="0" fontId="14" fillId="0" borderId="2" xfId="55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5" fillId="0" borderId="9" xfId="57" applyFont="1" applyFill="1" applyBorder="1" applyAlignment="1">
      <alignment horizontal="center"/>
    </xf>
    <xf numFmtId="0" fontId="14" fillId="0" borderId="9" xfId="55" applyFont="1" applyFill="1" applyBorder="1" applyAlignment="1">
      <alignment horizontal="left" vertical="center"/>
    </xf>
    <xf numFmtId="0" fontId="14" fillId="0" borderId="10" xfId="55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6" fillId="0" borderId="2" xfId="64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8" fillId="0" borderId="2" xfId="64" applyFont="1" applyFill="1" applyBorder="1" applyAlignment="1">
      <alignment horizontal="center" vertical="top"/>
    </xf>
    <xf numFmtId="49" fontId="15" fillId="0" borderId="2" xfId="57" applyNumberFormat="1" applyFont="1" applyFill="1" applyBorder="1" applyAlignment="1">
      <alignment horizontal="center"/>
    </xf>
    <xf numFmtId="0" fontId="13" fillId="0" borderId="5" xfId="55" applyFont="1" applyFill="1" applyBorder="1" applyAlignment="1">
      <alignment horizontal="center"/>
    </xf>
    <xf numFmtId="0" fontId="0" fillId="0" borderId="0" xfId="56" applyFont="1" applyFill="1">
      <alignment vertical="center"/>
    </xf>
    <xf numFmtId="0" fontId="14" fillId="0" borderId="0" xfId="55" applyFont="1" applyFill="1"/>
    <xf numFmtId="14" fontId="14" fillId="0" borderId="0" xfId="55" applyNumberFormat="1" applyFont="1" applyFill="1"/>
    <xf numFmtId="0" fontId="19" fillId="0" borderId="0" xfId="0" applyFont="1" applyFill="1" applyAlignment="1">
      <alignment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1" xfId="54" applyFont="1" applyFill="1" applyBorder="1" applyAlignment="1">
      <alignment horizontal="center" vertical="top"/>
    </xf>
    <xf numFmtId="0" fontId="22" fillId="0" borderId="12" xfId="54" applyFont="1" applyFill="1" applyBorder="1" applyAlignment="1">
      <alignment horizontal="left" vertical="center"/>
    </xf>
    <xf numFmtId="0" fontId="23" fillId="0" borderId="13" xfId="54" applyFont="1" applyFill="1" applyBorder="1" applyAlignment="1">
      <alignment horizontal="center" vertical="center"/>
    </xf>
    <xf numFmtId="0" fontId="22" fillId="0" borderId="13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vertical="center"/>
    </xf>
    <xf numFmtId="0" fontId="22" fillId="0" borderId="13" xfId="54" applyFont="1" applyFill="1" applyBorder="1" applyAlignment="1">
      <alignment vertical="center"/>
    </xf>
    <xf numFmtId="0" fontId="24" fillId="0" borderId="13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178" fontId="24" fillId="0" borderId="15" xfId="54" applyNumberFormat="1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right" vertical="center"/>
    </xf>
    <xf numFmtId="0" fontId="22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2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19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0" fontId="20" fillId="0" borderId="17" xfId="54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19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center" vertical="center"/>
    </xf>
    <xf numFmtId="178" fontId="24" fillId="0" borderId="17" xfId="54" applyNumberFormat="1" applyFont="1" applyFill="1" applyBorder="1" applyAlignment="1">
      <alignment vertical="center"/>
    </xf>
    <xf numFmtId="0" fontId="22" fillId="0" borderId="17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 wrapText="1"/>
    </xf>
    <xf numFmtId="0" fontId="20" fillId="0" borderId="30" xfId="54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7" fillId="0" borderId="11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25" fillId="0" borderId="35" xfId="54" applyFont="1" applyBorder="1" applyAlignment="1">
      <alignment horizontal="left" vertical="center"/>
    </xf>
    <xf numFmtId="0" fontId="25" fillId="0" borderId="12" xfId="54" applyFont="1" applyBorder="1" applyAlignment="1">
      <alignment horizontal="center" vertical="center"/>
    </xf>
    <xf numFmtId="0" fontId="25" fillId="0" borderId="13" xfId="54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26" fillId="0" borderId="12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25" fillId="0" borderId="14" xfId="54" applyFont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14" fontId="23" fillId="0" borderId="15" xfId="54" applyNumberFormat="1" applyFont="1" applyFill="1" applyBorder="1" applyAlignment="1">
      <alignment horizontal="center" vertical="center"/>
    </xf>
    <xf numFmtId="14" fontId="23" fillId="0" borderId="29" xfId="54" applyNumberFormat="1" applyFont="1" applyFill="1" applyBorder="1" applyAlignment="1">
      <alignment horizontal="center" vertical="center"/>
    </xf>
    <xf numFmtId="0" fontId="25" fillId="0" borderId="14" xfId="54" applyFont="1" applyBorder="1" applyAlignment="1">
      <alignment vertical="center"/>
    </xf>
    <xf numFmtId="9" fontId="23" fillId="0" borderId="15" xfId="54" applyNumberFormat="1" applyFont="1" applyFill="1" applyBorder="1" applyAlignment="1" applyProtection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9" fontId="23" fillId="0" borderId="15" xfId="54" applyNumberFormat="1" applyFont="1" applyFill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8" fillId="0" borderId="16" xfId="54" applyFont="1" applyBorder="1" applyAlignment="1">
      <alignment vertical="center"/>
    </xf>
    <xf numFmtId="0" fontId="29" fillId="0" borderId="17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25" fillId="0" borderId="16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14" fontId="23" fillId="0" borderId="17" xfId="54" applyNumberFormat="1" applyFont="1" applyFill="1" applyBorder="1" applyAlignment="1">
      <alignment horizontal="center" vertical="center" wrapText="1"/>
    </xf>
    <xf numFmtId="14" fontId="23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5" fillId="0" borderId="12" xfId="54" applyFont="1" applyBorder="1" applyAlignment="1">
      <alignment vertical="center"/>
    </xf>
    <xf numFmtId="0" fontId="20" fillId="0" borderId="13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0" fillId="0" borderId="13" xfId="54" applyFont="1" applyBorder="1" applyAlignment="1">
      <alignment vertical="center"/>
    </xf>
    <xf numFmtId="0" fontId="25" fillId="0" borderId="13" xfId="54" applyFont="1" applyBorder="1" applyAlignment="1">
      <alignment vertical="center"/>
    </xf>
    <xf numFmtId="0" fontId="20" fillId="0" borderId="15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0" fillId="0" borderId="15" xfId="54" applyFont="1" applyBorder="1" applyAlignment="1">
      <alignment vertical="center"/>
    </xf>
    <xf numFmtId="0" fontId="25" fillId="0" borderId="15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4" fillId="0" borderId="12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6" xfId="54" applyFont="1" applyBorder="1" applyAlignment="1">
      <alignment horizontal="center" vertical="center"/>
    </xf>
    <xf numFmtId="0" fontId="25" fillId="0" borderId="17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3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3" fillId="0" borderId="37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0" fillId="0" borderId="35" xfId="54" applyFont="1" applyBorder="1" applyAlignment="1">
      <alignment horizontal="center" vertical="center"/>
    </xf>
    <xf numFmtId="0" fontId="20" fillId="0" borderId="41" xfId="54" applyFont="1" applyBorder="1" applyAlignment="1">
      <alignment horizontal="center" vertical="center"/>
    </xf>
    <xf numFmtId="0" fontId="23" fillId="0" borderId="29" xfId="54" applyFont="1" applyBorder="1" applyAlignment="1">
      <alignment horizontal="left" vertical="center"/>
    </xf>
    <xf numFmtId="0" fontId="25" fillId="0" borderId="29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2" fillId="0" borderId="13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32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5" fillId="0" borderId="30" xfId="54" applyFont="1" applyBorder="1" applyAlignment="1">
      <alignment horizontal="center" vertical="center"/>
    </xf>
    <xf numFmtId="0" fontId="22" fillId="0" borderId="29" xfId="54" applyFont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3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0" fillId="0" borderId="37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1" fillId="0" borderId="11" xfId="54" applyFont="1" applyBorder="1" applyAlignment="1">
      <alignment horizontal="center" vertical="top"/>
    </xf>
    <xf numFmtId="0" fontId="23" fillId="0" borderId="15" xfId="54" applyFont="1" applyFill="1" applyBorder="1" applyAlignment="1">
      <alignment vertical="center"/>
    </xf>
    <xf numFmtId="0" fontId="23" fillId="0" borderId="29" xfId="54" applyFont="1" applyFill="1" applyBorder="1" applyAlignment="1">
      <alignment vertical="center"/>
    </xf>
    <xf numFmtId="14" fontId="23" fillId="0" borderId="15" xfId="54" applyNumberFormat="1" applyFont="1" applyFill="1" applyBorder="1" applyAlignment="1">
      <alignment horizontal="center" vertical="center"/>
    </xf>
    <xf numFmtId="14" fontId="23" fillId="0" borderId="29" xfId="54" applyNumberFormat="1" applyFont="1" applyFill="1" applyBorder="1" applyAlignment="1">
      <alignment horizontal="center" vertical="center"/>
    </xf>
    <xf numFmtId="14" fontId="23" fillId="0" borderId="17" xfId="54" applyNumberFormat="1" applyFont="1" applyFill="1" applyBorder="1" applyAlignment="1">
      <alignment horizontal="center" vertical="center"/>
    </xf>
    <xf numFmtId="14" fontId="23" fillId="0" borderId="30" xfId="54" applyNumberFormat="1" applyFont="1" applyFill="1" applyBorder="1" applyAlignment="1">
      <alignment horizontal="center" vertical="center"/>
    </xf>
    <xf numFmtId="0" fontId="25" fillId="0" borderId="4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25" fillId="0" borderId="39" xfId="54" applyFont="1" applyBorder="1" applyAlignment="1">
      <alignment vertical="center"/>
    </xf>
    <xf numFmtId="0" fontId="20" fillId="0" borderId="40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0" fillId="0" borderId="40" xfId="54" applyFont="1" applyBorder="1" applyAlignment="1">
      <alignment vertical="center"/>
    </xf>
    <xf numFmtId="0" fontId="25" fillId="0" borderId="40" xfId="54" applyFont="1" applyBorder="1" applyAlignment="1">
      <alignment vertical="center"/>
    </xf>
    <xf numFmtId="0" fontId="25" fillId="0" borderId="39" xfId="54" applyFont="1" applyBorder="1" applyAlignment="1">
      <alignment horizontal="center" vertical="center"/>
    </xf>
    <xf numFmtId="0" fontId="23" fillId="0" borderId="40" xfId="54" applyFont="1" applyBorder="1" applyAlignment="1">
      <alignment horizontal="center" vertical="center"/>
    </xf>
    <xf numFmtId="0" fontId="25" fillId="0" borderId="40" xfId="54" applyFont="1" applyBorder="1" applyAlignment="1">
      <alignment horizontal="center" vertical="center"/>
    </xf>
    <xf numFmtId="0" fontId="20" fillId="0" borderId="40" xfId="54" applyFont="1" applyBorder="1" applyAlignment="1">
      <alignment horizontal="center" vertical="center"/>
    </xf>
    <xf numFmtId="0" fontId="23" fillId="0" borderId="15" xfId="54" applyFont="1" applyBorder="1" applyAlignment="1">
      <alignment horizontal="center" vertical="center"/>
    </xf>
    <xf numFmtId="0" fontId="20" fillId="0" borderId="15" xfId="54" applyFont="1" applyBorder="1" applyAlignment="1">
      <alignment horizontal="center" vertical="center"/>
    </xf>
    <xf numFmtId="0" fontId="25" fillId="0" borderId="25" xfId="54" applyFont="1" applyBorder="1" applyAlignment="1">
      <alignment horizontal="left" vertical="center" wrapText="1"/>
    </xf>
    <xf numFmtId="0" fontId="25" fillId="0" borderId="26" xfId="54" applyFont="1" applyBorder="1" applyAlignment="1">
      <alignment horizontal="left" vertical="center" wrapText="1"/>
    </xf>
    <xf numFmtId="0" fontId="25" fillId="0" borderId="39" xfId="54" applyFont="1" applyBorder="1" applyAlignment="1">
      <alignment horizontal="left" vertical="center"/>
    </xf>
    <xf numFmtId="0" fontId="25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3" fillId="0" borderId="14" xfId="54" applyFont="1" applyFill="1" applyBorder="1" applyAlignment="1">
      <alignment horizontal="left" vertical="center"/>
    </xf>
    <xf numFmtId="9" fontId="23" fillId="0" borderId="15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3" fillId="0" borderId="24" xfId="54" applyNumberFormat="1" applyFont="1" applyFill="1" applyBorder="1" applyAlignment="1">
      <alignment horizontal="left" vertical="center"/>
    </xf>
    <xf numFmtId="9" fontId="23" fillId="0" borderId="19" xfId="54" applyNumberFormat="1" applyFont="1" applyFill="1" applyBorder="1" applyAlignment="1">
      <alignment horizontal="left" vertical="center"/>
    </xf>
    <xf numFmtId="9" fontId="23" fillId="0" borderId="25" xfId="54" applyNumberFormat="1" applyFont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3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0" fillId="0" borderId="35" xfId="54" applyNumberFormat="1" applyFont="1" applyBorder="1" applyAlignment="1">
      <alignment vertical="center"/>
    </xf>
    <xf numFmtId="0" fontId="26" fillId="0" borderId="23" xfId="54" applyFont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0" fillId="0" borderId="50" xfId="54" applyFont="1" applyBorder="1" applyAlignment="1">
      <alignment vertical="center"/>
    </xf>
    <xf numFmtId="58" fontId="20" fillId="0" borderId="35" xfId="54" applyNumberFormat="1" applyFont="1" applyFill="1" applyBorder="1" applyAlignment="1">
      <alignment vertical="center"/>
    </xf>
    <xf numFmtId="0" fontId="25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33" xfId="54" applyFont="1" applyBorder="1" applyAlignment="1">
      <alignment horizontal="left" vertical="center" wrapText="1"/>
    </xf>
    <xf numFmtId="0" fontId="25" fillId="0" borderId="44" xfId="54" applyFont="1" applyBorder="1" applyAlignment="1">
      <alignment horizontal="left" vertical="center"/>
    </xf>
    <xf numFmtId="0" fontId="34" fillId="0" borderId="29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3" fillId="0" borderId="31" xfId="54" applyNumberFormat="1" applyFont="1" applyFill="1" applyBorder="1" applyAlignment="1">
      <alignment horizontal="left" vertical="center"/>
    </xf>
    <xf numFmtId="9" fontId="23" fillId="0" borderId="33" xfId="54" applyNumberFormat="1" applyFont="1" applyBorder="1" applyAlignment="1">
      <alignment horizontal="left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176" fontId="7" fillId="0" borderId="2" xfId="59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3282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5361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9011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30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5039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931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912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0302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1257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207645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9347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199390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9347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0302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125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3218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507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309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309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507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309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309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309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309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309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2128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507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4217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4217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7</xdr:col>
      <xdr:colOff>595630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72080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7</xdr:col>
      <xdr:colOff>595630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72080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82" customWidth="1"/>
    <col min="2" max="2" width="96.3333333333333" style="383" customWidth="1"/>
    <col min="3" max="3" width="10.1666666666667" customWidth="1"/>
  </cols>
  <sheetData>
    <row r="1" customFormat="1" ht="21" customHeight="1" spans="1:2">
      <c r="A1" s="384"/>
      <c r="B1" s="385" t="s">
        <v>0</v>
      </c>
    </row>
    <row r="2" customFormat="1" spans="1:2">
      <c r="A2" s="386">
        <v>1</v>
      </c>
      <c r="B2" s="387" t="s">
        <v>1</v>
      </c>
    </row>
    <row r="3" customFormat="1" spans="1:2">
      <c r="A3" s="386">
        <v>2</v>
      </c>
      <c r="B3" s="387" t="s">
        <v>2</v>
      </c>
    </row>
    <row r="4" customFormat="1" spans="1:2">
      <c r="A4" s="386">
        <v>3</v>
      </c>
      <c r="B4" s="387" t="s">
        <v>3</v>
      </c>
    </row>
    <row r="5" customFormat="1" spans="1:2">
      <c r="A5" s="386">
        <v>4</v>
      </c>
      <c r="B5" s="387" t="s">
        <v>4</v>
      </c>
    </row>
    <row r="6" customFormat="1" spans="1:2">
      <c r="A6" s="386">
        <v>5</v>
      </c>
      <c r="B6" s="387" t="s">
        <v>5</v>
      </c>
    </row>
    <row r="7" customFormat="1" spans="1:2">
      <c r="A7" s="386">
        <v>6</v>
      </c>
      <c r="B7" s="387" t="s">
        <v>6</v>
      </c>
    </row>
    <row r="8" s="381" customFormat="1" ht="35" customHeight="1" spans="1:2">
      <c r="A8" s="388">
        <v>7</v>
      </c>
      <c r="B8" s="389" t="s">
        <v>7</v>
      </c>
    </row>
    <row r="9" customFormat="1" ht="19" customHeight="1" spans="1:2">
      <c r="A9" s="384"/>
      <c r="B9" s="390" t="s">
        <v>8</v>
      </c>
    </row>
    <row r="10" customFormat="1" ht="30" customHeight="1" spans="1:2">
      <c r="A10" s="386">
        <v>1</v>
      </c>
      <c r="B10" s="391" t="s">
        <v>9</v>
      </c>
    </row>
    <row r="11" customFormat="1" spans="1:2">
      <c r="A11" s="386">
        <v>2</v>
      </c>
      <c r="B11" s="389" t="s">
        <v>10</v>
      </c>
    </row>
    <row r="12" customFormat="1" spans="1:2">
      <c r="A12" s="386"/>
      <c r="B12" s="387"/>
    </row>
    <row r="13" customFormat="1" ht="20.4" spans="1:2">
      <c r="A13" s="384"/>
      <c r="B13" s="390" t="s">
        <v>11</v>
      </c>
    </row>
    <row r="14" customFormat="1" ht="31.2" spans="1:2">
      <c r="A14" s="386">
        <v>1</v>
      </c>
      <c r="B14" s="391" t="s">
        <v>12</v>
      </c>
    </row>
    <row r="15" customFormat="1" spans="1:2">
      <c r="A15" s="386">
        <v>2</v>
      </c>
      <c r="B15" s="387" t="s">
        <v>13</v>
      </c>
    </row>
    <row r="16" customFormat="1" spans="1:2">
      <c r="A16" s="386">
        <v>3</v>
      </c>
      <c r="B16" s="387" t="s">
        <v>14</v>
      </c>
    </row>
    <row r="17" customFormat="1" spans="1:2">
      <c r="A17" s="386"/>
      <c r="B17" s="387"/>
    </row>
    <row r="18" customFormat="1" ht="20.4" spans="1:2">
      <c r="A18" s="384"/>
      <c r="B18" s="390" t="s">
        <v>15</v>
      </c>
    </row>
    <row r="19" customFormat="1" ht="31.2" spans="1:2">
      <c r="A19" s="386">
        <v>1</v>
      </c>
      <c r="B19" s="391" t="s">
        <v>16</v>
      </c>
    </row>
    <row r="20" customFormat="1" spans="1:2">
      <c r="A20" s="386">
        <v>2</v>
      </c>
      <c r="B20" s="387" t="s">
        <v>17</v>
      </c>
    </row>
    <row r="21" customFormat="1" ht="31.2" spans="1:2">
      <c r="A21" s="386">
        <v>3</v>
      </c>
      <c r="B21" s="387" t="s">
        <v>18</v>
      </c>
    </row>
    <row r="22" customFormat="1" spans="1:2">
      <c r="A22" s="386"/>
      <c r="B22" s="387"/>
    </row>
    <row r="24" customFormat="1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M7" sqref="M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282</v>
      </c>
      <c r="B2" s="7" t="s">
        <v>287</v>
      </c>
      <c r="C2" s="7" t="s">
        <v>283</v>
      </c>
      <c r="D2" s="7" t="s">
        <v>284</v>
      </c>
      <c r="E2" s="7" t="s">
        <v>285</v>
      </c>
      <c r="F2" s="7" t="s">
        <v>286</v>
      </c>
      <c r="G2" s="6" t="s">
        <v>309</v>
      </c>
      <c r="H2" s="6"/>
      <c r="I2" s="6" t="s">
        <v>310</v>
      </c>
      <c r="J2" s="6"/>
      <c r="K2" s="8" t="s">
        <v>311</v>
      </c>
      <c r="L2" s="73" t="s">
        <v>312</v>
      </c>
      <c r="M2" s="28" t="s">
        <v>313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314</v>
      </c>
      <c r="H3" s="6" t="s">
        <v>315</v>
      </c>
      <c r="I3" s="6" t="s">
        <v>314</v>
      </c>
      <c r="J3" s="6" t="s">
        <v>315</v>
      </c>
      <c r="K3" s="10"/>
      <c r="L3" s="74"/>
      <c r="M3" s="29"/>
    </row>
    <row r="4" s="70" customFormat="1" ht="18" customHeight="1" spans="1:13">
      <c r="A4" s="11">
        <v>1</v>
      </c>
      <c r="B4" s="12" t="s">
        <v>300</v>
      </c>
      <c r="C4" s="33" t="s">
        <v>302</v>
      </c>
      <c r="D4" s="394" t="s">
        <v>299</v>
      </c>
      <c r="E4" s="13" t="s">
        <v>102</v>
      </c>
      <c r="F4" s="20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>SUM(G4:J4)</f>
        <v>-0.016</v>
      </c>
      <c r="L4" s="11"/>
      <c r="M4" s="11" t="s">
        <v>316</v>
      </c>
    </row>
    <row r="5" s="70" customFormat="1" ht="18" customHeight="1" spans="1:13">
      <c r="A5" s="11">
        <v>2</v>
      </c>
      <c r="B5" s="12" t="s">
        <v>300</v>
      </c>
      <c r="C5" s="33" t="s">
        <v>317</v>
      </c>
      <c r="D5" s="394" t="s">
        <v>299</v>
      </c>
      <c r="E5" s="13" t="s">
        <v>104</v>
      </c>
      <c r="F5" s="20" t="s">
        <v>47</v>
      </c>
      <c r="G5" s="15">
        <v>-0.006</v>
      </c>
      <c r="H5" s="15">
        <v>-0.003</v>
      </c>
      <c r="I5" s="16">
        <v>-0.003</v>
      </c>
      <c r="J5" s="16">
        <v>-0.007</v>
      </c>
      <c r="K5" s="15">
        <f>SUM(G5:J5)</f>
        <v>-0.019</v>
      </c>
      <c r="L5" s="11"/>
      <c r="M5" s="11" t="s">
        <v>316</v>
      </c>
    </row>
    <row r="6" s="70" customFormat="1" ht="18" customHeight="1" spans="1:13">
      <c r="A6" s="11">
        <v>3</v>
      </c>
      <c r="B6" s="12" t="s">
        <v>300</v>
      </c>
      <c r="C6" s="33" t="s">
        <v>318</v>
      </c>
      <c r="D6" s="394" t="s">
        <v>299</v>
      </c>
      <c r="E6" s="13" t="s">
        <v>105</v>
      </c>
      <c r="F6" s="20" t="s">
        <v>47</v>
      </c>
      <c r="G6" s="15">
        <v>-0.005</v>
      </c>
      <c r="H6" s="15">
        <v>-0.003</v>
      </c>
      <c r="I6" s="16">
        <v>-0.003</v>
      </c>
      <c r="J6" s="16">
        <v>-0.008</v>
      </c>
      <c r="K6" s="15">
        <f>SUM(G6:J6)</f>
        <v>-0.019</v>
      </c>
      <c r="L6" s="11"/>
      <c r="M6" s="11" t="s">
        <v>316</v>
      </c>
    </row>
    <row r="7" s="70" customFormat="1" ht="18" customHeight="1" spans="1:13">
      <c r="A7" s="11">
        <v>4</v>
      </c>
      <c r="B7" s="12" t="s">
        <v>300</v>
      </c>
      <c r="C7" s="33" t="s">
        <v>319</v>
      </c>
      <c r="D7" s="394" t="s">
        <v>299</v>
      </c>
      <c r="E7" s="13" t="s">
        <v>106</v>
      </c>
      <c r="F7" s="20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>SUM(G7:J7)</f>
        <v>-0.016</v>
      </c>
      <c r="L7" s="11"/>
      <c r="M7" s="11" t="s">
        <v>316</v>
      </c>
    </row>
    <row r="8" s="70" customFormat="1" ht="18" customHeight="1" spans="1:13">
      <c r="A8" s="11"/>
      <c r="B8" s="11"/>
      <c r="C8" s="36"/>
      <c r="D8" s="37"/>
      <c r="E8" s="38"/>
      <c r="F8" s="20"/>
      <c r="G8" s="15"/>
      <c r="H8" s="15"/>
      <c r="I8" s="16"/>
      <c r="J8" s="16"/>
      <c r="K8" s="15"/>
      <c r="L8" s="11"/>
      <c r="M8" s="11"/>
    </row>
    <row r="9" s="71" customFormat="1" ht="14.25" customHeight="1" spans="1:1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="1" customFormat="1" ht="14.25" customHeight="1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="4" customFormat="1" ht="29.25" customHeight="1" spans="1:13">
      <c r="A11" s="39" t="s">
        <v>304</v>
      </c>
      <c r="B11" s="40"/>
      <c r="C11" s="40"/>
      <c r="D11" s="40"/>
      <c r="E11" s="41"/>
      <c r="F11" s="25"/>
      <c r="G11" s="42"/>
      <c r="H11" s="22" t="s">
        <v>306</v>
      </c>
      <c r="I11" s="23"/>
      <c r="J11" s="23"/>
      <c r="K11" s="24"/>
      <c r="L11" s="75"/>
      <c r="M11" s="31"/>
    </row>
    <row r="12" s="1" customFormat="1" ht="105" customHeight="1" spans="1:13">
      <c r="A12" s="72" t="s">
        <v>320</v>
      </c>
      <c r="B12" s="72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"/>
  <sheetViews>
    <sheetView view="pageBreakPreview" zoomScale="110" zoomScaleNormal="100" workbookViewId="0">
      <selection activeCell="D4" sqref="D4:E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322</v>
      </c>
      <c r="B2" s="7" t="s">
        <v>287</v>
      </c>
      <c r="C2" s="7" t="s">
        <v>283</v>
      </c>
      <c r="D2" s="7" t="s">
        <v>284</v>
      </c>
      <c r="E2" s="7" t="s">
        <v>285</v>
      </c>
      <c r="F2" s="7" t="s">
        <v>286</v>
      </c>
      <c r="G2" s="53" t="s">
        <v>323</v>
      </c>
      <c r="H2" s="54"/>
      <c r="I2" s="63"/>
      <c r="J2" s="53" t="s">
        <v>324</v>
      </c>
      <c r="K2" s="54"/>
      <c r="L2" s="63"/>
      <c r="M2" s="53" t="s">
        <v>325</v>
      </c>
      <c r="N2" s="54"/>
      <c r="O2" s="63"/>
      <c r="P2" s="53" t="s">
        <v>326</v>
      </c>
      <c r="Q2" s="54"/>
      <c r="R2" s="63"/>
      <c r="S2" s="54" t="s">
        <v>327</v>
      </c>
      <c r="T2" s="54"/>
      <c r="U2" s="63"/>
      <c r="V2" s="45" t="s">
        <v>328</v>
      </c>
      <c r="W2" s="45" t="s">
        <v>296</v>
      </c>
    </row>
    <row r="3" s="2" customFormat="1" ht="18" customHeight="1" spans="1:23">
      <c r="A3" s="55"/>
      <c r="B3" s="55"/>
      <c r="C3" s="55"/>
      <c r="D3" s="55"/>
      <c r="E3" s="55"/>
      <c r="F3" s="55"/>
      <c r="G3" s="56" t="s">
        <v>329</v>
      </c>
      <c r="H3" s="56" t="s">
        <v>52</v>
      </c>
      <c r="I3" s="56" t="s">
        <v>287</v>
      </c>
      <c r="J3" s="56" t="s">
        <v>329</v>
      </c>
      <c r="K3" s="56" t="s">
        <v>52</v>
      </c>
      <c r="L3" s="56" t="s">
        <v>287</v>
      </c>
      <c r="M3" s="56" t="s">
        <v>329</v>
      </c>
      <c r="N3" s="56" t="s">
        <v>52</v>
      </c>
      <c r="O3" s="56" t="s">
        <v>287</v>
      </c>
      <c r="P3" s="6" t="s">
        <v>329</v>
      </c>
      <c r="Q3" s="6" t="s">
        <v>52</v>
      </c>
      <c r="R3" s="6" t="s">
        <v>287</v>
      </c>
      <c r="S3" s="6" t="s">
        <v>329</v>
      </c>
      <c r="T3" s="6" t="s">
        <v>52</v>
      </c>
      <c r="U3" s="6" t="s">
        <v>287</v>
      </c>
      <c r="V3" s="67"/>
      <c r="W3" s="67"/>
    </row>
    <row r="4" s="1" customFormat="1" ht="18" customHeight="1" spans="1:29">
      <c r="A4" s="57"/>
      <c r="B4" s="12" t="s">
        <v>300</v>
      </c>
      <c r="C4" s="33" t="s">
        <v>302</v>
      </c>
      <c r="D4" s="394" t="s">
        <v>299</v>
      </c>
      <c r="E4" s="13" t="s">
        <v>102</v>
      </c>
      <c r="F4" s="20" t="s">
        <v>47</v>
      </c>
      <c r="G4" s="34" t="s">
        <v>330</v>
      </c>
      <c r="H4" s="58" t="s">
        <v>331</v>
      </c>
      <c r="I4" s="13" t="s">
        <v>300</v>
      </c>
      <c r="J4" s="64" t="s">
        <v>332</v>
      </c>
      <c r="K4" s="65" t="s">
        <v>333</v>
      </c>
      <c r="L4" s="65" t="s">
        <v>334</v>
      </c>
      <c r="M4" s="64" t="s">
        <v>335</v>
      </c>
      <c r="N4" s="65" t="s">
        <v>336</v>
      </c>
      <c r="O4" s="65" t="s">
        <v>337</v>
      </c>
      <c r="P4" s="65"/>
      <c r="Q4" s="65"/>
      <c r="R4" s="65"/>
      <c r="S4" s="65"/>
      <c r="T4" s="65"/>
      <c r="U4" s="65"/>
      <c r="V4" s="65" t="s">
        <v>80</v>
      </c>
      <c r="W4" s="65"/>
      <c r="X4" s="68"/>
      <c r="Y4" s="68"/>
      <c r="Z4" s="68"/>
      <c r="AA4" s="68"/>
      <c r="AB4" s="68"/>
      <c r="AC4" s="68"/>
    </row>
    <row r="5" s="1" customFormat="1" ht="18" customHeight="1" spans="1:29">
      <c r="A5" s="57"/>
      <c r="B5" s="12" t="s">
        <v>300</v>
      </c>
      <c r="C5" s="33" t="s">
        <v>317</v>
      </c>
      <c r="D5" s="394" t="s">
        <v>299</v>
      </c>
      <c r="E5" s="13" t="s">
        <v>104</v>
      </c>
      <c r="F5" s="20" t="s">
        <v>47</v>
      </c>
      <c r="G5" s="33"/>
      <c r="H5" s="34"/>
      <c r="I5" s="13"/>
      <c r="J5" s="1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8"/>
      <c r="Y5" s="68"/>
      <c r="Z5" s="68"/>
      <c r="AA5" s="68"/>
      <c r="AB5" s="68"/>
      <c r="AC5" s="68"/>
    </row>
    <row r="6" s="1" customFormat="1" ht="14.25" customHeight="1" spans="1:29">
      <c r="A6" s="57"/>
      <c r="B6" s="12" t="s">
        <v>300</v>
      </c>
      <c r="C6" s="33" t="s">
        <v>318</v>
      </c>
      <c r="D6" s="394" t="s">
        <v>299</v>
      </c>
      <c r="E6" s="13" t="s">
        <v>105</v>
      </c>
      <c r="F6" s="20" t="s">
        <v>47</v>
      </c>
      <c r="G6" s="34" t="s">
        <v>330</v>
      </c>
      <c r="H6" s="58" t="s">
        <v>331</v>
      </c>
      <c r="I6" s="13" t="s">
        <v>300</v>
      </c>
      <c r="J6" s="64" t="s">
        <v>332</v>
      </c>
      <c r="K6" s="65" t="s">
        <v>333</v>
      </c>
      <c r="L6" s="65" t="s">
        <v>334</v>
      </c>
      <c r="M6" s="64" t="s">
        <v>335</v>
      </c>
      <c r="N6" s="65" t="s">
        <v>336</v>
      </c>
      <c r="O6" s="65" t="s">
        <v>337</v>
      </c>
      <c r="P6" s="66"/>
      <c r="Q6" s="66"/>
      <c r="R6" s="66"/>
      <c r="S6" s="66"/>
      <c r="T6" s="66"/>
      <c r="U6" s="66"/>
      <c r="V6" s="65" t="s">
        <v>80</v>
      </c>
      <c r="W6" s="66"/>
      <c r="X6" s="68"/>
      <c r="Y6" s="68"/>
      <c r="Z6" s="68"/>
      <c r="AA6" s="68"/>
      <c r="AB6" s="68"/>
      <c r="AC6" s="68"/>
    </row>
    <row r="7" s="1" customFormat="1" ht="14.25" customHeight="1" spans="1:29">
      <c r="A7" s="59"/>
      <c r="B7" s="12" t="s">
        <v>300</v>
      </c>
      <c r="C7" s="33" t="s">
        <v>319</v>
      </c>
      <c r="D7" s="394" t="s">
        <v>299</v>
      </c>
      <c r="E7" s="13" t="s">
        <v>106</v>
      </c>
      <c r="F7" s="20" t="s">
        <v>47</v>
      </c>
      <c r="G7" s="34" t="s">
        <v>330</v>
      </c>
      <c r="H7" s="58" t="s">
        <v>331</v>
      </c>
      <c r="I7" s="13" t="s">
        <v>300</v>
      </c>
      <c r="J7" s="64" t="s">
        <v>332</v>
      </c>
      <c r="K7" s="65" t="s">
        <v>333</v>
      </c>
      <c r="L7" s="65" t="s">
        <v>334</v>
      </c>
      <c r="M7" s="64" t="s">
        <v>335</v>
      </c>
      <c r="N7" s="65" t="s">
        <v>336</v>
      </c>
      <c r="O7" s="65" t="s">
        <v>337</v>
      </c>
      <c r="P7" s="60"/>
      <c r="Q7" s="60"/>
      <c r="R7" s="60"/>
      <c r="S7" s="60"/>
      <c r="T7" s="60"/>
      <c r="U7" s="69"/>
      <c r="V7" s="65"/>
      <c r="W7" s="69"/>
      <c r="X7" s="68"/>
      <c r="Y7" s="68"/>
      <c r="Z7" s="68"/>
      <c r="AA7" s="68"/>
      <c r="AB7" s="68"/>
      <c r="AC7" s="68"/>
    </row>
    <row r="8" s="1" customFormat="1" ht="14.25" customHeight="1" spans="1:29">
      <c r="A8" s="59"/>
      <c r="B8" s="60"/>
      <c r="C8" s="60"/>
      <c r="D8" s="60"/>
      <c r="E8" s="61"/>
      <c r="F8" s="62"/>
      <c r="G8" s="14"/>
      <c r="H8" s="60"/>
      <c r="I8" s="60"/>
      <c r="J8" s="62"/>
      <c r="K8" s="60"/>
      <c r="L8" s="60"/>
      <c r="M8" s="60"/>
      <c r="N8" s="60"/>
      <c r="O8" s="60"/>
      <c r="P8" s="60"/>
      <c r="Q8" s="60"/>
      <c r="R8" s="60"/>
      <c r="S8" s="60"/>
      <c r="T8" s="60"/>
      <c r="U8" s="69"/>
      <c r="V8" s="65"/>
      <c r="W8" s="69"/>
      <c r="X8" s="68"/>
      <c r="Y8" s="68"/>
      <c r="Z8" s="68"/>
      <c r="AA8" s="68"/>
      <c r="AB8" s="68"/>
      <c r="AC8" s="68"/>
    </row>
    <row r="9" s="4" customFormat="1" ht="29.25" customHeight="1" spans="1:23">
      <c r="A9" s="39" t="s">
        <v>304</v>
      </c>
      <c r="B9" s="40"/>
      <c r="C9" s="40"/>
      <c r="D9" s="40"/>
      <c r="E9" s="41"/>
      <c r="F9" s="25"/>
      <c r="G9" s="42"/>
      <c r="H9" s="49"/>
      <c r="I9" s="49"/>
      <c r="J9" s="22" t="s">
        <v>306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3"/>
      <c r="W9" s="31"/>
    </row>
    <row r="10" s="1" customFormat="1" ht="72.95" customHeight="1" spans="1:23">
      <c r="A10" s="26" t="s">
        <v>338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C3" sqref="C3:C6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44" t="s">
        <v>340</v>
      </c>
      <c r="B2" s="45" t="s">
        <v>283</v>
      </c>
      <c r="C2" s="45" t="s">
        <v>284</v>
      </c>
      <c r="D2" s="45" t="s">
        <v>285</v>
      </c>
      <c r="E2" s="44" t="s">
        <v>286</v>
      </c>
      <c r="F2" s="45" t="s">
        <v>287</v>
      </c>
      <c r="G2" s="44" t="s">
        <v>341</v>
      </c>
      <c r="H2" s="44" t="s">
        <v>342</v>
      </c>
      <c r="I2" s="44" t="s">
        <v>343</v>
      </c>
      <c r="J2" s="44" t="s">
        <v>342</v>
      </c>
      <c r="K2" s="44" t="s">
        <v>344</v>
      </c>
      <c r="L2" s="44" t="s">
        <v>342</v>
      </c>
      <c r="M2" s="45" t="s">
        <v>328</v>
      </c>
      <c r="N2" s="45" t="s">
        <v>296</v>
      </c>
    </row>
    <row r="3" s="1" customFormat="1" ht="14.25" customHeight="1" spans="1:15">
      <c r="A3" s="46">
        <v>45475</v>
      </c>
      <c r="B3" s="33" t="s">
        <v>302</v>
      </c>
      <c r="C3" s="394" t="s">
        <v>299</v>
      </c>
      <c r="D3" s="13" t="s">
        <v>102</v>
      </c>
      <c r="E3" s="20" t="s">
        <v>47</v>
      </c>
      <c r="F3" s="12" t="s">
        <v>300</v>
      </c>
      <c r="G3" s="47">
        <v>0.333333333333333</v>
      </c>
      <c r="H3" s="48" t="s">
        <v>345</v>
      </c>
      <c r="I3" s="47">
        <v>0.583333333333333</v>
      </c>
      <c r="J3" s="48" t="s">
        <v>345</v>
      </c>
      <c r="K3" s="21"/>
      <c r="L3" s="50"/>
      <c r="M3" s="50"/>
      <c r="N3" s="50" t="s">
        <v>346</v>
      </c>
      <c r="O3" s="50"/>
    </row>
    <row r="4" s="1" customFormat="1" ht="14.25" customHeight="1" spans="1:15">
      <c r="A4" s="46">
        <v>45475</v>
      </c>
      <c r="B4" s="33" t="s">
        <v>317</v>
      </c>
      <c r="C4" s="394" t="s">
        <v>299</v>
      </c>
      <c r="D4" s="13" t="s">
        <v>104</v>
      </c>
      <c r="E4" s="20" t="s">
        <v>47</v>
      </c>
      <c r="F4" s="12" t="s">
        <v>300</v>
      </c>
      <c r="G4" s="47">
        <v>0.375</v>
      </c>
      <c r="H4" s="48" t="s">
        <v>345</v>
      </c>
      <c r="I4" s="47">
        <v>0.604166666666667</v>
      </c>
      <c r="J4" s="48" t="s">
        <v>345</v>
      </c>
      <c r="K4" s="21"/>
      <c r="L4" s="44"/>
      <c r="M4" s="44"/>
      <c r="N4" s="45" t="s">
        <v>347</v>
      </c>
      <c r="O4" s="45"/>
    </row>
    <row r="5" s="1" customFormat="1" ht="14.25" customHeight="1" spans="1:15">
      <c r="A5" s="46">
        <v>45475</v>
      </c>
      <c r="B5" s="33" t="s">
        <v>348</v>
      </c>
      <c r="C5" s="394" t="s">
        <v>299</v>
      </c>
      <c r="D5" s="13" t="s">
        <v>105</v>
      </c>
      <c r="E5" s="20" t="s">
        <v>47</v>
      </c>
      <c r="F5" s="12" t="s">
        <v>300</v>
      </c>
      <c r="G5" s="47">
        <v>0.395833333333333</v>
      </c>
      <c r="H5" s="48" t="s">
        <v>345</v>
      </c>
      <c r="I5" s="47">
        <v>0.625</v>
      </c>
      <c r="J5" s="48" t="s">
        <v>345</v>
      </c>
      <c r="K5" s="21"/>
      <c r="L5" s="50"/>
      <c r="M5" s="50"/>
      <c r="N5" s="50" t="s">
        <v>349</v>
      </c>
      <c r="O5" s="50"/>
    </row>
    <row r="6" s="1" customFormat="1" ht="14.25" customHeight="1" spans="1:15">
      <c r="A6" s="46">
        <v>45475</v>
      </c>
      <c r="B6" s="33" t="s">
        <v>350</v>
      </c>
      <c r="C6" s="394" t="s">
        <v>299</v>
      </c>
      <c r="D6" s="13" t="s">
        <v>106</v>
      </c>
      <c r="E6" s="20" t="s">
        <v>47</v>
      </c>
      <c r="F6" s="12" t="s">
        <v>300</v>
      </c>
      <c r="G6" s="47">
        <v>0.416666666666667</v>
      </c>
      <c r="H6" s="48" t="s">
        <v>345</v>
      </c>
      <c r="I6" s="47">
        <v>0.645833333333334</v>
      </c>
      <c r="J6" s="51" t="s">
        <v>345</v>
      </c>
      <c r="L6" s="52"/>
      <c r="M6" s="21"/>
      <c r="N6" s="50" t="s">
        <v>349</v>
      </c>
      <c r="O6" s="21"/>
    </row>
    <row r="7" s="4" customFormat="1" ht="29.25" customHeight="1" spans="1:14">
      <c r="A7" s="39" t="s">
        <v>304</v>
      </c>
      <c r="B7" s="40"/>
      <c r="C7" s="40"/>
      <c r="D7" s="41"/>
      <c r="E7" s="25"/>
      <c r="F7" s="49"/>
      <c r="G7" s="42"/>
      <c r="H7" s="49"/>
      <c r="I7" s="22" t="s">
        <v>306</v>
      </c>
      <c r="J7" s="23"/>
      <c r="K7" s="23"/>
      <c r="L7" s="23"/>
      <c r="M7" s="23"/>
      <c r="N7" s="31"/>
    </row>
    <row r="8" s="1" customFormat="1" ht="72.95" customHeight="1" spans="1:14">
      <c r="A8" s="26" t="s">
        <v>351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A8" sqref="A8:E8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322</v>
      </c>
      <c r="B2" s="7" t="s">
        <v>287</v>
      </c>
      <c r="C2" s="7" t="s">
        <v>283</v>
      </c>
      <c r="D2" s="7" t="s">
        <v>284</v>
      </c>
      <c r="E2" s="7" t="s">
        <v>285</v>
      </c>
      <c r="F2" s="7" t="s">
        <v>286</v>
      </c>
      <c r="G2" s="6" t="s">
        <v>353</v>
      </c>
      <c r="H2" s="6" t="s">
        <v>354</v>
      </c>
      <c r="I2" s="6" t="s">
        <v>355</v>
      </c>
      <c r="J2" s="6" t="s">
        <v>356</v>
      </c>
      <c r="K2" s="7" t="s">
        <v>328</v>
      </c>
      <c r="L2" s="7" t="s">
        <v>296</v>
      </c>
    </row>
    <row r="3" s="2" customFormat="1" ht="15.95" customHeight="1" spans="1:12">
      <c r="A3" s="32" t="s">
        <v>357</v>
      </c>
      <c r="B3" s="12" t="s">
        <v>300</v>
      </c>
      <c r="C3" s="33" t="s">
        <v>302</v>
      </c>
      <c r="D3" s="394" t="s">
        <v>299</v>
      </c>
      <c r="E3" s="13" t="s">
        <v>102</v>
      </c>
      <c r="F3" s="14" t="s">
        <v>47</v>
      </c>
      <c r="G3" s="35" t="s">
        <v>358</v>
      </c>
      <c r="H3" s="35" t="s">
        <v>359</v>
      </c>
      <c r="I3" s="35" t="s">
        <v>360</v>
      </c>
      <c r="J3" s="43" t="s">
        <v>361</v>
      </c>
      <c r="K3" s="43" t="s">
        <v>347</v>
      </c>
      <c r="L3" s="43"/>
    </row>
    <row r="4" s="2" customFormat="1" ht="15.95" customHeight="1" spans="1:12">
      <c r="A4" s="32" t="s">
        <v>362</v>
      </c>
      <c r="B4" s="12" t="s">
        <v>300</v>
      </c>
      <c r="C4" s="33" t="s">
        <v>363</v>
      </c>
      <c r="D4" s="394" t="s">
        <v>299</v>
      </c>
      <c r="E4" s="13" t="s">
        <v>104</v>
      </c>
      <c r="F4" s="14" t="s">
        <v>47</v>
      </c>
      <c r="G4" s="35" t="s">
        <v>358</v>
      </c>
      <c r="H4" s="35" t="s">
        <v>359</v>
      </c>
      <c r="I4" s="35" t="s">
        <v>360</v>
      </c>
      <c r="J4" s="43" t="s">
        <v>361</v>
      </c>
      <c r="K4" s="43" t="s">
        <v>347</v>
      </c>
      <c r="L4" s="43"/>
    </row>
    <row r="5" s="2" customFormat="1" ht="15.95" customHeight="1" spans="1:12">
      <c r="A5" s="32" t="s">
        <v>357</v>
      </c>
      <c r="B5" s="12" t="s">
        <v>300</v>
      </c>
      <c r="C5" s="33" t="s">
        <v>348</v>
      </c>
      <c r="D5" s="394" t="s">
        <v>299</v>
      </c>
      <c r="E5" s="13" t="s">
        <v>105</v>
      </c>
      <c r="F5" s="14" t="s">
        <v>47</v>
      </c>
      <c r="G5" s="35" t="s">
        <v>358</v>
      </c>
      <c r="H5" s="35" t="s">
        <v>359</v>
      </c>
      <c r="I5" s="35" t="s">
        <v>360</v>
      </c>
      <c r="J5" s="43" t="s">
        <v>361</v>
      </c>
      <c r="K5" s="43" t="s">
        <v>347</v>
      </c>
      <c r="L5" s="43"/>
    </row>
    <row r="6" s="2" customFormat="1" ht="15.95" customHeight="1" spans="1:12">
      <c r="A6" s="32" t="s">
        <v>364</v>
      </c>
      <c r="B6" s="12" t="s">
        <v>300</v>
      </c>
      <c r="C6" s="33" t="s">
        <v>365</v>
      </c>
      <c r="D6" s="394" t="s">
        <v>299</v>
      </c>
      <c r="E6" s="13" t="s">
        <v>106</v>
      </c>
      <c r="F6" s="14" t="s">
        <v>47</v>
      </c>
      <c r="G6" s="35" t="s">
        <v>358</v>
      </c>
      <c r="H6" s="35" t="s">
        <v>359</v>
      </c>
      <c r="I6" s="35" t="s">
        <v>360</v>
      </c>
      <c r="J6" s="43" t="s">
        <v>361</v>
      </c>
      <c r="K6" s="43" t="s">
        <v>347</v>
      </c>
      <c r="L6" s="32"/>
    </row>
    <row r="7" s="2" customFormat="1" ht="15.95" customHeight="1" spans="1:12">
      <c r="A7" s="32"/>
      <c r="B7" s="11"/>
      <c r="C7" s="36"/>
      <c r="D7" s="37"/>
      <c r="E7" s="38"/>
      <c r="F7" s="20"/>
      <c r="G7" s="35"/>
      <c r="H7" s="35"/>
      <c r="I7" s="35"/>
      <c r="J7" s="43"/>
      <c r="K7" s="43"/>
      <c r="L7" s="32"/>
    </row>
    <row r="8" s="4" customFormat="1" ht="29.25" customHeight="1" spans="1:12">
      <c r="A8" s="39" t="s">
        <v>304</v>
      </c>
      <c r="B8" s="40"/>
      <c r="C8" s="40"/>
      <c r="D8" s="40"/>
      <c r="E8" s="41"/>
      <c r="F8" s="25"/>
      <c r="G8" s="42"/>
      <c r="H8" s="22" t="s">
        <v>306</v>
      </c>
      <c r="I8" s="23"/>
      <c r="J8" s="23"/>
      <c r="K8" s="23"/>
      <c r="L8" s="31"/>
    </row>
    <row r="9" s="1" customFormat="1" ht="72.95" customHeight="1" spans="1:12">
      <c r="A9" s="26" t="s">
        <v>366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125" zoomScaleNormal="125" workbookViewId="0">
      <selection activeCell="A12" sqref="A12:I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282</v>
      </c>
      <c r="B2" s="7" t="s">
        <v>287</v>
      </c>
      <c r="C2" s="7" t="s">
        <v>329</v>
      </c>
      <c r="D2" s="7" t="s">
        <v>285</v>
      </c>
      <c r="E2" s="7" t="s">
        <v>286</v>
      </c>
      <c r="F2" s="6" t="s">
        <v>368</v>
      </c>
      <c r="G2" s="6" t="s">
        <v>310</v>
      </c>
      <c r="H2" s="8" t="s">
        <v>311</v>
      </c>
      <c r="I2" s="28" t="s">
        <v>313</v>
      </c>
    </row>
    <row r="3" s="2" customFormat="1" ht="18" customHeight="1" spans="1:9">
      <c r="A3" s="6"/>
      <c r="B3" s="9"/>
      <c r="C3" s="9"/>
      <c r="D3" s="9"/>
      <c r="E3" s="9"/>
      <c r="F3" s="6" t="s">
        <v>369</v>
      </c>
      <c r="G3" s="6" t="s">
        <v>314</v>
      </c>
      <c r="H3" s="10"/>
      <c r="I3" s="29"/>
    </row>
    <row r="4" s="3" customFormat="1" ht="18" customHeight="1" spans="1:9">
      <c r="A4" s="11">
        <v>1</v>
      </c>
      <c r="B4" s="12" t="s">
        <v>370</v>
      </c>
      <c r="C4" s="13" t="s">
        <v>371</v>
      </c>
      <c r="D4" s="13" t="s">
        <v>102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/>
    </row>
    <row r="5" s="3" customFormat="1" ht="18" customHeight="1" spans="1:9">
      <c r="A5" s="11">
        <v>2</v>
      </c>
      <c r="B5" s="12" t="s">
        <v>370</v>
      </c>
      <c r="C5" s="13" t="s">
        <v>371</v>
      </c>
      <c r="D5" s="13" t="s">
        <v>105</v>
      </c>
      <c r="E5" s="14" t="s">
        <v>47</v>
      </c>
      <c r="F5" s="15">
        <v>0.006</v>
      </c>
      <c r="G5" s="15">
        <v>-0.01</v>
      </c>
      <c r="H5" s="16">
        <f>SUM(F5:G5)</f>
        <v>-0.004</v>
      </c>
      <c r="I5" s="11"/>
    </row>
    <row r="6" s="3" customFormat="1" ht="18" customHeight="1" spans="1:9">
      <c r="A6" s="11">
        <v>3</v>
      </c>
      <c r="B6" s="12" t="s">
        <v>370</v>
      </c>
      <c r="C6" s="17" t="s">
        <v>372</v>
      </c>
      <c r="D6" s="13" t="s">
        <v>102</v>
      </c>
      <c r="E6" s="14" t="s">
        <v>47</v>
      </c>
      <c r="F6" s="15">
        <v>-0.007</v>
      </c>
      <c r="G6" s="15">
        <v>-0.008</v>
      </c>
      <c r="H6" s="16">
        <f>SUM(F6:G6)</f>
        <v>-0.015</v>
      </c>
      <c r="I6" s="11"/>
    </row>
    <row r="7" s="3" customFormat="1" ht="18" customHeight="1" spans="1:9">
      <c r="A7" s="11">
        <v>4</v>
      </c>
      <c r="B7" s="12" t="s">
        <v>370</v>
      </c>
      <c r="C7" s="17" t="s">
        <v>372</v>
      </c>
      <c r="D7" s="13" t="s">
        <v>105</v>
      </c>
      <c r="E7" s="14" t="s">
        <v>47</v>
      </c>
      <c r="F7" s="15">
        <v>0.006</v>
      </c>
      <c r="G7" s="15">
        <v>-0.01</v>
      </c>
      <c r="H7" s="16">
        <f>SUM(F7:G7)</f>
        <v>-0.004</v>
      </c>
      <c r="I7" s="11"/>
    </row>
    <row r="8" s="3" customFormat="1" ht="18" customHeight="1" spans="1:9">
      <c r="A8" s="11"/>
      <c r="B8" s="11"/>
      <c r="C8" s="18"/>
      <c r="D8" s="19"/>
      <c r="E8" s="20"/>
      <c r="F8" s="15"/>
      <c r="G8" s="15"/>
      <c r="H8" s="16"/>
      <c r="I8" s="30"/>
    </row>
    <row r="9" s="3" customFormat="1" ht="18" customHeight="1" spans="1:9">
      <c r="A9" s="11"/>
      <c r="B9" s="11"/>
      <c r="C9" s="18"/>
      <c r="D9" s="19"/>
      <c r="E9" s="20"/>
      <c r="F9" s="15"/>
      <c r="G9" s="15"/>
      <c r="H9" s="16"/>
      <c r="I9" s="30"/>
    </row>
    <row r="10" s="1" customFormat="1" ht="18" customHeight="1" spans="1:9">
      <c r="A10" s="21"/>
      <c r="B10" s="21"/>
      <c r="C10" s="21"/>
      <c r="D10" s="21"/>
      <c r="E10" s="21"/>
      <c r="F10" s="21"/>
      <c r="G10" s="21"/>
      <c r="H10" s="21"/>
      <c r="I10" s="21"/>
    </row>
    <row r="11" s="4" customFormat="1" ht="29.25" customHeight="1" spans="1:9">
      <c r="A11" s="22" t="s">
        <v>304</v>
      </c>
      <c r="B11" s="23"/>
      <c r="C11" s="23"/>
      <c r="D11" s="24"/>
      <c r="E11" s="25"/>
      <c r="F11" s="22" t="s">
        <v>306</v>
      </c>
      <c r="G11" s="23"/>
      <c r="H11" s="24"/>
      <c r="I11" s="31"/>
    </row>
    <row r="12" s="1" customFormat="1" ht="51.95" customHeight="1" spans="1:9">
      <c r="A12" s="26" t="s">
        <v>373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0" t="s">
        <v>19</v>
      </c>
      <c r="C2" s="361"/>
      <c r="D2" s="361"/>
      <c r="E2" s="361"/>
      <c r="F2" s="361"/>
      <c r="G2" s="361"/>
      <c r="H2" s="361"/>
      <c r="I2" s="376"/>
    </row>
    <row r="3" ht="28" customHeight="1" spans="2:9">
      <c r="B3" s="362"/>
      <c r="C3" s="363"/>
      <c r="D3" s="364" t="s">
        <v>20</v>
      </c>
      <c r="E3" s="365"/>
      <c r="F3" s="366" t="s">
        <v>21</v>
      </c>
      <c r="G3" s="367"/>
      <c r="H3" s="364" t="s">
        <v>22</v>
      </c>
      <c r="I3" s="377"/>
    </row>
    <row r="4" ht="28" customHeight="1" spans="2:9">
      <c r="B4" s="362" t="s">
        <v>23</v>
      </c>
      <c r="C4" s="363" t="s">
        <v>24</v>
      </c>
      <c r="D4" s="363" t="s">
        <v>25</v>
      </c>
      <c r="E4" s="363" t="s">
        <v>26</v>
      </c>
      <c r="F4" s="368" t="s">
        <v>25</v>
      </c>
      <c r="G4" s="368" t="s">
        <v>26</v>
      </c>
      <c r="H4" s="363" t="s">
        <v>25</v>
      </c>
      <c r="I4" s="378" t="s">
        <v>26</v>
      </c>
    </row>
    <row r="5" ht="28" customHeight="1" spans="2:9">
      <c r="B5" s="369" t="s">
        <v>27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8" customHeight="1" spans="2:9">
      <c r="B6" s="369" t="s">
        <v>28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8" customHeight="1" spans="2:9">
      <c r="B7" s="369" t="s">
        <v>29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8" customHeight="1" spans="2:9">
      <c r="B8" s="369" t="s">
        <v>30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8" customHeight="1" spans="2:9">
      <c r="B9" s="369" t="s">
        <v>31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8" customHeight="1" spans="2:9">
      <c r="B10" s="369" t="s">
        <v>32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8" customHeight="1" spans="2:9">
      <c r="B11" s="369" t="s">
        <v>33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8" customHeight="1" spans="2:9">
      <c r="B12" s="372" t="s">
        <v>34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35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topLeftCell="A19" workbookViewId="0">
      <selection activeCell="A38" sqref="A38:K38"/>
    </sheetView>
  </sheetViews>
  <sheetFormatPr defaultColWidth="10.3333333333333" defaultRowHeight="16.5" customHeight="1"/>
  <cols>
    <col min="1" max="1" width="11.7" style="186" customWidth="1"/>
    <col min="2" max="9" width="10.3333333333333" style="186"/>
    <col min="10" max="10" width="8.83333333333333" style="186" customWidth="1"/>
    <col min="11" max="11" width="12" style="186" customWidth="1"/>
    <col min="12" max="16384" width="10.3333333333333" style="186"/>
  </cols>
  <sheetData>
    <row r="1" ht="21.15" spans="1:11">
      <c r="A1" s="289" t="s">
        <v>36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6.35" spans="1:11">
      <c r="A2" s="188" t="s">
        <v>37</v>
      </c>
      <c r="B2" s="189" t="s">
        <v>38</v>
      </c>
      <c r="C2" s="189"/>
      <c r="D2" s="190" t="s">
        <v>39</v>
      </c>
      <c r="E2" s="190"/>
      <c r="F2" s="189" t="s">
        <v>40</v>
      </c>
      <c r="G2" s="189"/>
      <c r="H2" s="191" t="s">
        <v>41</v>
      </c>
      <c r="I2" s="266" t="s">
        <v>42</v>
      </c>
      <c r="J2" s="266"/>
      <c r="K2" s="267"/>
    </row>
    <row r="3" ht="15.6" spans="1:11">
      <c r="A3" s="192" t="s">
        <v>43</v>
      </c>
      <c r="B3" s="193"/>
      <c r="C3" s="194"/>
      <c r="D3" s="195" t="s">
        <v>44</v>
      </c>
      <c r="E3" s="196"/>
      <c r="F3" s="196"/>
      <c r="G3" s="197"/>
      <c r="H3" s="195" t="s">
        <v>45</v>
      </c>
      <c r="I3" s="196"/>
      <c r="J3" s="196"/>
      <c r="K3" s="197"/>
    </row>
    <row r="4" spans="1:11">
      <c r="A4" s="198" t="s">
        <v>46</v>
      </c>
      <c r="B4" s="199" t="s">
        <v>47</v>
      </c>
      <c r="C4" s="200"/>
      <c r="D4" s="198" t="s">
        <v>48</v>
      </c>
      <c r="E4" s="201"/>
      <c r="F4" s="202">
        <v>45503</v>
      </c>
      <c r="G4" s="203"/>
      <c r="H4" s="198" t="s">
        <v>49</v>
      </c>
      <c r="I4" s="201"/>
      <c r="J4" s="226" t="s">
        <v>50</v>
      </c>
      <c r="K4" s="268" t="s">
        <v>51</v>
      </c>
    </row>
    <row r="5" spans="1:11">
      <c r="A5" s="204" t="s">
        <v>52</v>
      </c>
      <c r="B5" s="115" t="s">
        <v>53</v>
      </c>
      <c r="C5" s="115"/>
      <c r="D5" s="198" t="s">
        <v>54</v>
      </c>
      <c r="E5" s="201"/>
      <c r="F5" s="202">
        <v>45450</v>
      </c>
      <c r="G5" s="203"/>
      <c r="H5" s="198" t="s">
        <v>55</v>
      </c>
      <c r="I5" s="201"/>
      <c r="J5" s="226" t="s">
        <v>50</v>
      </c>
      <c r="K5" s="268" t="s">
        <v>51</v>
      </c>
    </row>
    <row r="6" spans="1:11">
      <c r="A6" s="198" t="s">
        <v>56</v>
      </c>
      <c r="B6" s="290">
        <v>4</v>
      </c>
      <c r="C6" s="291">
        <v>7</v>
      </c>
      <c r="D6" s="204" t="s">
        <v>57</v>
      </c>
      <c r="E6" s="228"/>
      <c r="F6" s="292">
        <v>45524</v>
      </c>
      <c r="G6" s="293"/>
      <c r="H6" s="198" t="s">
        <v>58</v>
      </c>
      <c r="I6" s="201"/>
      <c r="J6" s="226" t="s">
        <v>50</v>
      </c>
      <c r="K6" s="268" t="s">
        <v>51</v>
      </c>
    </row>
    <row r="7" spans="1:11">
      <c r="A7" s="198" t="s">
        <v>59</v>
      </c>
      <c r="B7" s="209">
        <v>14271</v>
      </c>
      <c r="C7" s="210"/>
      <c r="D7" s="204" t="s">
        <v>60</v>
      </c>
      <c r="E7" s="227"/>
      <c r="F7" s="292">
        <v>45534</v>
      </c>
      <c r="G7" s="293"/>
      <c r="H7" s="198" t="s">
        <v>61</v>
      </c>
      <c r="I7" s="201"/>
      <c r="J7" s="226" t="s">
        <v>50</v>
      </c>
      <c r="K7" s="268" t="s">
        <v>51</v>
      </c>
    </row>
    <row r="8" ht="28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94" t="s">
        <v>65</v>
      </c>
      <c r="G8" s="295"/>
      <c r="H8" s="215" t="s">
        <v>66</v>
      </c>
      <c r="I8" s="216"/>
      <c r="J8" s="238" t="s">
        <v>50</v>
      </c>
      <c r="K8" s="277" t="s">
        <v>51</v>
      </c>
    </row>
    <row r="9" ht="16.35" spans="1:11">
      <c r="A9" s="296" t="s">
        <v>67</v>
      </c>
      <c r="B9" s="297"/>
      <c r="C9" s="297"/>
      <c r="D9" s="297"/>
      <c r="E9" s="297"/>
      <c r="F9" s="297"/>
      <c r="G9" s="297"/>
      <c r="H9" s="297"/>
      <c r="I9" s="297"/>
      <c r="J9" s="297"/>
      <c r="K9" s="342"/>
    </row>
    <row r="10" ht="16.35" spans="1:11">
      <c r="A10" s="298" t="s">
        <v>68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43"/>
    </row>
    <row r="11" ht="15.6" spans="1:11">
      <c r="A11" s="300" t="s">
        <v>69</v>
      </c>
      <c r="B11" s="301" t="s">
        <v>70</v>
      </c>
      <c r="C11" s="302" t="s">
        <v>71</v>
      </c>
      <c r="D11" s="303"/>
      <c r="E11" s="304" t="s">
        <v>72</v>
      </c>
      <c r="F11" s="301" t="s">
        <v>70</v>
      </c>
      <c r="G11" s="302" t="s">
        <v>71</v>
      </c>
      <c r="H11" s="302" t="s">
        <v>73</v>
      </c>
      <c r="I11" s="304" t="s">
        <v>74</v>
      </c>
      <c r="J11" s="301" t="s">
        <v>70</v>
      </c>
      <c r="K11" s="344" t="s">
        <v>71</v>
      </c>
    </row>
    <row r="12" ht="15.6" spans="1:11">
      <c r="A12" s="204" t="s">
        <v>75</v>
      </c>
      <c r="B12" s="225" t="s">
        <v>70</v>
      </c>
      <c r="C12" s="226" t="s">
        <v>71</v>
      </c>
      <c r="D12" s="227"/>
      <c r="E12" s="228" t="s">
        <v>76</v>
      </c>
      <c r="F12" s="225" t="s">
        <v>70</v>
      </c>
      <c r="G12" s="226" t="s">
        <v>71</v>
      </c>
      <c r="H12" s="226" t="s">
        <v>73</v>
      </c>
      <c r="I12" s="228" t="s">
        <v>77</v>
      </c>
      <c r="J12" s="225" t="s">
        <v>70</v>
      </c>
      <c r="K12" s="268" t="s">
        <v>71</v>
      </c>
    </row>
    <row r="13" ht="15.6" spans="1:11">
      <c r="A13" s="204" t="s">
        <v>78</v>
      </c>
      <c r="B13" s="225" t="s">
        <v>70</v>
      </c>
      <c r="C13" s="226" t="s">
        <v>71</v>
      </c>
      <c r="D13" s="227"/>
      <c r="E13" s="228" t="s">
        <v>79</v>
      </c>
      <c r="F13" s="226" t="s">
        <v>80</v>
      </c>
      <c r="G13" s="226" t="s">
        <v>81</v>
      </c>
      <c r="H13" s="226" t="s">
        <v>73</v>
      </c>
      <c r="I13" s="228" t="s">
        <v>82</v>
      </c>
      <c r="J13" s="225" t="s">
        <v>70</v>
      </c>
      <c r="K13" s="268" t="s">
        <v>71</v>
      </c>
    </row>
    <row r="14" ht="16.35" spans="1:11">
      <c r="A14" s="215" t="s">
        <v>83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0"/>
    </row>
    <row r="15" ht="16.35" spans="1:11">
      <c r="A15" s="298" t="s">
        <v>84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43"/>
    </row>
    <row r="16" ht="15.6" spans="1:11">
      <c r="A16" s="305" t="s">
        <v>85</v>
      </c>
      <c r="B16" s="302" t="s">
        <v>80</v>
      </c>
      <c r="C16" s="302" t="s">
        <v>81</v>
      </c>
      <c r="D16" s="306"/>
      <c r="E16" s="307" t="s">
        <v>86</v>
      </c>
      <c r="F16" s="302" t="s">
        <v>80</v>
      </c>
      <c r="G16" s="302" t="s">
        <v>81</v>
      </c>
      <c r="H16" s="308"/>
      <c r="I16" s="307" t="s">
        <v>87</v>
      </c>
      <c r="J16" s="302" t="s">
        <v>80</v>
      </c>
      <c r="K16" s="344" t="s">
        <v>81</v>
      </c>
    </row>
    <row r="17" customHeight="1" spans="1:22">
      <c r="A17" s="208" t="s">
        <v>88</v>
      </c>
      <c r="B17" s="226" t="s">
        <v>80</v>
      </c>
      <c r="C17" s="226" t="s">
        <v>81</v>
      </c>
      <c r="D17" s="309"/>
      <c r="E17" s="244" t="s">
        <v>89</v>
      </c>
      <c r="F17" s="226" t="s">
        <v>80</v>
      </c>
      <c r="G17" s="226" t="s">
        <v>81</v>
      </c>
      <c r="H17" s="310"/>
      <c r="I17" s="244" t="s">
        <v>90</v>
      </c>
      <c r="J17" s="226" t="s">
        <v>80</v>
      </c>
      <c r="K17" s="268" t="s">
        <v>81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1" t="s">
        <v>91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6"/>
    </row>
    <row r="19" s="288" customFormat="1" ht="18" customHeight="1" spans="1:11">
      <c r="A19" s="298" t="s">
        <v>92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43"/>
    </row>
    <row r="20" customHeight="1" spans="1:11">
      <c r="A20" s="313" t="s">
        <v>93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7"/>
    </row>
    <row r="21" ht="21.75" customHeight="1" spans="1:11">
      <c r="A21" s="315" t="s">
        <v>94</v>
      </c>
      <c r="B21" s="244" t="s">
        <v>95</v>
      </c>
      <c r="C21" s="244" t="s">
        <v>96</v>
      </c>
      <c r="D21" s="244" t="s">
        <v>97</v>
      </c>
      <c r="E21" s="244" t="s">
        <v>98</v>
      </c>
      <c r="F21" s="244" t="s">
        <v>99</v>
      </c>
      <c r="G21" s="244" t="s">
        <v>100</v>
      </c>
      <c r="H21" s="244"/>
      <c r="I21" s="244"/>
      <c r="J21" s="244"/>
      <c r="K21" s="279" t="s">
        <v>101</v>
      </c>
    </row>
    <row r="22" customHeight="1" spans="1:11">
      <c r="A22" s="316" t="s">
        <v>102</v>
      </c>
      <c r="B22" s="317">
        <v>0.4</v>
      </c>
      <c r="C22" s="317">
        <v>0.4</v>
      </c>
      <c r="D22" s="317">
        <v>0.4</v>
      </c>
      <c r="E22" s="317">
        <v>0.4</v>
      </c>
      <c r="F22" s="317">
        <v>0.4</v>
      </c>
      <c r="G22" s="317">
        <v>0.4</v>
      </c>
      <c r="H22" s="317"/>
      <c r="I22" s="317"/>
      <c r="J22" s="317"/>
      <c r="K22" s="348" t="s">
        <v>103</v>
      </c>
    </row>
    <row r="23" customHeight="1" spans="1:11">
      <c r="A23" s="316" t="s">
        <v>104</v>
      </c>
      <c r="B23" s="317">
        <v>0.4</v>
      </c>
      <c r="C23" s="317">
        <v>0.4</v>
      </c>
      <c r="D23" s="317">
        <v>0.4</v>
      </c>
      <c r="E23" s="317">
        <v>0.4</v>
      </c>
      <c r="F23" s="317">
        <v>0.4</v>
      </c>
      <c r="G23" s="317">
        <v>0.4</v>
      </c>
      <c r="H23" s="317"/>
      <c r="I23" s="317"/>
      <c r="J23" s="317"/>
      <c r="K23" s="348" t="s">
        <v>103</v>
      </c>
    </row>
    <row r="24" customHeight="1" spans="1:11">
      <c r="A24" s="316" t="s">
        <v>105</v>
      </c>
      <c r="B24" s="317">
        <v>0.4</v>
      </c>
      <c r="C24" s="317">
        <v>0.4</v>
      </c>
      <c r="D24" s="317">
        <v>0.4</v>
      </c>
      <c r="E24" s="317">
        <v>0.4</v>
      </c>
      <c r="F24" s="317">
        <v>0.4</v>
      </c>
      <c r="G24" s="317">
        <v>0.4</v>
      </c>
      <c r="H24" s="317"/>
      <c r="I24" s="317"/>
      <c r="J24" s="317"/>
      <c r="K24" s="348" t="s">
        <v>103</v>
      </c>
    </row>
    <row r="25" customHeight="1" spans="1:11">
      <c r="A25" s="316" t="s">
        <v>106</v>
      </c>
      <c r="B25" s="317">
        <v>0.4</v>
      </c>
      <c r="C25" s="317">
        <v>0.4</v>
      </c>
      <c r="D25" s="317">
        <v>0.4</v>
      </c>
      <c r="E25" s="317">
        <v>0.4</v>
      </c>
      <c r="F25" s="317">
        <v>0.4</v>
      </c>
      <c r="G25" s="317">
        <v>0.4</v>
      </c>
      <c r="H25" s="317"/>
      <c r="I25" s="317"/>
      <c r="J25" s="317"/>
      <c r="K25" s="348" t="s">
        <v>103</v>
      </c>
    </row>
    <row r="26" customHeight="1" spans="1:1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48"/>
    </row>
    <row r="27" customHeight="1" spans="1:11">
      <c r="A27" s="211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211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107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108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109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5.6" spans="1:11">
      <c r="A33" s="324" t="s">
        <v>110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6.35" spans="1:11">
      <c r="A34" s="121" t="s">
        <v>111</v>
      </c>
      <c r="B34" s="123"/>
      <c r="C34" s="226" t="s">
        <v>50</v>
      </c>
      <c r="D34" s="226" t="s">
        <v>51</v>
      </c>
      <c r="E34" s="326" t="s">
        <v>112</v>
      </c>
      <c r="F34" s="327"/>
      <c r="G34" s="327"/>
      <c r="H34" s="327"/>
      <c r="I34" s="327"/>
      <c r="J34" s="327"/>
      <c r="K34" s="354"/>
    </row>
    <row r="35" spans="1:11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pans="1:11">
      <c r="A36" s="249" t="s">
        <v>114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10"/>
    </row>
    <row r="37" spans="1:11">
      <c r="A37" s="249" t="s">
        <v>115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10"/>
    </row>
    <row r="38" spans="1:11">
      <c r="A38" s="249" t="s">
        <v>116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10"/>
    </row>
    <row r="39" spans="1:11">
      <c r="A39" s="249" t="s">
        <v>117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10"/>
    </row>
    <row r="40" ht="15.6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10"/>
    </row>
    <row r="41" ht="15.6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10"/>
    </row>
    <row r="42" ht="16.35" spans="1:11">
      <c r="A42" s="246" t="s">
        <v>118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80"/>
    </row>
    <row r="43" ht="16.35" spans="1:11">
      <c r="A43" s="298" t="s">
        <v>119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43"/>
    </row>
    <row r="44" ht="15.6" spans="1:11">
      <c r="A44" s="305" t="s">
        <v>120</v>
      </c>
      <c r="B44" s="302" t="s">
        <v>80</v>
      </c>
      <c r="C44" s="302" t="s">
        <v>81</v>
      </c>
      <c r="D44" s="302" t="s">
        <v>73</v>
      </c>
      <c r="E44" s="307" t="s">
        <v>121</v>
      </c>
      <c r="F44" s="302" t="s">
        <v>80</v>
      </c>
      <c r="G44" s="302" t="s">
        <v>81</v>
      </c>
      <c r="H44" s="302" t="s">
        <v>73</v>
      </c>
      <c r="I44" s="307" t="s">
        <v>122</v>
      </c>
      <c r="J44" s="302" t="s">
        <v>80</v>
      </c>
      <c r="K44" s="344" t="s">
        <v>81</v>
      </c>
    </row>
    <row r="45" ht="15.6" spans="1:11">
      <c r="A45" s="208" t="s">
        <v>72</v>
      </c>
      <c r="B45" s="226" t="s">
        <v>80</v>
      </c>
      <c r="C45" s="226" t="s">
        <v>81</v>
      </c>
      <c r="D45" s="226" t="s">
        <v>73</v>
      </c>
      <c r="E45" s="244" t="s">
        <v>79</v>
      </c>
      <c r="F45" s="226" t="s">
        <v>80</v>
      </c>
      <c r="G45" s="226" t="s">
        <v>81</v>
      </c>
      <c r="H45" s="226" t="s">
        <v>73</v>
      </c>
      <c r="I45" s="244" t="s">
        <v>90</v>
      </c>
      <c r="J45" s="226" t="s">
        <v>80</v>
      </c>
      <c r="K45" s="268" t="s">
        <v>81</v>
      </c>
    </row>
    <row r="46" ht="16.35" spans="1:11">
      <c r="A46" s="215" t="s">
        <v>83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70"/>
    </row>
    <row r="47" ht="16.35" spans="1:11">
      <c r="A47" s="328" t="s">
        <v>123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ht="16.35" spans="1:11">
      <c r="A48" s="329"/>
      <c r="B48" s="330"/>
      <c r="C48" s="330"/>
      <c r="D48" s="330"/>
      <c r="E48" s="330"/>
      <c r="F48" s="330"/>
      <c r="G48" s="330"/>
      <c r="H48" s="330"/>
      <c r="I48" s="330"/>
      <c r="J48" s="330"/>
      <c r="K48" s="355"/>
    </row>
    <row r="49" ht="16.35" spans="1:11">
      <c r="A49" s="331" t="s">
        <v>124</v>
      </c>
      <c r="B49" s="332" t="s">
        <v>125</v>
      </c>
      <c r="C49" s="332"/>
      <c r="D49" s="333" t="s">
        <v>126</v>
      </c>
      <c r="E49" s="334"/>
      <c r="F49" s="335" t="s">
        <v>127</v>
      </c>
      <c r="G49" s="336"/>
      <c r="H49" s="337" t="s">
        <v>128</v>
      </c>
      <c r="I49" s="356"/>
      <c r="J49" s="357" t="s">
        <v>129</v>
      </c>
      <c r="K49" s="358"/>
    </row>
    <row r="50" ht="16.35" spans="1:11">
      <c r="A50" s="328" t="s">
        <v>130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ht="16.35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59"/>
    </row>
    <row r="52" ht="16.35" spans="1:11">
      <c r="A52" s="331" t="s">
        <v>124</v>
      </c>
      <c r="B52" s="332" t="s">
        <v>125</v>
      </c>
      <c r="C52" s="332"/>
      <c r="D52" s="333" t="s">
        <v>126</v>
      </c>
      <c r="E52" s="340"/>
      <c r="F52" s="335" t="s">
        <v>131</v>
      </c>
      <c r="G52" s="341">
        <v>45482</v>
      </c>
      <c r="H52" s="337" t="s">
        <v>128</v>
      </c>
      <c r="I52" s="356"/>
      <c r="J52" s="357" t="s">
        <v>129</v>
      </c>
      <c r="K52" s="358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83" customWidth="1"/>
    <col min="2" max="2" width="11.125" style="85" customWidth="1"/>
    <col min="3" max="8" width="11.125" style="83" customWidth="1"/>
    <col min="9" max="9" width="1.33333333333333" style="83" customWidth="1"/>
    <col min="10" max="10" width="11.375" style="83" customWidth="1"/>
    <col min="11" max="11" width="11.5" style="83" customWidth="1"/>
    <col min="12" max="12" width="13.875" style="83" customWidth="1"/>
    <col min="13" max="13" width="10.5" style="83" customWidth="1"/>
    <col min="14" max="14" width="8.375" style="83" customWidth="1"/>
    <col min="15" max="15" width="13.25" style="83" customWidth="1"/>
    <col min="16" max="16" width="10.875" style="83" customWidth="1"/>
    <col min="17" max="16384" width="9" style="83"/>
  </cols>
  <sheetData>
    <row r="1" s="83" customFormat="1" ht="30" customHeight="1" spans="1:16">
      <c r="A1" s="86" t="s">
        <v>132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="84" customFormat="1" ht="25" customHeight="1" spans="1:16">
      <c r="A2" s="87" t="s">
        <v>46</v>
      </c>
      <c r="B2" s="88"/>
      <c r="C2" s="89" t="s">
        <v>47</v>
      </c>
      <c r="D2" s="90"/>
      <c r="E2" s="91" t="s">
        <v>133</v>
      </c>
      <c r="F2" s="92" t="s">
        <v>134</v>
      </c>
      <c r="G2" s="92"/>
      <c r="H2" s="92"/>
      <c r="I2" s="96"/>
      <c r="J2" s="96"/>
      <c r="K2" s="97" t="s">
        <v>41</v>
      </c>
      <c r="L2" s="98" t="s">
        <v>135</v>
      </c>
      <c r="M2" s="98"/>
      <c r="N2" s="98"/>
      <c r="O2" s="98"/>
      <c r="P2" s="98"/>
    </row>
    <row r="3" s="84" customFormat="1" ht="23" customHeight="1" spans="1:16">
      <c r="A3" s="93" t="s">
        <v>136</v>
      </c>
      <c r="B3" s="94"/>
      <c r="C3" s="94" t="s">
        <v>137</v>
      </c>
      <c r="D3" s="93"/>
      <c r="E3" s="93"/>
      <c r="F3" s="93"/>
      <c r="G3" s="93"/>
      <c r="H3" s="93"/>
      <c r="I3" s="87"/>
      <c r="J3" s="87"/>
      <c r="K3" s="94" t="s">
        <v>138</v>
      </c>
      <c r="L3" s="93"/>
      <c r="M3" s="93"/>
      <c r="N3" s="93"/>
      <c r="O3" s="93"/>
      <c r="P3" s="93"/>
    </row>
    <row r="4" s="84" customFormat="1" ht="23" customHeight="1" spans="1:16">
      <c r="A4" s="93"/>
      <c r="B4" s="95" t="s">
        <v>139</v>
      </c>
      <c r="C4" s="95" t="s">
        <v>95</v>
      </c>
      <c r="D4" s="95" t="s">
        <v>96</v>
      </c>
      <c r="E4" s="95" t="s">
        <v>97</v>
      </c>
      <c r="F4" s="95" t="s">
        <v>98</v>
      </c>
      <c r="G4" s="95" t="s">
        <v>99</v>
      </c>
      <c r="H4" s="95" t="s">
        <v>100</v>
      </c>
      <c r="I4" s="87"/>
      <c r="J4" s="99" t="s">
        <v>139</v>
      </c>
      <c r="K4" s="99" t="s">
        <v>95</v>
      </c>
      <c r="L4" s="99" t="s">
        <v>96</v>
      </c>
      <c r="M4" s="99" t="s">
        <v>97</v>
      </c>
      <c r="N4" s="99" t="s">
        <v>98</v>
      </c>
      <c r="O4" s="99" t="s">
        <v>99</v>
      </c>
      <c r="P4" s="99" t="s">
        <v>100</v>
      </c>
    </row>
    <row r="5" s="84" customFormat="1" ht="23" customHeight="1" spans="1:16">
      <c r="A5" s="93"/>
      <c r="B5" s="95" t="s">
        <v>140</v>
      </c>
      <c r="C5" s="95" t="s">
        <v>141</v>
      </c>
      <c r="D5" s="95" t="s">
        <v>142</v>
      </c>
      <c r="E5" s="95" t="s">
        <v>143</v>
      </c>
      <c r="F5" s="95" t="s">
        <v>144</v>
      </c>
      <c r="G5" s="95" t="s">
        <v>145</v>
      </c>
      <c r="H5" s="95" t="s">
        <v>146</v>
      </c>
      <c r="I5" s="87"/>
      <c r="J5" s="99" t="s">
        <v>140</v>
      </c>
      <c r="K5" s="99" t="s">
        <v>141</v>
      </c>
      <c r="L5" s="99" t="s">
        <v>142</v>
      </c>
      <c r="M5" s="99" t="s">
        <v>143</v>
      </c>
      <c r="N5" s="99" t="s">
        <v>144</v>
      </c>
      <c r="O5" s="99" t="s">
        <v>145</v>
      </c>
      <c r="P5" s="99" t="s">
        <v>146</v>
      </c>
    </row>
    <row r="6" s="84" customFormat="1" ht="21" customHeight="1" spans="1:16">
      <c r="A6" s="95" t="s">
        <v>147</v>
      </c>
      <c r="B6" s="95">
        <f t="shared" ref="B6:B8" si="0">C6-2</f>
        <v>70</v>
      </c>
      <c r="C6" s="95">
        <f t="shared" ref="C6:C8" si="1">D6-2</f>
        <v>72</v>
      </c>
      <c r="D6" s="95">
        <f t="shared" ref="D6:D8" si="2">E6-2</f>
        <v>74</v>
      </c>
      <c r="E6" s="95">
        <v>76</v>
      </c>
      <c r="F6" s="95">
        <f t="shared" ref="F6:F8" si="3">E6+2</f>
        <v>78</v>
      </c>
      <c r="G6" s="95">
        <f t="shared" ref="G6:G8" si="4">F6+2</f>
        <v>80</v>
      </c>
      <c r="H6" s="95">
        <f t="shared" ref="H6:H8" si="5">G6+1</f>
        <v>81</v>
      </c>
      <c r="I6" s="87"/>
      <c r="J6" s="100" t="s">
        <v>148</v>
      </c>
      <c r="K6" s="100" t="s">
        <v>149</v>
      </c>
      <c r="L6" s="100" t="s">
        <v>150</v>
      </c>
      <c r="M6" s="100" t="s">
        <v>151</v>
      </c>
      <c r="N6" s="100" t="s">
        <v>148</v>
      </c>
      <c r="O6" s="100" t="s">
        <v>152</v>
      </c>
      <c r="P6" s="100" t="s">
        <v>153</v>
      </c>
    </row>
    <row r="7" s="84" customFormat="1" ht="21" customHeight="1" spans="1:16">
      <c r="A7" s="95" t="s">
        <v>154</v>
      </c>
      <c r="B7" s="95">
        <f t="shared" si="0"/>
        <v>68</v>
      </c>
      <c r="C7" s="95">
        <f t="shared" si="1"/>
        <v>70</v>
      </c>
      <c r="D7" s="95">
        <f t="shared" si="2"/>
        <v>72</v>
      </c>
      <c r="E7" s="95">
        <v>74</v>
      </c>
      <c r="F7" s="95">
        <f t="shared" si="3"/>
        <v>76</v>
      </c>
      <c r="G7" s="95">
        <f t="shared" si="4"/>
        <v>78</v>
      </c>
      <c r="H7" s="95">
        <f t="shared" si="5"/>
        <v>79</v>
      </c>
      <c r="I7" s="87"/>
      <c r="J7" s="100" t="s">
        <v>148</v>
      </c>
      <c r="K7" s="100" t="s">
        <v>155</v>
      </c>
      <c r="L7" s="100" t="s">
        <v>156</v>
      </c>
      <c r="M7" s="100" t="s">
        <v>157</v>
      </c>
      <c r="N7" s="100" t="s">
        <v>151</v>
      </c>
      <c r="O7" s="100" t="s">
        <v>158</v>
      </c>
      <c r="P7" s="100" t="s">
        <v>159</v>
      </c>
    </row>
    <row r="8" s="84" customFormat="1" ht="21" customHeight="1" spans="1:16">
      <c r="A8" s="95" t="s">
        <v>160</v>
      </c>
      <c r="B8" s="95">
        <f t="shared" si="0"/>
        <v>62</v>
      </c>
      <c r="C8" s="95">
        <f t="shared" si="1"/>
        <v>64</v>
      </c>
      <c r="D8" s="95">
        <f t="shared" si="2"/>
        <v>66</v>
      </c>
      <c r="E8" s="95">
        <v>68</v>
      </c>
      <c r="F8" s="95">
        <f t="shared" si="3"/>
        <v>70</v>
      </c>
      <c r="G8" s="95">
        <f t="shared" si="4"/>
        <v>72</v>
      </c>
      <c r="H8" s="95">
        <f t="shared" si="5"/>
        <v>73</v>
      </c>
      <c r="I8" s="87"/>
      <c r="J8" s="100" t="s">
        <v>161</v>
      </c>
      <c r="K8" s="100" t="s">
        <v>149</v>
      </c>
      <c r="L8" s="100" t="s">
        <v>162</v>
      </c>
      <c r="M8" s="100" t="s">
        <v>163</v>
      </c>
      <c r="N8" s="100" t="s">
        <v>164</v>
      </c>
      <c r="O8" s="100" t="s">
        <v>165</v>
      </c>
      <c r="P8" s="100" t="s">
        <v>166</v>
      </c>
    </row>
    <row r="9" s="84" customFormat="1" ht="21" customHeight="1" spans="1:16">
      <c r="A9" s="95" t="s">
        <v>167</v>
      </c>
      <c r="B9" s="95">
        <f t="shared" ref="B9:B11" si="6">C9-4</f>
        <v>110</v>
      </c>
      <c r="C9" s="95">
        <f>D9-4</f>
        <v>114</v>
      </c>
      <c r="D9" s="95">
        <f t="shared" ref="D9:D11" si="7">E9-6</f>
        <v>118</v>
      </c>
      <c r="E9" s="95">
        <v>124</v>
      </c>
      <c r="F9" s="95">
        <f t="shared" ref="F9:H9" si="8">E9+6</f>
        <v>130</v>
      </c>
      <c r="G9" s="95">
        <f t="shared" si="8"/>
        <v>136</v>
      </c>
      <c r="H9" s="95">
        <f t="shared" si="8"/>
        <v>142</v>
      </c>
      <c r="I9" s="87"/>
      <c r="J9" s="100" t="s">
        <v>168</v>
      </c>
      <c r="K9" s="100" t="s">
        <v>149</v>
      </c>
      <c r="L9" s="100" t="s">
        <v>162</v>
      </c>
      <c r="M9" s="100" t="s">
        <v>163</v>
      </c>
      <c r="N9" s="100" t="s">
        <v>169</v>
      </c>
      <c r="O9" s="100" t="s">
        <v>165</v>
      </c>
      <c r="P9" s="100" t="s">
        <v>166</v>
      </c>
    </row>
    <row r="10" s="84" customFormat="1" ht="21" customHeight="1" spans="1:16">
      <c r="A10" s="95" t="s">
        <v>170</v>
      </c>
      <c r="B10" s="95">
        <f t="shared" si="6"/>
        <v>108</v>
      </c>
      <c r="C10" s="95">
        <f>D10-4</f>
        <v>112</v>
      </c>
      <c r="D10" s="95">
        <f t="shared" si="7"/>
        <v>116</v>
      </c>
      <c r="E10" s="95">
        <v>122</v>
      </c>
      <c r="F10" s="95">
        <f t="shared" ref="F10:H10" si="9">E10+6</f>
        <v>128</v>
      </c>
      <c r="G10" s="95">
        <f t="shared" si="9"/>
        <v>134</v>
      </c>
      <c r="H10" s="95">
        <f t="shared" si="9"/>
        <v>140</v>
      </c>
      <c r="I10" s="87"/>
      <c r="J10" s="100" t="s">
        <v>171</v>
      </c>
      <c r="K10" s="100" t="s">
        <v>172</v>
      </c>
      <c r="L10" s="100" t="s">
        <v>173</v>
      </c>
      <c r="M10" s="100" t="s">
        <v>174</v>
      </c>
      <c r="N10" s="100" t="s">
        <v>175</v>
      </c>
      <c r="O10" s="100" t="s">
        <v>171</v>
      </c>
      <c r="P10" s="100" t="s">
        <v>176</v>
      </c>
    </row>
    <row r="11" s="84" customFormat="1" ht="21" customHeight="1" spans="1:16">
      <c r="A11" s="95" t="s">
        <v>177</v>
      </c>
      <c r="B11" s="95">
        <f t="shared" si="6"/>
        <v>110</v>
      </c>
      <c r="C11" s="95">
        <f>D11-2</f>
        <v>114</v>
      </c>
      <c r="D11" s="95">
        <f t="shared" si="7"/>
        <v>116</v>
      </c>
      <c r="E11" s="95">
        <v>122</v>
      </c>
      <c r="F11" s="95">
        <f t="shared" ref="F11:H11" si="10">E11+6</f>
        <v>128</v>
      </c>
      <c r="G11" s="95">
        <f t="shared" si="10"/>
        <v>134</v>
      </c>
      <c r="H11" s="95">
        <f t="shared" si="10"/>
        <v>140</v>
      </c>
      <c r="I11" s="87"/>
      <c r="J11" s="100" t="s">
        <v>178</v>
      </c>
      <c r="K11" s="100" t="s">
        <v>179</v>
      </c>
      <c r="L11" s="100" t="s">
        <v>180</v>
      </c>
      <c r="M11" s="100" t="s">
        <v>148</v>
      </c>
      <c r="N11" s="100" t="s">
        <v>181</v>
      </c>
      <c r="O11" s="100" t="s">
        <v>148</v>
      </c>
      <c r="P11" s="100" t="s">
        <v>182</v>
      </c>
    </row>
    <row r="12" s="84" customFormat="1" ht="21" customHeight="1" spans="1:23">
      <c r="A12" s="95" t="s">
        <v>183</v>
      </c>
      <c r="B12" s="95">
        <f>C12-1.2</f>
        <v>46.8</v>
      </c>
      <c r="C12" s="95">
        <f>D12-1.2</f>
        <v>48</v>
      </c>
      <c r="D12" s="95">
        <f>E12-1.8</f>
        <v>49.2</v>
      </c>
      <c r="E12" s="95">
        <v>51</v>
      </c>
      <c r="F12" s="95">
        <f t="shared" ref="F12:H12" si="11">E12+1.8</f>
        <v>52.8</v>
      </c>
      <c r="G12" s="95">
        <f t="shared" si="11"/>
        <v>54.6</v>
      </c>
      <c r="H12" s="95">
        <f t="shared" si="11"/>
        <v>56.4</v>
      </c>
      <c r="I12" s="87"/>
      <c r="J12" s="100" t="s">
        <v>184</v>
      </c>
      <c r="K12" s="100" t="s">
        <v>185</v>
      </c>
      <c r="L12" s="100" t="s">
        <v>186</v>
      </c>
      <c r="M12" s="100" t="s">
        <v>187</v>
      </c>
      <c r="N12" s="100" t="s">
        <v>187</v>
      </c>
      <c r="O12" s="100" t="s">
        <v>165</v>
      </c>
      <c r="P12" s="100" t="s">
        <v>184</v>
      </c>
      <c r="W12" s="105"/>
    </row>
    <row r="13" s="84" customFormat="1" ht="21" customHeight="1" spans="1:16">
      <c r="A13" s="95" t="s">
        <v>188</v>
      </c>
      <c r="B13" s="95">
        <f>C13-1.2</f>
        <v>61.4</v>
      </c>
      <c r="C13" s="95">
        <f>D13-1.2</f>
        <v>62.6</v>
      </c>
      <c r="D13" s="95">
        <f>E13-1.2</f>
        <v>63.8</v>
      </c>
      <c r="E13" s="95">
        <v>65</v>
      </c>
      <c r="F13" s="95">
        <f>E13+1.2</f>
        <v>66.2</v>
      </c>
      <c r="G13" s="95">
        <f>F13+1.2</f>
        <v>67.4</v>
      </c>
      <c r="H13" s="95">
        <f>G13+0.6</f>
        <v>68</v>
      </c>
      <c r="I13" s="87"/>
      <c r="J13" s="100" t="s">
        <v>148</v>
      </c>
      <c r="K13" s="100" t="s">
        <v>151</v>
      </c>
      <c r="L13" s="100" t="s">
        <v>189</v>
      </c>
      <c r="M13" s="100" t="s">
        <v>190</v>
      </c>
      <c r="N13" s="100" t="s">
        <v>190</v>
      </c>
      <c r="O13" s="100" t="s">
        <v>165</v>
      </c>
      <c r="P13" s="100" t="s">
        <v>184</v>
      </c>
    </row>
    <row r="14" s="84" customFormat="1" ht="21" customHeight="1" spans="1:16">
      <c r="A14" s="95" t="s">
        <v>191</v>
      </c>
      <c r="B14" s="95">
        <f>C14-0.8</f>
        <v>22.2</v>
      </c>
      <c r="C14" s="95">
        <f>D14-0.8</f>
        <v>23</v>
      </c>
      <c r="D14" s="95">
        <f>E14-1.2</f>
        <v>23.8</v>
      </c>
      <c r="E14" s="95">
        <v>25</v>
      </c>
      <c r="F14" s="95">
        <f t="shared" ref="F14:H14" si="12">E14+1.2</f>
        <v>26.2</v>
      </c>
      <c r="G14" s="95">
        <f t="shared" si="12"/>
        <v>27.4</v>
      </c>
      <c r="H14" s="95">
        <f t="shared" si="12"/>
        <v>28.6</v>
      </c>
      <c r="I14" s="87"/>
      <c r="J14" s="100" t="s">
        <v>148</v>
      </c>
      <c r="K14" s="100" t="s">
        <v>186</v>
      </c>
      <c r="L14" s="100" t="s">
        <v>180</v>
      </c>
      <c r="M14" s="100" t="s">
        <v>148</v>
      </c>
      <c r="N14" s="100" t="s">
        <v>148</v>
      </c>
      <c r="O14" s="100" t="s">
        <v>148</v>
      </c>
      <c r="P14" s="100" t="s">
        <v>148</v>
      </c>
    </row>
    <row r="15" s="84" customFormat="1" ht="21" customHeight="1" spans="1:16">
      <c r="A15" s="95" t="s">
        <v>192</v>
      </c>
      <c r="B15" s="95">
        <f>C15-0.7</f>
        <v>19.1</v>
      </c>
      <c r="C15" s="95">
        <f>D15-0.7</f>
        <v>19.8</v>
      </c>
      <c r="D15" s="95">
        <f>E15-1</f>
        <v>20.5</v>
      </c>
      <c r="E15" s="95">
        <v>21.5</v>
      </c>
      <c r="F15" s="95">
        <f t="shared" ref="F15:H15" si="13">E15+1</f>
        <v>22.5</v>
      </c>
      <c r="G15" s="95">
        <f t="shared" si="13"/>
        <v>23.5</v>
      </c>
      <c r="H15" s="95">
        <f t="shared" si="13"/>
        <v>24.5</v>
      </c>
      <c r="I15" s="87"/>
      <c r="J15" s="100" t="s">
        <v>148</v>
      </c>
      <c r="K15" s="100" t="s">
        <v>187</v>
      </c>
      <c r="L15" s="100" t="s">
        <v>180</v>
      </c>
      <c r="M15" s="100" t="s">
        <v>148</v>
      </c>
      <c r="N15" s="100" t="s">
        <v>148</v>
      </c>
      <c r="O15" s="100" t="s">
        <v>148</v>
      </c>
      <c r="P15" s="100" t="s">
        <v>148</v>
      </c>
    </row>
    <row r="16" s="84" customFormat="1" ht="21" customHeight="1" spans="1:16">
      <c r="A16" s="95" t="s">
        <v>193</v>
      </c>
      <c r="B16" s="95">
        <f t="shared" ref="B16:B21" si="14">C16-0.5</f>
        <v>13.25</v>
      </c>
      <c r="C16" s="95">
        <f t="shared" ref="C16:C21" si="15">D16-0.5</f>
        <v>13.75</v>
      </c>
      <c r="D16" s="95">
        <f>E16-0.75</f>
        <v>14.25</v>
      </c>
      <c r="E16" s="95">
        <v>15</v>
      </c>
      <c r="F16" s="95">
        <f t="shared" ref="F16:H16" si="16">E16+0.75</f>
        <v>15.75</v>
      </c>
      <c r="G16" s="95">
        <f t="shared" si="16"/>
        <v>16.5</v>
      </c>
      <c r="H16" s="95">
        <f t="shared" si="16"/>
        <v>17.25</v>
      </c>
      <c r="I16" s="87"/>
      <c r="J16" s="100" t="s">
        <v>148</v>
      </c>
      <c r="K16" s="100" t="s">
        <v>151</v>
      </c>
      <c r="L16" s="100" t="s">
        <v>194</v>
      </c>
      <c r="M16" s="100" t="s">
        <v>184</v>
      </c>
      <c r="N16" s="100" t="s">
        <v>195</v>
      </c>
      <c r="O16" s="100" t="s">
        <v>190</v>
      </c>
      <c r="P16" s="100" t="s">
        <v>148</v>
      </c>
    </row>
    <row r="17" s="84" customFormat="1" ht="21" customHeight="1" spans="1:16">
      <c r="A17" s="95" t="s">
        <v>196</v>
      </c>
      <c r="B17" s="95">
        <f>C17</f>
        <v>10.5</v>
      </c>
      <c r="C17" s="95">
        <f>D17</f>
        <v>10.5</v>
      </c>
      <c r="D17" s="95">
        <f>E17</f>
        <v>10.5</v>
      </c>
      <c r="E17" s="95">
        <v>10.5</v>
      </c>
      <c r="F17" s="95">
        <f t="shared" ref="F17:H17" si="17">E17</f>
        <v>10.5</v>
      </c>
      <c r="G17" s="95">
        <f t="shared" si="17"/>
        <v>10.5</v>
      </c>
      <c r="H17" s="95">
        <f t="shared" si="17"/>
        <v>10.5</v>
      </c>
      <c r="I17" s="87"/>
      <c r="J17" s="100" t="s">
        <v>184</v>
      </c>
      <c r="K17" s="100" t="s">
        <v>197</v>
      </c>
      <c r="L17" s="100" t="s">
        <v>194</v>
      </c>
      <c r="M17" s="100" t="s">
        <v>184</v>
      </c>
      <c r="N17" s="100" t="s">
        <v>198</v>
      </c>
      <c r="O17" s="100">
        <v>1</v>
      </c>
      <c r="P17" s="100" t="s">
        <v>199</v>
      </c>
    </row>
    <row r="18" s="84" customFormat="1" ht="21" customHeight="1" spans="1:16">
      <c r="A18" s="95" t="s">
        <v>200</v>
      </c>
      <c r="B18" s="95">
        <f>C18-1</f>
        <v>55.5</v>
      </c>
      <c r="C18" s="95">
        <f t="shared" ref="C18:C23" si="18">D18-1</f>
        <v>56.5</v>
      </c>
      <c r="D18" s="95">
        <f>E18-1.5</f>
        <v>57.5</v>
      </c>
      <c r="E18" s="95">
        <v>59</v>
      </c>
      <c r="F18" s="95">
        <f t="shared" ref="F18:H18" si="19">E18+1.5</f>
        <v>60.5</v>
      </c>
      <c r="G18" s="95">
        <f t="shared" si="19"/>
        <v>62</v>
      </c>
      <c r="H18" s="95">
        <f t="shared" si="19"/>
        <v>63.5</v>
      </c>
      <c r="I18" s="87"/>
      <c r="J18" s="100" t="s">
        <v>148</v>
      </c>
      <c r="K18" s="100" t="s">
        <v>151</v>
      </c>
      <c r="L18" s="100" t="s">
        <v>194</v>
      </c>
      <c r="M18" s="100" t="s">
        <v>184</v>
      </c>
      <c r="N18" s="100" t="s">
        <v>185</v>
      </c>
      <c r="O18" s="100">
        <v>1</v>
      </c>
      <c r="P18" s="100" t="s">
        <v>184</v>
      </c>
    </row>
    <row r="19" s="84" customFormat="1" ht="21" customHeight="1" spans="1:16">
      <c r="A19" s="95" t="s">
        <v>201</v>
      </c>
      <c r="B19" s="95">
        <f>C19-1</f>
        <v>53.5</v>
      </c>
      <c r="C19" s="95">
        <f t="shared" si="18"/>
        <v>54.5</v>
      </c>
      <c r="D19" s="95">
        <f>E19-1.5</f>
        <v>55.5</v>
      </c>
      <c r="E19" s="95">
        <v>57</v>
      </c>
      <c r="F19" s="95">
        <f t="shared" ref="F19:H19" si="20">E19+1.5</f>
        <v>58.5</v>
      </c>
      <c r="G19" s="95">
        <f t="shared" si="20"/>
        <v>60</v>
      </c>
      <c r="H19" s="95">
        <f t="shared" si="20"/>
        <v>61.5</v>
      </c>
      <c r="I19" s="87"/>
      <c r="J19" s="100" t="s">
        <v>171</v>
      </c>
      <c r="K19" s="100" t="s">
        <v>172</v>
      </c>
      <c r="L19" s="100" t="s">
        <v>173</v>
      </c>
      <c r="M19" s="100" t="s">
        <v>174</v>
      </c>
      <c r="N19" s="100" t="s">
        <v>175</v>
      </c>
      <c r="O19" s="100" t="s">
        <v>171</v>
      </c>
      <c r="P19" s="100" t="s">
        <v>176</v>
      </c>
    </row>
    <row r="20" s="84" customFormat="1" ht="29" customHeight="1" spans="1:16">
      <c r="A20" s="95" t="s">
        <v>202</v>
      </c>
      <c r="B20" s="95">
        <f t="shared" si="14"/>
        <v>34.5</v>
      </c>
      <c r="C20" s="95">
        <f t="shared" si="15"/>
        <v>35</v>
      </c>
      <c r="D20" s="95">
        <f>E20-0.5</f>
        <v>35.5</v>
      </c>
      <c r="E20" s="95">
        <v>36</v>
      </c>
      <c r="F20" s="95">
        <f t="shared" ref="F20:H20" si="21">E20+0.5</f>
        <v>36.5</v>
      </c>
      <c r="G20" s="95">
        <f t="shared" si="21"/>
        <v>37</v>
      </c>
      <c r="H20" s="95">
        <f t="shared" si="21"/>
        <v>37.5</v>
      </c>
      <c r="I20" s="101"/>
      <c r="J20" s="100" t="s">
        <v>178</v>
      </c>
      <c r="K20" s="100" t="s">
        <v>179</v>
      </c>
      <c r="L20" s="100" t="s">
        <v>180</v>
      </c>
      <c r="M20" s="100" t="s">
        <v>148</v>
      </c>
      <c r="N20" s="100" t="s">
        <v>181</v>
      </c>
      <c r="O20" s="100" t="s">
        <v>148</v>
      </c>
      <c r="P20" s="100" t="s">
        <v>182</v>
      </c>
    </row>
    <row r="21" s="83" customFormat="1" ht="17.4" spans="1:16">
      <c r="A21" s="95" t="s">
        <v>203</v>
      </c>
      <c r="B21" s="95">
        <f t="shared" si="14"/>
        <v>24.25</v>
      </c>
      <c r="C21" s="95">
        <f t="shared" si="15"/>
        <v>24.75</v>
      </c>
      <c r="D21" s="95">
        <f>E21-0.75</f>
        <v>25.25</v>
      </c>
      <c r="E21" s="95">
        <v>26</v>
      </c>
      <c r="F21" s="95">
        <f t="shared" ref="F21:H21" si="22">E21+0.75</f>
        <v>26.75</v>
      </c>
      <c r="G21" s="95">
        <f t="shared" si="22"/>
        <v>27.5</v>
      </c>
      <c r="H21" s="95">
        <f t="shared" si="22"/>
        <v>28.25</v>
      </c>
      <c r="I21" s="102"/>
      <c r="J21" s="100" t="s">
        <v>148</v>
      </c>
      <c r="K21" s="100" t="s">
        <v>186</v>
      </c>
      <c r="L21" s="100" t="s">
        <v>180</v>
      </c>
      <c r="M21" s="100" t="s">
        <v>148</v>
      </c>
      <c r="N21" s="100" t="s">
        <v>148</v>
      </c>
      <c r="O21" s="100" t="s">
        <v>148</v>
      </c>
      <c r="P21" s="100" t="s">
        <v>148</v>
      </c>
    </row>
    <row r="22" s="83" customFormat="1" ht="17.4" spans="1:16">
      <c r="A22" s="95" t="s">
        <v>204</v>
      </c>
      <c r="B22" s="95">
        <f>C22</f>
        <v>15</v>
      </c>
      <c r="C22" s="95">
        <f>D22</f>
        <v>15</v>
      </c>
      <c r="D22" s="95">
        <f>E22</f>
        <v>15</v>
      </c>
      <c r="E22" s="95">
        <v>15</v>
      </c>
      <c r="F22" s="95">
        <f>E22</f>
        <v>15</v>
      </c>
      <c r="G22" s="95">
        <f>F22+2</f>
        <v>17</v>
      </c>
      <c r="H22" s="95">
        <f>G22</f>
        <v>17</v>
      </c>
      <c r="I22" s="102"/>
      <c r="J22" s="100" t="s">
        <v>148</v>
      </c>
      <c r="K22" s="100" t="s">
        <v>187</v>
      </c>
      <c r="L22" s="100" t="s">
        <v>180</v>
      </c>
      <c r="M22" s="100" t="s">
        <v>148</v>
      </c>
      <c r="N22" s="100" t="s">
        <v>148</v>
      </c>
      <c r="O22" s="100" t="s">
        <v>148</v>
      </c>
      <c r="P22" s="100" t="s">
        <v>148</v>
      </c>
    </row>
    <row r="23" s="83" customFormat="1" ht="17.4" spans="1:16">
      <c r="A23" s="95" t="s">
        <v>205</v>
      </c>
      <c r="B23" s="95">
        <f>C23+0</f>
        <v>17</v>
      </c>
      <c r="C23" s="95">
        <f t="shared" si="18"/>
        <v>17</v>
      </c>
      <c r="D23" s="95">
        <f>E23-1</f>
        <v>18</v>
      </c>
      <c r="E23" s="95">
        <v>19</v>
      </c>
      <c r="F23" s="95">
        <f>E23</f>
        <v>19</v>
      </c>
      <c r="G23" s="95">
        <f>F23+1.5</f>
        <v>20.5</v>
      </c>
      <c r="H23" s="95">
        <f>G23</f>
        <v>20.5</v>
      </c>
      <c r="I23" s="102"/>
      <c r="J23" s="100" t="s">
        <v>148</v>
      </c>
      <c r="K23" s="100" t="s">
        <v>187</v>
      </c>
      <c r="L23" s="100" t="s">
        <v>180</v>
      </c>
      <c r="M23" s="100" t="s">
        <v>148</v>
      </c>
      <c r="N23" s="100" t="s">
        <v>148</v>
      </c>
      <c r="O23" s="100" t="s">
        <v>148</v>
      </c>
      <c r="P23" s="100" t="s">
        <v>148</v>
      </c>
    </row>
    <row r="24" s="83" customFormat="1" customHeight="1" spans="2:2">
      <c r="B24" s="85"/>
    </row>
    <row r="25" s="83" customFormat="1" customHeight="1" spans="2:16">
      <c r="B25" s="85"/>
      <c r="C25" s="83"/>
      <c r="D25" s="83"/>
      <c r="E25" s="83"/>
      <c r="F25" s="83"/>
      <c r="G25" s="83"/>
      <c r="H25" s="83"/>
      <c r="I25" s="83"/>
      <c r="J25" s="102"/>
      <c r="K25" s="103" t="s">
        <v>206</v>
      </c>
      <c r="L25" s="104">
        <v>45476</v>
      </c>
      <c r="M25" s="103" t="s">
        <v>207</v>
      </c>
      <c r="N25" s="103" t="s">
        <v>208</v>
      </c>
      <c r="O25" s="103" t="s">
        <v>209</v>
      </c>
      <c r="P25" s="103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161111111111111" right="0.161111111111111" top="0.2125" bottom="0.2125" header="0.5" footer="0.5"/>
  <pageSetup paperSize="9" scale="7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5" sqref="E15:H15"/>
    </sheetView>
  </sheetViews>
  <sheetFormatPr defaultColWidth="10" defaultRowHeight="16.5" customHeight="1"/>
  <cols>
    <col min="1" max="1" width="10.875" style="186" customWidth="1"/>
    <col min="2" max="6" width="10" style="186"/>
    <col min="7" max="7" width="10.1" style="186"/>
    <col min="8" max="16384" width="10" style="186"/>
  </cols>
  <sheetData>
    <row r="1" ht="22.5" customHeight="1" spans="1:11">
      <c r="A1" s="187" t="s">
        <v>210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37</v>
      </c>
      <c r="B2" s="189" t="s">
        <v>38</v>
      </c>
      <c r="C2" s="189"/>
      <c r="D2" s="190" t="s">
        <v>39</v>
      </c>
      <c r="E2" s="190"/>
      <c r="F2" s="189" t="s">
        <v>40</v>
      </c>
      <c r="G2" s="189"/>
      <c r="H2" s="191" t="s">
        <v>41</v>
      </c>
      <c r="I2" s="266" t="s">
        <v>42</v>
      </c>
      <c r="J2" s="266"/>
      <c r="K2" s="267"/>
    </row>
    <row r="3" customHeight="1" spans="1:11">
      <c r="A3" s="192" t="s">
        <v>43</v>
      </c>
      <c r="B3" s="193"/>
      <c r="C3" s="194"/>
      <c r="D3" s="195" t="s">
        <v>44</v>
      </c>
      <c r="E3" s="196"/>
      <c r="F3" s="196"/>
      <c r="G3" s="197"/>
      <c r="H3" s="195" t="s">
        <v>45</v>
      </c>
      <c r="I3" s="196"/>
      <c r="J3" s="196"/>
      <c r="K3" s="197"/>
    </row>
    <row r="4" customHeight="1" spans="1:11">
      <c r="A4" s="198" t="s">
        <v>46</v>
      </c>
      <c r="B4" s="199" t="s">
        <v>47</v>
      </c>
      <c r="C4" s="200"/>
      <c r="D4" s="198" t="s">
        <v>48</v>
      </c>
      <c r="E4" s="201"/>
      <c r="F4" s="202">
        <v>45503</v>
      </c>
      <c r="G4" s="203"/>
      <c r="H4" s="198" t="s">
        <v>211</v>
      </c>
      <c r="I4" s="201"/>
      <c r="J4" s="226" t="s">
        <v>50</v>
      </c>
      <c r="K4" s="268" t="s">
        <v>51</v>
      </c>
    </row>
    <row r="5" customHeight="1" spans="1:11">
      <c r="A5" s="204" t="s">
        <v>52</v>
      </c>
      <c r="B5" s="115" t="s">
        <v>53</v>
      </c>
      <c r="C5" s="115"/>
      <c r="D5" s="198" t="s">
        <v>212</v>
      </c>
      <c r="E5" s="201"/>
      <c r="F5" s="205">
        <v>0.9</v>
      </c>
      <c r="G5" s="206"/>
      <c r="H5" s="198" t="s">
        <v>213</v>
      </c>
      <c r="I5" s="201"/>
      <c r="J5" s="226" t="s">
        <v>50</v>
      </c>
      <c r="K5" s="268" t="s">
        <v>51</v>
      </c>
    </row>
    <row r="6" customHeight="1" spans="1:11">
      <c r="A6" s="198" t="s">
        <v>56</v>
      </c>
      <c r="B6" s="199">
        <v>4</v>
      </c>
      <c r="C6" s="200">
        <v>7</v>
      </c>
      <c r="D6" s="198" t="s">
        <v>214</v>
      </c>
      <c r="E6" s="201"/>
      <c r="F6" s="207">
        <v>0.5</v>
      </c>
      <c r="G6" s="206"/>
      <c r="H6" s="208" t="s">
        <v>215</v>
      </c>
      <c r="I6" s="244"/>
      <c r="J6" s="244"/>
      <c r="K6" s="269"/>
    </row>
    <row r="7" customHeight="1" spans="1:11">
      <c r="A7" s="198" t="s">
        <v>59</v>
      </c>
      <c r="B7" s="209">
        <v>14271</v>
      </c>
      <c r="C7" s="210"/>
      <c r="D7" s="198" t="s">
        <v>216</v>
      </c>
      <c r="E7" s="201"/>
      <c r="F7" s="207">
        <v>0.35</v>
      </c>
      <c r="G7" s="206"/>
      <c r="H7" s="211"/>
      <c r="I7" s="226"/>
      <c r="J7" s="226"/>
      <c r="K7" s="268"/>
    </row>
    <row r="8" ht="34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17" t="s">
        <v>217</v>
      </c>
      <c r="G8" s="218"/>
      <c r="H8" s="215" t="s">
        <v>218</v>
      </c>
      <c r="I8" s="216"/>
      <c r="J8" s="216"/>
      <c r="K8" s="270"/>
    </row>
    <row r="9" customHeight="1" spans="1:11">
      <c r="A9" s="219" t="s">
        <v>219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69</v>
      </c>
      <c r="B10" s="221" t="s">
        <v>70</v>
      </c>
      <c r="C10" s="222" t="s">
        <v>71</v>
      </c>
      <c r="D10" s="223"/>
      <c r="E10" s="224" t="s">
        <v>74</v>
      </c>
      <c r="F10" s="221" t="s">
        <v>70</v>
      </c>
      <c r="G10" s="222" t="s">
        <v>71</v>
      </c>
      <c r="H10" s="221"/>
      <c r="I10" s="224" t="s">
        <v>72</v>
      </c>
      <c r="J10" s="221" t="s">
        <v>70</v>
      </c>
      <c r="K10" s="271" t="s">
        <v>71</v>
      </c>
    </row>
    <row r="11" customHeight="1" spans="1:11">
      <c r="A11" s="204" t="s">
        <v>75</v>
      </c>
      <c r="B11" s="225" t="s">
        <v>70</v>
      </c>
      <c r="C11" s="226" t="s">
        <v>71</v>
      </c>
      <c r="D11" s="227"/>
      <c r="E11" s="228" t="s">
        <v>77</v>
      </c>
      <c r="F11" s="225" t="s">
        <v>70</v>
      </c>
      <c r="G11" s="226" t="s">
        <v>71</v>
      </c>
      <c r="H11" s="225"/>
      <c r="I11" s="228" t="s">
        <v>82</v>
      </c>
      <c r="J11" s="225" t="s">
        <v>70</v>
      </c>
      <c r="K11" s="268" t="s">
        <v>71</v>
      </c>
    </row>
    <row r="12" customHeight="1" spans="1:11">
      <c r="A12" s="215" t="s">
        <v>112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0"/>
    </row>
    <row r="13" customHeight="1" spans="1:11">
      <c r="A13" s="229" t="s">
        <v>220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221</v>
      </c>
      <c r="B14" s="231"/>
      <c r="C14" s="231"/>
      <c r="D14" s="231"/>
      <c r="E14" s="232"/>
      <c r="F14" s="232"/>
      <c r="G14" s="232"/>
      <c r="H14" s="232"/>
      <c r="I14" s="272"/>
      <c r="J14" s="272"/>
      <c r="K14" s="273"/>
    </row>
    <row r="15" customHeight="1" spans="1:11">
      <c r="A15" s="233" t="s">
        <v>222</v>
      </c>
      <c r="B15" s="234"/>
      <c r="C15" s="234"/>
      <c r="D15" s="235"/>
      <c r="E15" s="236"/>
      <c r="F15" s="234"/>
      <c r="G15" s="234"/>
      <c r="H15" s="235"/>
      <c r="I15" s="274"/>
      <c r="J15" s="275"/>
      <c r="K15" s="276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7"/>
    </row>
    <row r="17" customHeight="1" spans="1:11">
      <c r="A17" s="229" t="s">
        <v>223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9" t="s">
        <v>218</v>
      </c>
      <c r="B18" s="232"/>
      <c r="C18" s="232"/>
      <c r="D18" s="232"/>
      <c r="E18" s="232"/>
      <c r="F18" s="232"/>
      <c r="G18" s="232"/>
      <c r="H18" s="232"/>
      <c r="I18" s="272"/>
      <c r="J18" s="272"/>
      <c r="K18" s="273"/>
    </row>
    <row r="19" customHeight="1" spans="1:11">
      <c r="A19" s="233"/>
      <c r="B19" s="234"/>
      <c r="C19" s="234"/>
      <c r="D19" s="235"/>
      <c r="E19" s="236"/>
      <c r="F19" s="234"/>
      <c r="G19" s="234"/>
      <c r="H19" s="235"/>
      <c r="I19" s="274"/>
      <c r="J19" s="275"/>
      <c r="K19" s="27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7"/>
    </row>
    <row r="21" customHeight="1" spans="1:11">
      <c r="A21" s="240" t="s">
        <v>109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10" t="s">
        <v>110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customHeight="1" spans="1:11">
      <c r="A23" s="121" t="s">
        <v>111</v>
      </c>
      <c r="B23" s="123"/>
      <c r="C23" s="226" t="s">
        <v>50</v>
      </c>
      <c r="D23" s="226" t="s">
        <v>51</v>
      </c>
      <c r="E23" s="120"/>
      <c r="F23" s="120"/>
      <c r="G23" s="120"/>
      <c r="H23" s="120"/>
      <c r="I23" s="120"/>
      <c r="J23" s="120"/>
      <c r="K23" s="170"/>
    </row>
    <row r="24" customHeight="1" spans="1:11">
      <c r="A24" s="241" t="s">
        <v>224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8"/>
    </row>
    <row r="26" customHeight="1" spans="1:11">
      <c r="A26" s="219" t="s">
        <v>119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2" t="s">
        <v>120</v>
      </c>
      <c r="B27" s="222" t="s">
        <v>80</v>
      </c>
      <c r="C27" s="222" t="s">
        <v>81</v>
      </c>
      <c r="D27" s="222" t="s">
        <v>73</v>
      </c>
      <c r="E27" s="193" t="s">
        <v>121</v>
      </c>
      <c r="F27" s="222" t="s">
        <v>80</v>
      </c>
      <c r="G27" s="222" t="s">
        <v>81</v>
      </c>
      <c r="H27" s="222" t="s">
        <v>73</v>
      </c>
      <c r="I27" s="193" t="s">
        <v>122</v>
      </c>
      <c r="J27" s="222" t="s">
        <v>80</v>
      </c>
      <c r="K27" s="271" t="s">
        <v>81</v>
      </c>
    </row>
    <row r="28" customHeight="1" spans="1:11">
      <c r="A28" s="208" t="s">
        <v>72</v>
      </c>
      <c r="B28" s="226" t="s">
        <v>80</v>
      </c>
      <c r="C28" s="226" t="s">
        <v>81</v>
      </c>
      <c r="D28" s="226" t="s">
        <v>73</v>
      </c>
      <c r="E28" s="244" t="s">
        <v>79</v>
      </c>
      <c r="F28" s="226" t="s">
        <v>80</v>
      </c>
      <c r="G28" s="226" t="s">
        <v>81</v>
      </c>
      <c r="H28" s="226" t="s">
        <v>73</v>
      </c>
      <c r="I28" s="244" t="s">
        <v>90</v>
      </c>
      <c r="J28" s="226" t="s">
        <v>80</v>
      </c>
      <c r="K28" s="268" t="s">
        <v>81</v>
      </c>
    </row>
    <row r="29" customHeight="1" spans="1:11">
      <c r="A29" s="198" t="s">
        <v>83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79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0"/>
    </row>
    <row r="31" customHeight="1" spans="1:11">
      <c r="A31" s="248" t="s">
        <v>225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226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10"/>
    </row>
    <row r="33" ht="17.25" customHeight="1" spans="1:11">
      <c r="A33" s="249" t="s">
        <v>227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10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10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10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10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10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10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10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10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10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10"/>
    </row>
    <row r="43" ht="17.25" customHeight="1" spans="1:11">
      <c r="A43" s="246" t="s">
        <v>118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0"/>
    </row>
    <row r="44" customHeight="1" spans="1:11">
      <c r="A44" s="248" t="s">
        <v>228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1" t="s">
        <v>112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81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81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8"/>
    </row>
    <row r="48" ht="21" customHeight="1" spans="1:11">
      <c r="A48" s="253" t="s">
        <v>124</v>
      </c>
      <c r="B48" s="254" t="s">
        <v>229</v>
      </c>
      <c r="C48" s="254"/>
      <c r="D48" s="255" t="s">
        <v>126</v>
      </c>
      <c r="E48" s="256"/>
      <c r="F48" s="255" t="s">
        <v>127</v>
      </c>
      <c r="G48" s="257"/>
      <c r="H48" s="258" t="s">
        <v>128</v>
      </c>
      <c r="I48" s="258"/>
      <c r="J48" s="254"/>
      <c r="K48" s="282"/>
    </row>
    <row r="49" customHeight="1" spans="1:11">
      <c r="A49" s="259" t="s">
        <v>130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3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4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5"/>
    </row>
    <row r="52" ht="21" customHeight="1" spans="1:11">
      <c r="A52" s="253" t="s">
        <v>124</v>
      </c>
      <c r="B52" s="254" t="s">
        <v>229</v>
      </c>
      <c r="C52" s="254"/>
      <c r="D52" s="255" t="s">
        <v>126</v>
      </c>
      <c r="E52" s="255" t="s">
        <v>208</v>
      </c>
      <c r="F52" s="255" t="s">
        <v>127</v>
      </c>
      <c r="G52" s="265">
        <v>45482</v>
      </c>
      <c r="H52" s="258" t="s">
        <v>128</v>
      </c>
      <c r="I52" s="258"/>
      <c r="J52" s="286" t="s">
        <v>129</v>
      </c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view="pageBreakPreview" zoomScale="80" zoomScaleNormal="90" workbookViewId="0">
      <selection activeCell="T11" sqref="T11"/>
    </sheetView>
  </sheetViews>
  <sheetFormatPr defaultColWidth="9" defaultRowHeight="26" customHeight="1"/>
  <cols>
    <col min="1" max="1" width="17.1666666666667" style="83" customWidth="1"/>
    <col min="2" max="2" width="11.125" style="85" customWidth="1"/>
    <col min="3" max="8" width="11.125" style="83" customWidth="1"/>
    <col min="9" max="9" width="1.33333333333333" style="83" customWidth="1"/>
    <col min="10" max="10" width="11.375" style="83" customWidth="1"/>
    <col min="11" max="11" width="11.5" style="83" customWidth="1"/>
    <col min="12" max="12" width="13.875" style="83" customWidth="1"/>
    <col min="13" max="13" width="10.5" style="83" customWidth="1"/>
    <col min="14" max="14" width="8.375" style="83" customWidth="1"/>
    <col min="15" max="15" width="13.25" style="83" customWidth="1"/>
    <col min="16" max="16" width="10.875" style="83" customWidth="1"/>
    <col min="17" max="16384" width="9" style="83"/>
  </cols>
  <sheetData>
    <row r="1" s="83" customFormat="1" ht="30" customHeight="1" spans="1:16">
      <c r="A1" s="86" t="s">
        <v>132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="84" customFormat="1" ht="25" customHeight="1" spans="1:16">
      <c r="A2" s="87" t="s">
        <v>46</v>
      </c>
      <c r="B2" s="88"/>
      <c r="C2" s="89" t="s">
        <v>47</v>
      </c>
      <c r="D2" s="90"/>
      <c r="E2" s="91" t="s">
        <v>133</v>
      </c>
      <c r="F2" s="92" t="s">
        <v>134</v>
      </c>
      <c r="G2" s="92"/>
      <c r="H2" s="92"/>
      <c r="I2" s="96"/>
      <c r="J2" s="96"/>
      <c r="K2" s="97" t="s">
        <v>41</v>
      </c>
      <c r="L2" s="98" t="s">
        <v>135</v>
      </c>
      <c r="M2" s="98"/>
      <c r="N2" s="98"/>
      <c r="O2" s="98"/>
      <c r="P2" s="98"/>
    </row>
    <row r="3" s="84" customFormat="1" ht="23" customHeight="1" spans="1:16">
      <c r="A3" s="93" t="s">
        <v>136</v>
      </c>
      <c r="B3" s="94"/>
      <c r="C3" s="94" t="s">
        <v>137</v>
      </c>
      <c r="D3" s="93"/>
      <c r="E3" s="93"/>
      <c r="F3" s="93"/>
      <c r="G3" s="93"/>
      <c r="H3" s="93"/>
      <c r="I3" s="87"/>
      <c r="J3" s="87"/>
      <c r="K3" s="94" t="s">
        <v>138</v>
      </c>
      <c r="L3" s="93"/>
      <c r="M3" s="93"/>
      <c r="N3" s="93"/>
      <c r="O3" s="93"/>
      <c r="P3" s="93"/>
    </row>
    <row r="4" s="84" customFormat="1" ht="23" customHeight="1" spans="1:16">
      <c r="A4" s="93"/>
      <c r="B4" s="95" t="s">
        <v>139</v>
      </c>
      <c r="C4" s="95" t="s">
        <v>95</v>
      </c>
      <c r="D4" s="95" t="s">
        <v>96</v>
      </c>
      <c r="E4" s="95" t="s">
        <v>97</v>
      </c>
      <c r="F4" s="95" t="s">
        <v>98</v>
      </c>
      <c r="G4" s="95" t="s">
        <v>99</v>
      </c>
      <c r="H4" s="95" t="s">
        <v>100</v>
      </c>
      <c r="I4" s="87"/>
      <c r="J4" s="99" t="s">
        <v>139</v>
      </c>
      <c r="K4" s="99" t="s">
        <v>95</v>
      </c>
      <c r="L4" s="99" t="s">
        <v>96</v>
      </c>
      <c r="M4" s="99" t="s">
        <v>97</v>
      </c>
      <c r="N4" s="99" t="s">
        <v>98</v>
      </c>
      <c r="O4" s="99" t="s">
        <v>99</v>
      </c>
      <c r="P4" s="99" t="s">
        <v>100</v>
      </c>
    </row>
    <row r="5" s="84" customFormat="1" ht="23" customHeight="1" spans="1:16">
      <c r="A5" s="93"/>
      <c r="B5" s="95" t="s">
        <v>140</v>
      </c>
      <c r="C5" s="95" t="s">
        <v>141</v>
      </c>
      <c r="D5" s="95" t="s">
        <v>142</v>
      </c>
      <c r="E5" s="95" t="s">
        <v>143</v>
      </c>
      <c r="F5" s="95" t="s">
        <v>144</v>
      </c>
      <c r="G5" s="95" t="s">
        <v>145</v>
      </c>
      <c r="H5" s="95" t="s">
        <v>146</v>
      </c>
      <c r="I5" s="87"/>
      <c r="J5" s="99" t="s">
        <v>140</v>
      </c>
      <c r="K5" s="99" t="s">
        <v>141</v>
      </c>
      <c r="L5" s="99" t="s">
        <v>142</v>
      </c>
      <c r="M5" s="99" t="s">
        <v>143</v>
      </c>
      <c r="N5" s="99" t="s">
        <v>144</v>
      </c>
      <c r="O5" s="99" t="s">
        <v>145</v>
      </c>
      <c r="P5" s="99" t="s">
        <v>146</v>
      </c>
    </row>
    <row r="6" s="84" customFormat="1" ht="21" customHeight="1" spans="1:16">
      <c r="A6" s="95" t="s">
        <v>147</v>
      </c>
      <c r="B6" s="95">
        <f t="shared" ref="B6:B8" si="0">C6-2</f>
        <v>70</v>
      </c>
      <c r="C6" s="95">
        <f t="shared" ref="C6:C8" si="1">D6-2</f>
        <v>72</v>
      </c>
      <c r="D6" s="95">
        <f t="shared" ref="D6:D8" si="2">E6-2</f>
        <v>74</v>
      </c>
      <c r="E6" s="95">
        <v>76</v>
      </c>
      <c r="F6" s="95">
        <f t="shared" ref="F6:F8" si="3">E6+2</f>
        <v>78</v>
      </c>
      <c r="G6" s="95">
        <f t="shared" ref="G6:G8" si="4">F6+2</f>
        <v>80</v>
      </c>
      <c r="H6" s="95">
        <f t="shared" ref="H6:H8" si="5">G6+1</f>
        <v>81</v>
      </c>
      <c r="I6" s="87"/>
      <c r="J6" s="100" t="s">
        <v>148</v>
      </c>
      <c r="K6" s="100" t="s">
        <v>149</v>
      </c>
      <c r="L6" s="100" t="s">
        <v>150</v>
      </c>
      <c r="M6" s="100" t="s">
        <v>151</v>
      </c>
      <c r="N6" s="100" t="s">
        <v>148</v>
      </c>
      <c r="O6" s="100" t="s">
        <v>152</v>
      </c>
      <c r="P6" s="100" t="s">
        <v>153</v>
      </c>
    </row>
    <row r="7" s="84" customFormat="1" ht="21" customHeight="1" spans="1:16">
      <c r="A7" s="95" t="s">
        <v>154</v>
      </c>
      <c r="B7" s="95">
        <f t="shared" si="0"/>
        <v>68</v>
      </c>
      <c r="C7" s="95">
        <f t="shared" si="1"/>
        <v>70</v>
      </c>
      <c r="D7" s="95">
        <f t="shared" si="2"/>
        <v>72</v>
      </c>
      <c r="E7" s="95">
        <v>74</v>
      </c>
      <c r="F7" s="95">
        <f t="shared" si="3"/>
        <v>76</v>
      </c>
      <c r="G7" s="95">
        <f t="shared" si="4"/>
        <v>78</v>
      </c>
      <c r="H7" s="95">
        <f t="shared" si="5"/>
        <v>79</v>
      </c>
      <c r="I7" s="87"/>
      <c r="J7" s="100" t="s">
        <v>148</v>
      </c>
      <c r="K7" s="100" t="s">
        <v>155</v>
      </c>
      <c r="L7" s="100" t="s">
        <v>156</v>
      </c>
      <c r="M7" s="100" t="s">
        <v>157</v>
      </c>
      <c r="N7" s="100" t="s">
        <v>151</v>
      </c>
      <c r="O7" s="100" t="s">
        <v>158</v>
      </c>
      <c r="P7" s="100" t="s">
        <v>159</v>
      </c>
    </row>
    <row r="8" s="84" customFormat="1" ht="21" customHeight="1" spans="1:16">
      <c r="A8" s="95" t="s">
        <v>160</v>
      </c>
      <c r="B8" s="95">
        <f t="shared" si="0"/>
        <v>62</v>
      </c>
      <c r="C8" s="95">
        <f t="shared" si="1"/>
        <v>64</v>
      </c>
      <c r="D8" s="95">
        <f t="shared" si="2"/>
        <v>66</v>
      </c>
      <c r="E8" s="95">
        <v>68</v>
      </c>
      <c r="F8" s="95">
        <f t="shared" si="3"/>
        <v>70</v>
      </c>
      <c r="G8" s="95">
        <f t="shared" si="4"/>
        <v>72</v>
      </c>
      <c r="H8" s="95">
        <f t="shared" si="5"/>
        <v>73</v>
      </c>
      <c r="I8" s="87"/>
      <c r="J8" s="100" t="s">
        <v>161</v>
      </c>
      <c r="K8" s="100" t="s">
        <v>149</v>
      </c>
      <c r="L8" s="100" t="s">
        <v>162</v>
      </c>
      <c r="M8" s="100" t="s">
        <v>163</v>
      </c>
      <c r="N8" s="100" t="s">
        <v>164</v>
      </c>
      <c r="O8" s="100" t="s">
        <v>165</v>
      </c>
      <c r="P8" s="100" t="s">
        <v>166</v>
      </c>
    </row>
    <row r="9" s="84" customFormat="1" ht="21" customHeight="1" spans="1:16">
      <c r="A9" s="95" t="s">
        <v>167</v>
      </c>
      <c r="B9" s="95">
        <f t="shared" ref="B9:B11" si="6">C9-4</f>
        <v>110</v>
      </c>
      <c r="C9" s="95">
        <f>D9-4</f>
        <v>114</v>
      </c>
      <c r="D9" s="95">
        <f t="shared" ref="D9:D11" si="7">E9-6</f>
        <v>118</v>
      </c>
      <c r="E9" s="95">
        <v>124</v>
      </c>
      <c r="F9" s="95">
        <f t="shared" ref="F9:H9" si="8">E9+6</f>
        <v>130</v>
      </c>
      <c r="G9" s="95">
        <f t="shared" si="8"/>
        <v>136</v>
      </c>
      <c r="H9" s="95">
        <f t="shared" si="8"/>
        <v>142</v>
      </c>
      <c r="I9" s="87"/>
      <c r="J9" s="100" t="s">
        <v>168</v>
      </c>
      <c r="K9" s="100" t="s">
        <v>149</v>
      </c>
      <c r="L9" s="100" t="s">
        <v>162</v>
      </c>
      <c r="M9" s="100" t="s">
        <v>163</v>
      </c>
      <c r="N9" s="100" t="s">
        <v>169</v>
      </c>
      <c r="O9" s="100" t="s">
        <v>165</v>
      </c>
      <c r="P9" s="100" t="s">
        <v>166</v>
      </c>
    </row>
    <row r="10" s="84" customFormat="1" ht="21" customHeight="1" spans="1:16">
      <c r="A10" s="95" t="s">
        <v>170</v>
      </c>
      <c r="B10" s="95">
        <f t="shared" si="6"/>
        <v>108</v>
      </c>
      <c r="C10" s="95">
        <f>D10-4</f>
        <v>112</v>
      </c>
      <c r="D10" s="95">
        <f t="shared" si="7"/>
        <v>116</v>
      </c>
      <c r="E10" s="95">
        <v>122</v>
      </c>
      <c r="F10" s="95">
        <f t="shared" ref="F10:H10" si="9">E10+6</f>
        <v>128</v>
      </c>
      <c r="G10" s="95">
        <f t="shared" si="9"/>
        <v>134</v>
      </c>
      <c r="H10" s="95">
        <f t="shared" si="9"/>
        <v>140</v>
      </c>
      <c r="I10" s="87"/>
      <c r="J10" s="100" t="s">
        <v>171</v>
      </c>
      <c r="K10" s="100" t="s">
        <v>172</v>
      </c>
      <c r="L10" s="100" t="s">
        <v>173</v>
      </c>
      <c r="M10" s="100" t="s">
        <v>174</v>
      </c>
      <c r="N10" s="100" t="s">
        <v>175</v>
      </c>
      <c r="O10" s="100" t="s">
        <v>171</v>
      </c>
      <c r="P10" s="100" t="s">
        <v>176</v>
      </c>
    </row>
    <row r="11" s="84" customFormat="1" ht="21" customHeight="1" spans="1:16">
      <c r="A11" s="95" t="s">
        <v>177</v>
      </c>
      <c r="B11" s="95">
        <f t="shared" si="6"/>
        <v>110</v>
      </c>
      <c r="C11" s="95">
        <f>D11-2</f>
        <v>114</v>
      </c>
      <c r="D11" s="95">
        <f t="shared" si="7"/>
        <v>116</v>
      </c>
      <c r="E11" s="95">
        <v>122</v>
      </c>
      <c r="F11" s="95">
        <f t="shared" ref="F11:H11" si="10">E11+6</f>
        <v>128</v>
      </c>
      <c r="G11" s="95">
        <f t="shared" si="10"/>
        <v>134</v>
      </c>
      <c r="H11" s="95">
        <f t="shared" si="10"/>
        <v>140</v>
      </c>
      <c r="I11" s="87"/>
      <c r="J11" s="100" t="s">
        <v>178</v>
      </c>
      <c r="K11" s="100" t="s">
        <v>179</v>
      </c>
      <c r="L11" s="100" t="s">
        <v>180</v>
      </c>
      <c r="M11" s="100" t="s">
        <v>148</v>
      </c>
      <c r="N11" s="100" t="s">
        <v>181</v>
      </c>
      <c r="O11" s="100" t="s">
        <v>148</v>
      </c>
      <c r="P11" s="100" t="s">
        <v>182</v>
      </c>
    </row>
    <row r="12" s="84" customFormat="1" ht="21" customHeight="1" spans="1:23">
      <c r="A12" s="95" t="s">
        <v>183</v>
      </c>
      <c r="B12" s="95">
        <f>C12-1.2</f>
        <v>46.8</v>
      </c>
      <c r="C12" s="95">
        <f>D12-1.2</f>
        <v>48</v>
      </c>
      <c r="D12" s="95">
        <f>E12-1.8</f>
        <v>49.2</v>
      </c>
      <c r="E12" s="95">
        <v>51</v>
      </c>
      <c r="F12" s="95">
        <f t="shared" ref="F12:H12" si="11">E12+1.8</f>
        <v>52.8</v>
      </c>
      <c r="G12" s="95">
        <f t="shared" si="11"/>
        <v>54.6</v>
      </c>
      <c r="H12" s="95">
        <f t="shared" si="11"/>
        <v>56.4</v>
      </c>
      <c r="I12" s="87"/>
      <c r="J12" s="100" t="s">
        <v>184</v>
      </c>
      <c r="K12" s="100" t="s">
        <v>185</v>
      </c>
      <c r="L12" s="100" t="s">
        <v>186</v>
      </c>
      <c r="M12" s="100" t="s">
        <v>187</v>
      </c>
      <c r="N12" s="100" t="s">
        <v>187</v>
      </c>
      <c r="O12" s="100" t="s">
        <v>165</v>
      </c>
      <c r="P12" s="100" t="s">
        <v>184</v>
      </c>
      <c r="W12" s="105"/>
    </row>
    <row r="13" s="84" customFormat="1" ht="21" customHeight="1" spans="1:16">
      <c r="A13" s="95" t="s">
        <v>188</v>
      </c>
      <c r="B13" s="95">
        <f>C13-1.2</f>
        <v>61.4</v>
      </c>
      <c r="C13" s="95">
        <f>D13-1.2</f>
        <v>62.6</v>
      </c>
      <c r="D13" s="95">
        <f>E13-1.2</f>
        <v>63.8</v>
      </c>
      <c r="E13" s="95">
        <v>65</v>
      </c>
      <c r="F13" s="95">
        <f>E13+1.2</f>
        <v>66.2</v>
      </c>
      <c r="G13" s="95">
        <f>F13+1.2</f>
        <v>67.4</v>
      </c>
      <c r="H13" s="95">
        <f>G13+0.6</f>
        <v>68</v>
      </c>
      <c r="I13" s="87"/>
      <c r="J13" s="100" t="s">
        <v>148</v>
      </c>
      <c r="K13" s="100" t="s">
        <v>151</v>
      </c>
      <c r="L13" s="100" t="s">
        <v>189</v>
      </c>
      <c r="M13" s="100" t="s">
        <v>190</v>
      </c>
      <c r="N13" s="100" t="s">
        <v>190</v>
      </c>
      <c r="O13" s="100" t="s">
        <v>165</v>
      </c>
      <c r="P13" s="100" t="s">
        <v>184</v>
      </c>
    </row>
    <row r="14" s="84" customFormat="1" ht="21" customHeight="1" spans="1:16">
      <c r="A14" s="95" t="s">
        <v>191</v>
      </c>
      <c r="B14" s="95">
        <f>C14-0.8</f>
        <v>22.2</v>
      </c>
      <c r="C14" s="95">
        <f>D14-0.8</f>
        <v>23</v>
      </c>
      <c r="D14" s="95">
        <f>E14-1.2</f>
        <v>23.8</v>
      </c>
      <c r="E14" s="95">
        <v>25</v>
      </c>
      <c r="F14" s="95">
        <f t="shared" ref="F14:H14" si="12">E14+1.2</f>
        <v>26.2</v>
      </c>
      <c r="G14" s="95">
        <f t="shared" si="12"/>
        <v>27.4</v>
      </c>
      <c r="H14" s="95">
        <f t="shared" si="12"/>
        <v>28.6</v>
      </c>
      <c r="I14" s="87"/>
      <c r="J14" s="100" t="s">
        <v>148</v>
      </c>
      <c r="K14" s="100" t="s">
        <v>186</v>
      </c>
      <c r="L14" s="100" t="s">
        <v>180</v>
      </c>
      <c r="M14" s="100" t="s">
        <v>148</v>
      </c>
      <c r="N14" s="100" t="s">
        <v>148</v>
      </c>
      <c r="O14" s="100" t="s">
        <v>148</v>
      </c>
      <c r="P14" s="100" t="s">
        <v>148</v>
      </c>
    </row>
    <row r="15" s="84" customFormat="1" ht="21" customHeight="1" spans="1:16">
      <c r="A15" s="95" t="s">
        <v>192</v>
      </c>
      <c r="B15" s="95">
        <f>C15-0.7</f>
        <v>19.1</v>
      </c>
      <c r="C15" s="95">
        <f>D15-0.7</f>
        <v>19.8</v>
      </c>
      <c r="D15" s="95">
        <f>E15-1</f>
        <v>20.5</v>
      </c>
      <c r="E15" s="95">
        <v>21.5</v>
      </c>
      <c r="F15" s="95">
        <f t="shared" ref="F15:H15" si="13">E15+1</f>
        <v>22.5</v>
      </c>
      <c r="G15" s="95">
        <f t="shared" si="13"/>
        <v>23.5</v>
      </c>
      <c r="H15" s="95">
        <f t="shared" si="13"/>
        <v>24.5</v>
      </c>
      <c r="I15" s="87"/>
      <c r="J15" s="100" t="s">
        <v>148</v>
      </c>
      <c r="K15" s="100" t="s">
        <v>187</v>
      </c>
      <c r="L15" s="100" t="s">
        <v>180</v>
      </c>
      <c r="M15" s="100" t="s">
        <v>148</v>
      </c>
      <c r="N15" s="100" t="s">
        <v>148</v>
      </c>
      <c r="O15" s="100" t="s">
        <v>148</v>
      </c>
      <c r="P15" s="100" t="s">
        <v>148</v>
      </c>
    </row>
    <row r="16" s="84" customFormat="1" ht="21" customHeight="1" spans="1:16">
      <c r="A16" s="95" t="s">
        <v>193</v>
      </c>
      <c r="B16" s="95">
        <f t="shared" ref="B16:B21" si="14">C16-0.5</f>
        <v>13.25</v>
      </c>
      <c r="C16" s="95">
        <f t="shared" ref="C16:C21" si="15">D16-0.5</f>
        <v>13.75</v>
      </c>
      <c r="D16" s="95">
        <f>E16-0.75</f>
        <v>14.25</v>
      </c>
      <c r="E16" s="95">
        <v>15</v>
      </c>
      <c r="F16" s="95">
        <f t="shared" ref="F16:H16" si="16">E16+0.75</f>
        <v>15.75</v>
      </c>
      <c r="G16" s="95">
        <f t="shared" si="16"/>
        <v>16.5</v>
      </c>
      <c r="H16" s="95">
        <f t="shared" si="16"/>
        <v>17.25</v>
      </c>
      <c r="I16" s="87"/>
      <c r="J16" s="100" t="s">
        <v>148</v>
      </c>
      <c r="K16" s="100" t="s">
        <v>151</v>
      </c>
      <c r="L16" s="100" t="s">
        <v>194</v>
      </c>
      <c r="M16" s="100" t="s">
        <v>184</v>
      </c>
      <c r="N16" s="100" t="s">
        <v>195</v>
      </c>
      <c r="O16" s="100" t="s">
        <v>190</v>
      </c>
      <c r="P16" s="100" t="s">
        <v>148</v>
      </c>
    </row>
    <row r="17" s="84" customFormat="1" ht="21" customHeight="1" spans="1:16">
      <c r="A17" s="95" t="s">
        <v>196</v>
      </c>
      <c r="B17" s="95">
        <f>C17</f>
        <v>10.5</v>
      </c>
      <c r="C17" s="95">
        <f>D17</f>
        <v>10.5</v>
      </c>
      <c r="D17" s="95">
        <f>E17</f>
        <v>10.5</v>
      </c>
      <c r="E17" s="95">
        <v>10.5</v>
      </c>
      <c r="F17" s="95">
        <f t="shared" ref="F17:H17" si="17">E17</f>
        <v>10.5</v>
      </c>
      <c r="G17" s="95">
        <f t="shared" si="17"/>
        <v>10.5</v>
      </c>
      <c r="H17" s="95">
        <f t="shared" si="17"/>
        <v>10.5</v>
      </c>
      <c r="I17" s="87"/>
      <c r="J17" s="100" t="s">
        <v>184</v>
      </c>
      <c r="K17" s="100" t="s">
        <v>197</v>
      </c>
      <c r="L17" s="100" t="s">
        <v>194</v>
      </c>
      <c r="M17" s="100" t="s">
        <v>184</v>
      </c>
      <c r="N17" s="100" t="s">
        <v>198</v>
      </c>
      <c r="O17" s="100">
        <v>1</v>
      </c>
      <c r="P17" s="100" t="s">
        <v>199</v>
      </c>
    </row>
    <row r="18" s="84" customFormat="1" ht="21" customHeight="1" spans="1:16">
      <c r="A18" s="95" t="s">
        <v>200</v>
      </c>
      <c r="B18" s="95">
        <f>C18-1</f>
        <v>55.5</v>
      </c>
      <c r="C18" s="95">
        <f t="shared" ref="C18:C23" si="18">D18-1</f>
        <v>56.5</v>
      </c>
      <c r="D18" s="95">
        <f>E18-1.5</f>
        <v>57.5</v>
      </c>
      <c r="E18" s="95">
        <v>59</v>
      </c>
      <c r="F18" s="95">
        <f t="shared" ref="F18:H18" si="19">E18+1.5</f>
        <v>60.5</v>
      </c>
      <c r="G18" s="95">
        <f t="shared" si="19"/>
        <v>62</v>
      </c>
      <c r="H18" s="95">
        <f t="shared" si="19"/>
        <v>63.5</v>
      </c>
      <c r="I18" s="87"/>
      <c r="J18" s="100" t="s">
        <v>148</v>
      </c>
      <c r="K18" s="100" t="s">
        <v>151</v>
      </c>
      <c r="L18" s="100" t="s">
        <v>194</v>
      </c>
      <c r="M18" s="100" t="s">
        <v>184</v>
      </c>
      <c r="N18" s="100" t="s">
        <v>185</v>
      </c>
      <c r="O18" s="100">
        <v>1</v>
      </c>
      <c r="P18" s="100" t="s">
        <v>184</v>
      </c>
    </row>
    <row r="19" s="84" customFormat="1" ht="21" customHeight="1" spans="1:16">
      <c r="A19" s="95" t="s">
        <v>201</v>
      </c>
      <c r="B19" s="95">
        <f>C19-1</f>
        <v>53.5</v>
      </c>
      <c r="C19" s="95">
        <f t="shared" si="18"/>
        <v>54.5</v>
      </c>
      <c r="D19" s="95">
        <f>E19-1.5</f>
        <v>55.5</v>
      </c>
      <c r="E19" s="95">
        <v>57</v>
      </c>
      <c r="F19" s="95">
        <f t="shared" ref="F19:H19" si="20">E19+1.5</f>
        <v>58.5</v>
      </c>
      <c r="G19" s="95">
        <f t="shared" si="20"/>
        <v>60</v>
      </c>
      <c r="H19" s="95">
        <f t="shared" si="20"/>
        <v>61.5</v>
      </c>
      <c r="I19" s="87"/>
      <c r="J19" s="100" t="s">
        <v>171</v>
      </c>
      <c r="K19" s="100" t="s">
        <v>172</v>
      </c>
      <c r="L19" s="100" t="s">
        <v>173</v>
      </c>
      <c r="M19" s="100" t="s">
        <v>174</v>
      </c>
      <c r="N19" s="100" t="s">
        <v>175</v>
      </c>
      <c r="O19" s="100" t="s">
        <v>171</v>
      </c>
      <c r="P19" s="100" t="s">
        <v>176</v>
      </c>
    </row>
    <row r="20" s="84" customFormat="1" ht="29" customHeight="1" spans="1:16">
      <c r="A20" s="95" t="s">
        <v>202</v>
      </c>
      <c r="B20" s="95">
        <f t="shared" si="14"/>
        <v>34.5</v>
      </c>
      <c r="C20" s="95">
        <f t="shared" si="15"/>
        <v>35</v>
      </c>
      <c r="D20" s="95">
        <f>E20-0.5</f>
        <v>35.5</v>
      </c>
      <c r="E20" s="95">
        <v>36</v>
      </c>
      <c r="F20" s="95">
        <f t="shared" ref="F20:H20" si="21">E20+0.5</f>
        <v>36.5</v>
      </c>
      <c r="G20" s="95">
        <f t="shared" si="21"/>
        <v>37</v>
      </c>
      <c r="H20" s="95">
        <f t="shared" si="21"/>
        <v>37.5</v>
      </c>
      <c r="I20" s="101"/>
      <c r="J20" s="100" t="s">
        <v>178</v>
      </c>
      <c r="K20" s="100" t="s">
        <v>179</v>
      </c>
      <c r="L20" s="100" t="s">
        <v>180</v>
      </c>
      <c r="M20" s="100" t="s">
        <v>148</v>
      </c>
      <c r="N20" s="100" t="s">
        <v>181</v>
      </c>
      <c r="O20" s="100" t="s">
        <v>148</v>
      </c>
      <c r="P20" s="100" t="s">
        <v>182</v>
      </c>
    </row>
    <row r="21" s="83" customFormat="1" ht="17.4" spans="1:16">
      <c r="A21" s="95" t="s">
        <v>203</v>
      </c>
      <c r="B21" s="95">
        <f t="shared" si="14"/>
        <v>24.25</v>
      </c>
      <c r="C21" s="95">
        <f t="shared" si="15"/>
        <v>24.75</v>
      </c>
      <c r="D21" s="95">
        <f>E21-0.75</f>
        <v>25.25</v>
      </c>
      <c r="E21" s="95">
        <v>26</v>
      </c>
      <c r="F21" s="95">
        <f t="shared" ref="F21:H21" si="22">E21+0.75</f>
        <v>26.75</v>
      </c>
      <c r="G21" s="95">
        <f t="shared" si="22"/>
        <v>27.5</v>
      </c>
      <c r="H21" s="95">
        <f t="shared" si="22"/>
        <v>28.25</v>
      </c>
      <c r="I21" s="102"/>
      <c r="J21" s="100" t="s">
        <v>148</v>
      </c>
      <c r="K21" s="100" t="s">
        <v>186</v>
      </c>
      <c r="L21" s="100" t="s">
        <v>180</v>
      </c>
      <c r="M21" s="100" t="s">
        <v>148</v>
      </c>
      <c r="N21" s="100" t="s">
        <v>148</v>
      </c>
      <c r="O21" s="100" t="s">
        <v>148</v>
      </c>
      <c r="P21" s="100" t="s">
        <v>148</v>
      </c>
    </row>
    <row r="22" s="83" customFormat="1" ht="17.4" spans="1:16">
      <c r="A22" s="95" t="s">
        <v>204</v>
      </c>
      <c r="B22" s="95">
        <f>C22</f>
        <v>15</v>
      </c>
      <c r="C22" s="95">
        <f>D22</f>
        <v>15</v>
      </c>
      <c r="D22" s="95">
        <f>E22</f>
        <v>15</v>
      </c>
      <c r="E22" s="95">
        <v>15</v>
      </c>
      <c r="F22" s="95">
        <f>E22</f>
        <v>15</v>
      </c>
      <c r="G22" s="95">
        <f>F22+2</f>
        <v>17</v>
      </c>
      <c r="H22" s="95">
        <f>G22</f>
        <v>17</v>
      </c>
      <c r="I22" s="102"/>
      <c r="J22" s="100" t="s">
        <v>148</v>
      </c>
      <c r="K22" s="100" t="s">
        <v>187</v>
      </c>
      <c r="L22" s="100" t="s">
        <v>180</v>
      </c>
      <c r="M22" s="100" t="s">
        <v>148</v>
      </c>
      <c r="N22" s="100" t="s">
        <v>148</v>
      </c>
      <c r="O22" s="100" t="s">
        <v>148</v>
      </c>
      <c r="P22" s="100" t="s">
        <v>148</v>
      </c>
    </row>
    <row r="23" s="83" customFormat="1" ht="17.4" spans="1:16">
      <c r="A23" s="95" t="s">
        <v>205</v>
      </c>
      <c r="B23" s="95">
        <f>C23+0</f>
        <v>17</v>
      </c>
      <c r="C23" s="95">
        <f t="shared" si="18"/>
        <v>17</v>
      </c>
      <c r="D23" s="95">
        <f>E23-1</f>
        <v>18</v>
      </c>
      <c r="E23" s="95">
        <v>19</v>
      </c>
      <c r="F23" s="95">
        <f>E23</f>
        <v>19</v>
      </c>
      <c r="G23" s="95">
        <f>F23+1.5</f>
        <v>20.5</v>
      </c>
      <c r="H23" s="95">
        <f>G23</f>
        <v>20.5</v>
      </c>
      <c r="I23" s="102"/>
      <c r="J23" s="100" t="s">
        <v>148</v>
      </c>
      <c r="K23" s="100" t="s">
        <v>187</v>
      </c>
      <c r="L23" s="100" t="s">
        <v>180</v>
      </c>
      <c r="M23" s="100" t="s">
        <v>148</v>
      </c>
      <c r="N23" s="100" t="s">
        <v>148</v>
      </c>
      <c r="O23" s="100" t="s">
        <v>148</v>
      </c>
      <c r="P23" s="100" t="s">
        <v>148</v>
      </c>
    </row>
    <row r="24" s="83" customFormat="1" customHeight="1" spans="2:2">
      <c r="B24" s="85"/>
    </row>
    <row r="25" s="83" customFormat="1" customHeight="1" spans="2:16">
      <c r="B25" s="85"/>
      <c r="C25" s="83"/>
      <c r="D25" s="83"/>
      <c r="E25" s="83"/>
      <c r="F25" s="83"/>
      <c r="G25" s="83"/>
      <c r="H25" s="83"/>
      <c r="I25" s="83"/>
      <c r="J25" s="102"/>
      <c r="K25" s="103" t="s">
        <v>206</v>
      </c>
      <c r="L25" s="104">
        <v>45476</v>
      </c>
      <c r="M25" s="103" t="s">
        <v>207</v>
      </c>
      <c r="N25" s="103" t="s">
        <v>208</v>
      </c>
      <c r="O25" s="103" t="s">
        <v>209</v>
      </c>
      <c r="P25" s="103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6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2" sqref="G2:H2"/>
    </sheetView>
  </sheetViews>
  <sheetFormatPr defaultColWidth="10.1666666666667" defaultRowHeight="15.6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10.6833333333333" style="108" customWidth="1"/>
    <col min="6" max="6" width="18.6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  <col min="12" max="16384" width="10.1666666666667" style="108"/>
  </cols>
  <sheetData>
    <row r="1" ht="26.55" spans="1:11">
      <c r="A1" s="109" t="s">
        <v>230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37</v>
      </c>
      <c r="B2" s="111" t="s">
        <v>38</v>
      </c>
      <c r="C2" s="111"/>
      <c r="D2" s="112" t="s">
        <v>46</v>
      </c>
      <c r="E2" s="113" t="s">
        <v>47</v>
      </c>
      <c r="F2" s="114" t="s">
        <v>231</v>
      </c>
      <c r="G2" s="115" t="s">
        <v>53</v>
      </c>
      <c r="H2" s="115"/>
      <c r="I2" s="146" t="s">
        <v>41</v>
      </c>
      <c r="J2" s="115" t="s">
        <v>42</v>
      </c>
      <c r="K2" s="169"/>
    </row>
    <row r="3" spans="1:11">
      <c r="A3" s="116" t="s">
        <v>59</v>
      </c>
      <c r="B3" s="117">
        <v>14271</v>
      </c>
      <c r="C3" s="117"/>
      <c r="D3" s="118" t="s">
        <v>232</v>
      </c>
      <c r="E3" s="119">
        <v>45503</v>
      </c>
      <c r="F3" s="119"/>
      <c r="G3" s="119"/>
      <c r="H3" s="120" t="s">
        <v>233</v>
      </c>
      <c r="I3" s="120"/>
      <c r="J3" s="120"/>
      <c r="K3" s="170"/>
    </row>
    <row r="4" spans="1:11">
      <c r="A4" s="121" t="s">
        <v>56</v>
      </c>
      <c r="B4" s="122">
        <v>4</v>
      </c>
      <c r="C4" s="122">
        <v>7</v>
      </c>
      <c r="D4" s="123" t="s">
        <v>234</v>
      </c>
      <c r="E4" s="124" t="s">
        <v>235</v>
      </c>
      <c r="F4" s="124"/>
      <c r="G4" s="124"/>
      <c r="H4" s="123" t="s">
        <v>236</v>
      </c>
      <c r="I4" s="123"/>
      <c r="J4" s="138" t="s">
        <v>50</v>
      </c>
      <c r="K4" s="171" t="s">
        <v>51</v>
      </c>
    </row>
    <row r="5" spans="1:11">
      <c r="A5" s="121" t="s">
        <v>237</v>
      </c>
      <c r="B5" s="125">
        <v>3</v>
      </c>
      <c r="C5" s="125"/>
      <c r="D5" s="118" t="s">
        <v>235</v>
      </c>
      <c r="E5" s="118" t="s">
        <v>238</v>
      </c>
      <c r="F5" s="118" t="s">
        <v>239</v>
      </c>
      <c r="G5" s="118" t="s">
        <v>240</v>
      </c>
      <c r="H5" s="123" t="s">
        <v>241</v>
      </c>
      <c r="I5" s="123"/>
      <c r="J5" s="138" t="s">
        <v>50</v>
      </c>
      <c r="K5" s="171" t="s">
        <v>51</v>
      </c>
    </row>
    <row r="6" spans="1:11">
      <c r="A6" s="126" t="s">
        <v>242</v>
      </c>
      <c r="B6" s="127">
        <v>370</v>
      </c>
      <c r="C6" s="127"/>
      <c r="D6" s="128" t="s">
        <v>243</v>
      </c>
      <c r="E6" s="129"/>
      <c r="F6" s="130">
        <v>4000</v>
      </c>
      <c r="G6" s="128"/>
      <c r="H6" s="131" t="s">
        <v>244</v>
      </c>
      <c r="I6" s="131"/>
      <c r="J6" s="144" t="s">
        <v>50</v>
      </c>
      <c r="K6" s="172" t="s">
        <v>51</v>
      </c>
    </row>
    <row r="7" ht="16.3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245</v>
      </c>
      <c r="B8" s="114" t="s">
        <v>246</v>
      </c>
      <c r="C8" s="114" t="s">
        <v>247</v>
      </c>
      <c r="D8" s="114" t="s">
        <v>248</v>
      </c>
      <c r="E8" s="114" t="s">
        <v>249</v>
      </c>
      <c r="F8" s="114" t="s">
        <v>250</v>
      </c>
      <c r="G8" s="136" t="s">
        <v>251</v>
      </c>
      <c r="H8" s="137"/>
      <c r="I8" s="137"/>
      <c r="J8" s="137"/>
      <c r="K8" s="173"/>
    </row>
    <row r="9" spans="1:11">
      <c r="A9" s="121" t="s">
        <v>252</v>
      </c>
      <c r="B9" s="123"/>
      <c r="C9" s="138" t="s">
        <v>50</v>
      </c>
      <c r="D9" s="138" t="s">
        <v>51</v>
      </c>
      <c r="E9" s="118" t="s">
        <v>253</v>
      </c>
      <c r="F9" s="139" t="s">
        <v>254</v>
      </c>
      <c r="G9" s="140"/>
      <c r="H9" s="141"/>
      <c r="I9" s="141"/>
      <c r="J9" s="141"/>
      <c r="K9" s="174"/>
    </row>
    <row r="10" spans="1:11">
      <c r="A10" s="121" t="s">
        <v>255</v>
      </c>
      <c r="B10" s="123"/>
      <c r="C10" s="138" t="s">
        <v>50</v>
      </c>
      <c r="D10" s="138" t="s">
        <v>51</v>
      </c>
      <c r="E10" s="118" t="s">
        <v>256</v>
      </c>
      <c r="F10" s="139" t="s">
        <v>218</v>
      </c>
      <c r="G10" s="140" t="s">
        <v>257</v>
      </c>
      <c r="H10" s="141"/>
      <c r="I10" s="141"/>
      <c r="J10" s="141"/>
      <c r="K10" s="174"/>
    </row>
    <row r="11" spans="1:11">
      <c r="A11" s="142" t="s">
        <v>219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5"/>
    </row>
    <row r="12" spans="1:11">
      <c r="A12" s="116" t="s">
        <v>74</v>
      </c>
      <c r="B12" s="138" t="s">
        <v>70</v>
      </c>
      <c r="C12" s="138" t="s">
        <v>71</v>
      </c>
      <c r="D12" s="139"/>
      <c r="E12" s="118" t="s">
        <v>72</v>
      </c>
      <c r="F12" s="138" t="s">
        <v>70</v>
      </c>
      <c r="G12" s="138" t="s">
        <v>71</v>
      </c>
      <c r="H12" s="138"/>
      <c r="I12" s="118" t="s">
        <v>258</v>
      </c>
      <c r="J12" s="138" t="s">
        <v>70</v>
      </c>
      <c r="K12" s="171" t="s">
        <v>71</v>
      </c>
    </row>
    <row r="13" spans="1:11">
      <c r="A13" s="116" t="s">
        <v>77</v>
      </c>
      <c r="B13" s="138" t="s">
        <v>70</v>
      </c>
      <c r="C13" s="138" t="s">
        <v>71</v>
      </c>
      <c r="D13" s="139"/>
      <c r="E13" s="118" t="s">
        <v>82</v>
      </c>
      <c r="F13" s="138" t="s">
        <v>70</v>
      </c>
      <c r="G13" s="138" t="s">
        <v>71</v>
      </c>
      <c r="H13" s="138"/>
      <c r="I13" s="118" t="s">
        <v>259</v>
      </c>
      <c r="J13" s="138" t="s">
        <v>70</v>
      </c>
      <c r="K13" s="171" t="s">
        <v>71</v>
      </c>
    </row>
    <row r="14" ht="16.35" spans="1:11">
      <c r="A14" s="126" t="s">
        <v>260</v>
      </c>
      <c r="B14" s="144" t="s">
        <v>70</v>
      </c>
      <c r="C14" s="144" t="s">
        <v>71</v>
      </c>
      <c r="D14" s="129"/>
      <c r="E14" s="128" t="s">
        <v>261</v>
      </c>
      <c r="F14" s="144" t="s">
        <v>70</v>
      </c>
      <c r="G14" s="144" t="s">
        <v>71</v>
      </c>
      <c r="H14" s="144"/>
      <c r="I14" s="128" t="s">
        <v>262</v>
      </c>
      <c r="J14" s="144" t="s">
        <v>70</v>
      </c>
      <c r="K14" s="172" t="s">
        <v>71</v>
      </c>
    </row>
    <row r="15" ht="16.35" spans="1:11">
      <c r="A15" s="132"/>
      <c r="B15" s="145"/>
      <c r="C15" s="145"/>
      <c r="D15" s="133"/>
      <c r="E15" s="132"/>
      <c r="F15" s="145"/>
      <c r="G15" s="145"/>
      <c r="H15" s="145"/>
      <c r="I15" s="132"/>
      <c r="J15" s="145"/>
      <c r="K15" s="145"/>
    </row>
    <row r="16" s="106" customFormat="1" spans="1:11">
      <c r="A16" s="110" t="s">
        <v>263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6"/>
    </row>
    <row r="17" spans="1:11">
      <c r="A17" s="121" t="s">
        <v>264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7"/>
    </row>
    <row r="18" spans="1:11">
      <c r="A18" s="121" t="s">
        <v>265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7"/>
    </row>
    <row r="19" spans="1:11">
      <c r="A19" s="147" t="s">
        <v>266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1"/>
    </row>
    <row r="20" spans="1:11">
      <c r="A20" s="148" t="s">
        <v>267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8"/>
    </row>
    <row r="21" spans="1:11">
      <c r="A21" s="148" t="s">
        <v>268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78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pans="1:11">
      <c r="A24" s="121" t="s">
        <v>111</v>
      </c>
      <c r="B24" s="123"/>
      <c r="C24" s="138" t="s">
        <v>50</v>
      </c>
      <c r="D24" s="138" t="s">
        <v>51</v>
      </c>
      <c r="E24" s="120"/>
      <c r="F24" s="120"/>
      <c r="G24" s="120"/>
      <c r="H24" s="120"/>
      <c r="I24" s="120"/>
      <c r="J24" s="120"/>
      <c r="K24" s="170"/>
    </row>
    <row r="25" ht="16.35" spans="1:11">
      <c r="A25" s="152" t="s">
        <v>269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0"/>
    </row>
    <row r="26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270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1"/>
    </row>
    <row r="28" spans="1:11">
      <c r="A28" s="147" t="s">
        <v>271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71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8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ht="23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8"/>
    </row>
    <row r="35" ht="23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8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ht="18.75" customHeight="1" spans="1:11">
      <c r="A37" s="162" t="s">
        <v>272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07" customFormat="1" ht="18.75" customHeight="1" spans="1:11">
      <c r="A38" s="121" t="s">
        <v>273</v>
      </c>
      <c r="B38" s="123"/>
      <c r="C38" s="123"/>
      <c r="D38" s="120" t="s">
        <v>274</v>
      </c>
      <c r="E38" s="120"/>
      <c r="F38" s="164" t="s">
        <v>275</v>
      </c>
      <c r="G38" s="165"/>
      <c r="H38" s="123" t="s">
        <v>276</v>
      </c>
      <c r="I38" s="123"/>
      <c r="J38" s="123" t="s">
        <v>277</v>
      </c>
      <c r="K38" s="177"/>
    </row>
    <row r="39" ht="18.75" customHeight="1" spans="1:13">
      <c r="A39" s="121" t="s">
        <v>112</v>
      </c>
      <c r="B39" s="123" t="s">
        <v>278</v>
      </c>
      <c r="C39" s="123"/>
      <c r="D39" s="123"/>
      <c r="E39" s="123"/>
      <c r="F39" s="123"/>
      <c r="G39" s="123"/>
      <c r="H39" s="123"/>
      <c r="I39" s="123"/>
      <c r="J39" s="123"/>
      <c r="K39" s="177"/>
      <c r="M39" s="107"/>
    </row>
    <row r="40" ht="31" customHeight="1" spans="1:11">
      <c r="A40" s="121" t="s">
        <v>279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7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7"/>
    </row>
    <row r="42" ht="32" customHeight="1" spans="1:11">
      <c r="A42" s="126" t="s">
        <v>124</v>
      </c>
      <c r="B42" s="166" t="s">
        <v>229</v>
      </c>
      <c r="C42" s="166"/>
      <c r="D42" s="128" t="s">
        <v>280</v>
      </c>
      <c r="E42" s="129" t="s">
        <v>208</v>
      </c>
      <c r="F42" s="128" t="s">
        <v>127</v>
      </c>
      <c r="G42" s="167">
        <v>45482</v>
      </c>
      <c r="H42" s="168" t="s">
        <v>128</v>
      </c>
      <c r="I42" s="168"/>
      <c r="J42" s="166" t="s">
        <v>129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zoomScale="80" zoomScaleNormal="80" workbookViewId="0">
      <selection activeCell="L20" sqref="L20"/>
    </sheetView>
  </sheetViews>
  <sheetFormatPr defaultColWidth="9" defaultRowHeight="26" customHeight="1"/>
  <cols>
    <col min="1" max="1" width="17.1666666666667" style="83" customWidth="1"/>
    <col min="2" max="2" width="11.125" style="85" customWidth="1"/>
    <col min="3" max="8" width="11.125" style="83" customWidth="1"/>
    <col min="9" max="9" width="1.33333333333333" style="83" customWidth="1"/>
    <col min="10" max="10" width="11.375" style="83" customWidth="1"/>
    <col min="11" max="11" width="11.5" style="83" customWidth="1"/>
    <col min="12" max="12" width="13.875" style="83" customWidth="1"/>
    <col min="13" max="13" width="10.5" style="83" customWidth="1"/>
    <col min="14" max="14" width="8.375" style="83" customWidth="1"/>
    <col min="15" max="15" width="13.25" style="83" customWidth="1"/>
    <col min="16" max="16" width="10.875" style="83" customWidth="1"/>
    <col min="17" max="16384" width="9" style="83"/>
  </cols>
  <sheetData>
    <row r="1" s="83" customFormat="1" ht="30" customHeight="1" spans="1:16">
      <c r="A1" s="86" t="s">
        <v>132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="84" customFormat="1" ht="25" customHeight="1" spans="1:16">
      <c r="A2" s="87" t="s">
        <v>46</v>
      </c>
      <c r="B2" s="88"/>
      <c r="C2" s="89" t="s">
        <v>47</v>
      </c>
      <c r="D2" s="90"/>
      <c r="E2" s="91" t="s">
        <v>133</v>
      </c>
      <c r="F2" s="92" t="s">
        <v>134</v>
      </c>
      <c r="G2" s="92"/>
      <c r="H2" s="92"/>
      <c r="I2" s="96"/>
      <c r="J2" s="96"/>
      <c r="K2" s="97" t="s">
        <v>41</v>
      </c>
      <c r="L2" s="98" t="s">
        <v>135</v>
      </c>
      <c r="M2" s="98"/>
      <c r="N2" s="98"/>
      <c r="O2" s="98"/>
      <c r="P2" s="98"/>
    </row>
    <row r="3" s="84" customFormat="1" ht="23" customHeight="1" spans="1:16">
      <c r="A3" s="93" t="s">
        <v>136</v>
      </c>
      <c r="B3" s="94"/>
      <c r="C3" s="94" t="s">
        <v>137</v>
      </c>
      <c r="D3" s="93"/>
      <c r="E3" s="93"/>
      <c r="F3" s="93"/>
      <c r="G3" s="93"/>
      <c r="H3" s="93"/>
      <c r="I3" s="87"/>
      <c r="J3" s="87"/>
      <c r="K3" s="94" t="s">
        <v>138</v>
      </c>
      <c r="L3" s="93"/>
      <c r="M3" s="93"/>
      <c r="N3" s="93"/>
      <c r="O3" s="93"/>
      <c r="P3" s="93"/>
    </row>
    <row r="4" s="84" customFormat="1" ht="23" customHeight="1" spans="1:16">
      <c r="A4" s="93"/>
      <c r="B4" s="95" t="s">
        <v>139</v>
      </c>
      <c r="C4" s="95" t="s">
        <v>95</v>
      </c>
      <c r="D4" s="95" t="s">
        <v>96</v>
      </c>
      <c r="E4" s="95" t="s">
        <v>97</v>
      </c>
      <c r="F4" s="95" t="s">
        <v>98</v>
      </c>
      <c r="G4" s="95" t="s">
        <v>99</v>
      </c>
      <c r="H4" s="95" t="s">
        <v>100</v>
      </c>
      <c r="I4" s="87"/>
      <c r="J4" s="99" t="s">
        <v>139</v>
      </c>
      <c r="K4" s="99" t="s">
        <v>95</v>
      </c>
      <c r="L4" s="99" t="s">
        <v>96</v>
      </c>
      <c r="M4" s="99" t="s">
        <v>97</v>
      </c>
      <c r="N4" s="99" t="s">
        <v>98</v>
      </c>
      <c r="O4" s="99" t="s">
        <v>99</v>
      </c>
      <c r="P4" s="99" t="s">
        <v>100</v>
      </c>
    </row>
    <row r="5" s="84" customFormat="1" ht="23" customHeight="1" spans="1:16">
      <c r="A5" s="93"/>
      <c r="B5" s="95" t="s">
        <v>140</v>
      </c>
      <c r="C5" s="95" t="s">
        <v>141</v>
      </c>
      <c r="D5" s="95" t="s">
        <v>142</v>
      </c>
      <c r="E5" s="95" t="s">
        <v>143</v>
      </c>
      <c r="F5" s="95" t="s">
        <v>144</v>
      </c>
      <c r="G5" s="95" t="s">
        <v>145</v>
      </c>
      <c r="H5" s="95" t="s">
        <v>146</v>
      </c>
      <c r="I5" s="87"/>
      <c r="J5" s="99" t="s">
        <v>140</v>
      </c>
      <c r="K5" s="99" t="s">
        <v>141</v>
      </c>
      <c r="L5" s="99" t="s">
        <v>142</v>
      </c>
      <c r="M5" s="99" t="s">
        <v>143</v>
      </c>
      <c r="N5" s="99" t="s">
        <v>144</v>
      </c>
      <c r="O5" s="99" t="s">
        <v>145</v>
      </c>
      <c r="P5" s="99" t="s">
        <v>146</v>
      </c>
    </row>
    <row r="6" s="84" customFormat="1" ht="21" customHeight="1" spans="1:16">
      <c r="A6" s="95" t="s">
        <v>147</v>
      </c>
      <c r="B6" s="95">
        <f t="shared" ref="B6:B8" si="0">C6-2</f>
        <v>70</v>
      </c>
      <c r="C6" s="95">
        <f t="shared" ref="C6:C8" si="1">D6-2</f>
        <v>72</v>
      </c>
      <c r="D6" s="95">
        <f t="shared" ref="D6:D8" si="2">E6-2</f>
        <v>74</v>
      </c>
      <c r="E6" s="95">
        <v>76</v>
      </c>
      <c r="F6" s="95">
        <f t="shared" ref="F6:F8" si="3">E6+2</f>
        <v>78</v>
      </c>
      <c r="G6" s="95">
        <f t="shared" ref="G6:G8" si="4">F6+2</f>
        <v>80</v>
      </c>
      <c r="H6" s="95">
        <f t="shared" ref="H6:H8" si="5">G6+1</f>
        <v>81</v>
      </c>
      <c r="I6" s="87"/>
      <c r="J6" s="100" t="s">
        <v>148</v>
      </c>
      <c r="K6" s="100" t="s">
        <v>149</v>
      </c>
      <c r="L6" s="100" t="s">
        <v>150</v>
      </c>
      <c r="M6" s="100" t="s">
        <v>151</v>
      </c>
      <c r="N6" s="100" t="s">
        <v>148</v>
      </c>
      <c r="O6" s="100" t="s">
        <v>152</v>
      </c>
      <c r="P6" s="100" t="s">
        <v>153</v>
      </c>
    </row>
    <row r="7" s="84" customFormat="1" ht="21" customHeight="1" spans="1:16">
      <c r="A7" s="95" t="s">
        <v>154</v>
      </c>
      <c r="B7" s="95">
        <f t="shared" si="0"/>
        <v>68</v>
      </c>
      <c r="C7" s="95">
        <f t="shared" si="1"/>
        <v>70</v>
      </c>
      <c r="D7" s="95">
        <f t="shared" si="2"/>
        <v>72</v>
      </c>
      <c r="E7" s="95">
        <v>74</v>
      </c>
      <c r="F7" s="95">
        <f t="shared" si="3"/>
        <v>76</v>
      </c>
      <c r="G7" s="95">
        <f t="shared" si="4"/>
        <v>78</v>
      </c>
      <c r="H7" s="95">
        <f t="shared" si="5"/>
        <v>79</v>
      </c>
      <c r="I7" s="87"/>
      <c r="J7" s="100" t="s">
        <v>148</v>
      </c>
      <c r="K7" s="100" t="s">
        <v>155</v>
      </c>
      <c r="L7" s="100" t="s">
        <v>156</v>
      </c>
      <c r="M7" s="100" t="s">
        <v>157</v>
      </c>
      <c r="N7" s="100" t="s">
        <v>151</v>
      </c>
      <c r="O7" s="100" t="s">
        <v>158</v>
      </c>
      <c r="P7" s="100" t="s">
        <v>159</v>
      </c>
    </row>
    <row r="8" s="84" customFormat="1" ht="21" customHeight="1" spans="1:16">
      <c r="A8" s="95" t="s">
        <v>160</v>
      </c>
      <c r="B8" s="95">
        <f t="shared" si="0"/>
        <v>62</v>
      </c>
      <c r="C8" s="95">
        <f t="shared" si="1"/>
        <v>64</v>
      </c>
      <c r="D8" s="95">
        <f t="shared" si="2"/>
        <v>66</v>
      </c>
      <c r="E8" s="95">
        <v>68</v>
      </c>
      <c r="F8" s="95">
        <f t="shared" si="3"/>
        <v>70</v>
      </c>
      <c r="G8" s="95">
        <f t="shared" si="4"/>
        <v>72</v>
      </c>
      <c r="H8" s="95">
        <f t="shared" si="5"/>
        <v>73</v>
      </c>
      <c r="I8" s="87"/>
      <c r="J8" s="100" t="s">
        <v>161</v>
      </c>
      <c r="K8" s="100" t="s">
        <v>149</v>
      </c>
      <c r="L8" s="100" t="s">
        <v>162</v>
      </c>
      <c r="M8" s="100" t="s">
        <v>163</v>
      </c>
      <c r="N8" s="100" t="s">
        <v>164</v>
      </c>
      <c r="O8" s="100" t="s">
        <v>165</v>
      </c>
      <c r="P8" s="100" t="s">
        <v>166</v>
      </c>
    </row>
    <row r="9" s="84" customFormat="1" ht="21" customHeight="1" spans="1:16">
      <c r="A9" s="95" t="s">
        <v>167</v>
      </c>
      <c r="B9" s="95">
        <f t="shared" ref="B9:B11" si="6">C9-4</f>
        <v>110</v>
      </c>
      <c r="C9" s="95">
        <f>D9-4</f>
        <v>114</v>
      </c>
      <c r="D9" s="95">
        <f t="shared" ref="D9:D11" si="7">E9-6</f>
        <v>118</v>
      </c>
      <c r="E9" s="95">
        <v>124</v>
      </c>
      <c r="F9" s="95">
        <f t="shared" ref="F9:H9" si="8">E9+6</f>
        <v>130</v>
      </c>
      <c r="G9" s="95">
        <f t="shared" si="8"/>
        <v>136</v>
      </c>
      <c r="H9" s="95">
        <f t="shared" si="8"/>
        <v>142</v>
      </c>
      <c r="I9" s="87"/>
      <c r="J9" s="100" t="s">
        <v>168</v>
      </c>
      <c r="K9" s="100" t="s">
        <v>149</v>
      </c>
      <c r="L9" s="100" t="s">
        <v>162</v>
      </c>
      <c r="M9" s="100" t="s">
        <v>163</v>
      </c>
      <c r="N9" s="100" t="s">
        <v>169</v>
      </c>
      <c r="O9" s="100" t="s">
        <v>165</v>
      </c>
      <c r="P9" s="100" t="s">
        <v>166</v>
      </c>
    </row>
    <row r="10" s="84" customFormat="1" ht="21" customHeight="1" spans="1:16">
      <c r="A10" s="95" t="s">
        <v>170</v>
      </c>
      <c r="B10" s="95">
        <f t="shared" si="6"/>
        <v>108</v>
      </c>
      <c r="C10" s="95">
        <f>D10-4</f>
        <v>112</v>
      </c>
      <c r="D10" s="95">
        <f t="shared" si="7"/>
        <v>116</v>
      </c>
      <c r="E10" s="95">
        <v>122</v>
      </c>
      <c r="F10" s="95">
        <f t="shared" ref="F10:H10" si="9">E10+6</f>
        <v>128</v>
      </c>
      <c r="G10" s="95">
        <f t="shared" si="9"/>
        <v>134</v>
      </c>
      <c r="H10" s="95">
        <f t="shared" si="9"/>
        <v>140</v>
      </c>
      <c r="I10" s="87"/>
      <c r="J10" s="100" t="s">
        <v>171</v>
      </c>
      <c r="K10" s="100" t="s">
        <v>172</v>
      </c>
      <c r="L10" s="100" t="s">
        <v>173</v>
      </c>
      <c r="M10" s="100" t="s">
        <v>174</v>
      </c>
      <c r="N10" s="100" t="s">
        <v>175</v>
      </c>
      <c r="O10" s="100" t="s">
        <v>171</v>
      </c>
      <c r="P10" s="100" t="s">
        <v>176</v>
      </c>
    </row>
    <row r="11" s="84" customFormat="1" ht="21" customHeight="1" spans="1:16">
      <c r="A11" s="95" t="s">
        <v>177</v>
      </c>
      <c r="B11" s="95">
        <f t="shared" si="6"/>
        <v>110</v>
      </c>
      <c r="C11" s="95">
        <f>D11-2</f>
        <v>114</v>
      </c>
      <c r="D11" s="95">
        <f t="shared" si="7"/>
        <v>116</v>
      </c>
      <c r="E11" s="95">
        <v>122</v>
      </c>
      <c r="F11" s="95">
        <f t="shared" ref="F11:H11" si="10">E11+6</f>
        <v>128</v>
      </c>
      <c r="G11" s="95">
        <f t="shared" si="10"/>
        <v>134</v>
      </c>
      <c r="H11" s="95">
        <f t="shared" si="10"/>
        <v>140</v>
      </c>
      <c r="I11" s="87"/>
      <c r="J11" s="100" t="s">
        <v>178</v>
      </c>
      <c r="K11" s="100" t="s">
        <v>179</v>
      </c>
      <c r="L11" s="100" t="s">
        <v>180</v>
      </c>
      <c r="M11" s="100" t="s">
        <v>148</v>
      </c>
      <c r="N11" s="100" t="s">
        <v>181</v>
      </c>
      <c r="O11" s="100" t="s">
        <v>148</v>
      </c>
      <c r="P11" s="100" t="s">
        <v>182</v>
      </c>
    </row>
    <row r="12" s="84" customFormat="1" ht="21" customHeight="1" spans="1:23">
      <c r="A12" s="95" t="s">
        <v>183</v>
      </c>
      <c r="B12" s="95">
        <f>C12-1.2</f>
        <v>46.8</v>
      </c>
      <c r="C12" s="95">
        <f>D12-1.2</f>
        <v>48</v>
      </c>
      <c r="D12" s="95">
        <f>E12-1.8</f>
        <v>49.2</v>
      </c>
      <c r="E12" s="95">
        <v>51</v>
      </c>
      <c r="F12" s="95">
        <f t="shared" ref="F12:H12" si="11">E12+1.8</f>
        <v>52.8</v>
      </c>
      <c r="G12" s="95">
        <f t="shared" si="11"/>
        <v>54.6</v>
      </c>
      <c r="H12" s="95">
        <f t="shared" si="11"/>
        <v>56.4</v>
      </c>
      <c r="I12" s="87"/>
      <c r="J12" s="100" t="s">
        <v>184</v>
      </c>
      <c r="K12" s="100" t="s">
        <v>185</v>
      </c>
      <c r="L12" s="100" t="s">
        <v>186</v>
      </c>
      <c r="M12" s="100" t="s">
        <v>187</v>
      </c>
      <c r="N12" s="100" t="s">
        <v>187</v>
      </c>
      <c r="O12" s="100" t="s">
        <v>165</v>
      </c>
      <c r="P12" s="100" t="s">
        <v>184</v>
      </c>
      <c r="W12" s="105"/>
    </row>
    <row r="13" s="84" customFormat="1" ht="21" customHeight="1" spans="1:16">
      <c r="A13" s="95" t="s">
        <v>188</v>
      </c>
      <c r="B13" s="95">
        <f>C13-1.2</f>
        <v>61.4</v>
      </c>
      <c r="C13" s="95">
        <f>D13-1.2</f>
        <v>62.6</v>
      </c>
      <c r="D13" s="95">
        <f>E13-1.2</f>
        <v>63.8</v>
      </c>
      <c r="E13" s="95">
        <v>65</v>
      </c>
      <c r="F13" s="95">
        <f>E13+1.2</f>
        <v>66.2</v>
      </c>
      <c r="G13" s="95">
        <f>F13+1.2</f>
        <v>67.4</v>
      </c>
      <c r="H13" s="95">
        <f>G13+0.6</f>
        <v>68</v>
      </c>
      <c r="I13" s="87"/>
      <c r="J13" s="100" t="s">
        <v>148</v>
      </c>
      <c r="K13" s="100" t="s">
        <v>151</v>
      </c>
      <c r="L13" s="100" t="s">
        <v>189</v>
      </c>
      <c r="M13" s="100" t="s">
        <v>190</v>
      </c>
      <c r="N13" s="100" t="s">
        <v>190</v>
      </c>
      <c r="O13" s="100" t="s">
        <v>165</v>
      </c>
      <c r="P13" s="100" t="s">
        <v>184</v>
      </c>
    </row>
    <row r="14" s="84" customFormat="1" ht="21" customHeight="1" spans="1:16">
      <c r="A14" s="95" t="s">
        <v>191</v>
      </c>
      <c r="B14" s="95">
        <f>C14-0.8</f>
        <v>22.2</v>
      </c>
      <c r="C14" s="95">
        <f>D14-0.8</f>
        <v>23</v>
      </c>
      <c r="D14" s="95">
        <f>E14-1.2</f>
        <v>23.8</v>
      </c>
      <c r="E14" s="95">
        <v>25</v>
      </c>
      <c r="F14" s="95">
        <f t="shared" ref="F14:H14" si="12">E14+1.2</f>
        <v>26.2</v>
      </c>
      <c r="G14" s="95">
        <f t="shared" si="12"/>
        <v>27.4</v>
      </c>
      <c r="H14" s="95">
        <f t="shared" si="12"/>
        <v>28.6</v>
      </c>
      <c r="I14" s="87"/>
      <c r="J14" s="100" t="s">
        <v>148</v>
      </c>
      <c r="K14" s="100" t="s">
        <v>186</v>
      </c>
      <c r="L14" s="100" t="s">
        <v>180</v>
      </c>
      <c r="M14" s="100" t="s">
        <v>148</v>
      </c>
      <c r="N14" s="100" t="s">
        <v>148</v>
      </c>
      <c r="O14" s="100" t="s">
        <v>148</v>
      </c>
      <c r="P14" s="100" t="s">
        <v>148</v>
      </c>
    </row>
    <row r="15" s="84" customFormat="1" ht="21" customHeight="1" spans="1:16">
      <c r="A15" s="95" t="s">
        <v>192</v>
      </c>
      <c r="B15" s="95">
        <f>C15-0.7</f>
        <v>19.1</v>
      </c>
      <c r="C15" s="95">
        <f>D15-0.7</f>
        <v>19.8</v>
      </c>
      <c r="D15" s="95">
        <f>E15-1</f>
        <v>20.5</v>
      </c>
      <c r="E15" s="95">
        <v>21.5</v>
      </c>
      <c r="F15" s="95">
        <f t="shared" ref="F15:H15" si="13">E15+1</f>
        <v>22.5</v>
      </c>
      <c r="G15" s="95">
        <f t="shared" si="13"/>
        <v>23.5</v>
      </c>
      <c r="H15" s="95">
        <f t="shared" si="13"/>
        <v>24.5</v>
      </c>
      <c r="I15" s="87"/>
      <c r="J15" s="100" t="s">
        <v>148</v>
      </c>
      <c r="K15" s="100" t="s">
        <v>187</v>
      </c>
      <c r="L15" s="100" t="s">
        <v>180</v>
      </c>
      <c r="M15" s="100" t="s">
        <v>148</v>
      </c>
      <c r="N15" s="100" t="s">
        <v>148</v>
      </c>
      <c r="O15" s="100" t="s">
        <v>148</v>
      </c>
      <c r="P15" s="100" t="s">
        <v>148</v>
      </c>
    </row>
    <row r="16" s="84" customFormat="1" ht="21" customHeight="1" spans="1:16">
      <c r="A16" s="95" t="s">
        <v>193</v>
      </c>
      <c r="B16" s="95">
        <f t="shared" ref="B16:B21" si="14">C16-0.5</f>
        <v>13.25</v>
      </c>
      <c r="C16" s="95">
        <f t="shared" ref="C16:C21" si="15">D16-0.5</f>
        <v>13.75</v>
      </c>
      <c r="D16" s="95">
        <f>E16-0.75</f>
        <v>14.25</v>
      </c>
      <c r="E16" s="95">
        <v>15</v>
      </c>
      <c r="F16" s="95">
        <f t="shared" ref="F16:H16" si="16">E16+0.75</f>
        <v>15.75</v>
      </c>
      <c r="G16" s="95">
        <f t="shared" si="16"/>
        <v>16.5</v>
      </c>
      <c r="H16" s="95">
        <f t="shared" si="16"/>
        <v>17.25</v>
      </c>
      <c r="I16" s="87"/>
      <c r="J16" s="100" t="s">
        <v>148</v>
      </c>
      <c r="K16" s="100" t="s">
        <v>151</v>
      </c>
      <c r="L16" s="100" t="s">
        <v>194</v>
      </c>
      <c r="M16" s="100" t="s">
        <v>184</v>
      </c>
      <c r="N16" s="100" t="s">
        <v>195</v>
      </c>
      <c r="O16" s="100" t="s">
        <v>190</v>
      </c>
      <c r="P16" s="100" t="s">
        <v>148</v>
      </c>
    </row>
    <row r="17" s="84" customFormat="1" ht="21" customHeight="1" spans="1:16">
      <c r="A17" s="95" t="s">
        <v>196</v>
      </c>
      <c r="B17" s="95">
        <f>C17</f>
        <v>10.5</v>
      </c>
      <c r="C17" s="95">
        <f>D17</f>
        <v>10.5</v>
      </c>
      <c r="D17" s="95">
        <f>E17</f>
        <v>10.5</v>
      </c>
      <c r="E17" s="95">
        <v>10.5</v>
      </c>
      <c r="F17" s="95">
        <f t="shared" ref="F17:H17" si="17">E17</f>
        <v>10.5</v>
      </c>
      <c r="G17" s="95">
        <f t="shared" si="17"/>
        <v>10.5</v>
      </c>
      <c r="H17" s="95">
        <f t="shared" si="17"/>
        <v>10.5</v>
      </c>
      <c r="I17" s="87"/>
      <c r="J17" s="100" t="s">
        <v>184</v>
      </c>
      <c r="K17" s="100" t="s">
        <v>197</v>
      </c>
      <c r="L17" s="100" t="s">
        <v>194</v>
      </c>
      <c r="M17" s="100" t="s">
        <v>184</v>
      </c>
      <c r="N17" s="100" t="s">
        <v>198</v>
      </c>
      <c r="O17" s="100">
        <v>1</v>
      </c>
      <c r="P17" s="100" t="s">
        <v>199</v>
      </c>
    </row>
    <row r="18" s="84" customFormat="1" ht="21" customHeight="1" spans="1:16">
      <c r="A18" s="95" t="s">
        <v>200</v>
      </c>
      <c r="B18" s="95">
        <f>C18-1</f>
        <v>55.5</v>
      </c>
      <c r="C18" s="95">
        <f t="shared" ref="C18:C23" si="18">D18-1</f>
        <v>56.5</v>
      </c>
      <c r="D18" s="95">
        <f>E18-1.5</f>
        <v>57.5</v>
      </c>
      <c r="E18" s="95">
        <v>59</v>
      </c>
      <c r="F18" s="95">
        <f t="shared" ref="F18:H18" si="19">E18+1.5</f>
        <v>60.5</v>
      </c>
      <c r="G18" s="95">
        <f t="shared" si="19"/>
        <v>62</v>
      </c>
      <c r="H18" s="95">
        <f t="shared" si="19"/>
        <v>63.5</v>
      </c>
      <c r="I18" s="87"/>
      <c r="J18" s="100" t="s">
        <v>148</v>
      </c>
      <c r="K18" s="100" t="s">
        <v>151</v>
      </c>
      <c r="L18" s="100" t="s">
        <v>194</v>
      </c>
      <c r="M18" s="100" t="s">
        <v>184</v>
      </c>
      <c r="N18" s="100" t="s">
        <v>185</v>
      </c>
      <c r="O18" s="100">
        <v>1</v>
      </c>
      <c r="P18" s="100" t="s">
        <v>184</v>
      </c>
    </row>
    <row r="19" s="84" customFormat="1" ht="21" customHeight="1" spans="1:16">
      <c r="A19" s="95" t="s">
        <v>201</v>
      </c>
      <c r="B19" s="95">
        <f>C19-1</f>
        <v>53.5</v>
      </c>
      <c r="C19" s="95">
        <f t="shared" si="18"/>
        <v>54.5</v>
      </c>
      <c r="D19" s="95">
        <f>E19-1.5</f>
        <v>55.5</v>
      </c>
      <c r="E19" s="95">
        <v>57</v>
      </c>
      <c r="F19" s="95">
        <f t="shared" ref="F19:H19" si="20">E19+1.5</f>
        <v>58.5</v>
      </c>
      <c r="G19" s="95">
        <f t="shared" si="20"/>
        <v>60</v>
      </c>
      <c r="H19" s="95">
        <f t="shared" si="20"/>
        <v>61.5</v>
      </c>
      <c r="I19" s="87"/>
      <c r="J19" s="100" t="s">
        <v>171</v>
      </c>
      <c r="K19" s="100" t="s">
        <v>172</v>
      </c>
      <c r="L19" s="100" t="s">
        <v>173</v>
      </c>
      <c r="M19" s="100" t="s">
        <v>174</v>
      </c>
      <c r="N19" s="100" t="s">
        <v>175</v>
      </c>
      <c r="O19" s="100" t="s">
        <v>171</v>
      </c>
      <c r="P19" s="100" t="s">
        <v>176</v>
      </c>
    </row>
    <row r="20" s="84" customFormat="1" ht="29" customHeight="1" spans="1:16">
      <c r="A20" s="95" t="s">
        <v>202</v>
      </c>
      <c r="B20" s="95">
        <f t="shared" si="14"/>
        <v>34.5</v>
      </c>
      <c r="C20" s="95">
        <f t="shared" si="15"/>
        <v>35</v>
      </c>
      <c r="D20" s="95">
        <f>E20-0.5</f>
        <v>35.5</v>
      </c>
      <c r="E20" s="95">
        <v>36</v>
      </c>
      <c r="F20" s="95">
        <f t="shared" ref="F20:H20" si="21">E20+0.5</f>
        <v>36.5</v>
      </c>
      <c r="G20" s="95">
        <f t="shared" si="21"/>
        <v>37</v>
      </c>
      <c r="H20" s="95">
        <f t="shared" si="21"/>
        <v>37.5</v>
      </c>
      <c r="I20" s="101"/>
      <c r="J20" s="100" t="s">
        <v>178</v>
      </c>
      <c r="K20" s="100" t="s">
        <v>179</v>
      </c>
      <c r="L20" s="100" t="s">
        <v>180</v>
      </c>
      <c r="M20" s="100" t="s">
        <v>148</v>
      </c>
      <c r="N20" s="100" t="s">
        <v>181</v>
      </c>
      <c r="O20" s="100" t="s">
        <v>148</v>
      </c>
      <c r="P20" s="100" t="s">
        <v>182</v>
      </c>
    </row>
    <row r="21" s="83" customFormat="1" ht="17.4" spans="1:16">
      <c r="A21" s="95" t="s">
        <v>203</v>
      </c>
      <c r="B21" s="95">
        <f t="shared" si="14"/>
        <v>24.25</v>
      </c>
      <c r="C21" s="95">
        <f t="shared" si="15"/>
        <v>24.75</v>
      </c>
      <c r="D21" s="95">
        <f>E21-0.75</f>
        <v>25.25</v>
      </c>
      <c r="E21" s="95">
        <v>26</v>
      </c>
      <c r="F21" s="95">
        <f t="shared" ref="F21:H21" si="22">E21+0.75</f>
        <v>26.75</v>
      </c>
      <c r="G21" s="95">
        <f t="shared" si="22"/>
        <v>27.5</v>
      </c>
      <c r="H21" s="95">
        <f t="shared" si="22"/>
        <v>28.25</v>
      </c>
      <c r="I21" s="102"/>
      <c r="J21" s="100" t="s">
        <v>148</v>
      </c>
      <c r="K21" s="100" t="s">
        <v>186</v>
      </c>
      <c r="L21" s="100" t="s">
        <v>180</v>
      </c>
      <c r="M21" s="100" t="s">
        <v>148</v>
      </c>
      <c r="N21" s="100" t="s">
        <v>148</v>
      </c>
      <c r="O21" s="100" t="s">
        <v>148</v>
      </c>
      <c r="P21" s="100" t="s">
        <v>148</v>
      </c>
    </row>
    <row r="22" s="83" customFormat="1" ht="17.4" spans="1:16">
      <c r="A22" s="95" t="s">
        <v>204</v>
      </c>
      <c r="B22" s="95">
        <f>C22</f>
        <v>15</v>
      </c>
      <c r="C22" s="95">
        <f>D22</f>
        <v>15</v>
      </c>
      <c r="D22" s="95">
        <f>E22</f>
        <v>15</v>
      </c>
      <c r="E22" s="95">
        <v>15</v>
      </c>
      <c r="F22" s="95">
        <f>E22</f>
        <v>15</v>
      </c>
      <c r="G22" s="95">
        <f>F22+2</f>
        <v>17</v>
      </c>
      <c r="H22" s="95">
        <f>G22</f>
        <v>17</v>
      </c>
      <c r="I22" s="102"/>
      <c r="J22" s="100" t="s">
        <v>148</v>
      </c>
      <c r="K22" s="100" t="s">
        <v>187</v>
      </c>
      <c r="L22" s="100" t="s">
        <v>180</v>
      </c>
      <c r="M22" s="100" t="s">
        <v>148</v>
      </c>
      <c r="N22" s="100" t="s">
        <v>148</v>
      </c>
      <c r="O22" s="100" t="s">
        <v>148</v>
      </c>
      <c r="P22" s="100" t="s">
        <v>148</v>
      </c>
    </row>
    <row r="23" s="83" customFormat="1" ht="17.4" spans="1:16">
      <c r="A23" s="95" t="s">
        <v>205</v>
      </c>
      <c r="B23" s="95">
        <f>C23+0</f>
        <v>17</v>
      </c>
      <c r="C23" s="95">
        <f t="shared" si="18"/>
        <v>17</v>
      </c>
      <c r="D23" s="95">
        <f>E23-1</f>
        <v>18</v>
      </c>
      <c r="E23" s="95">
        <v>19</v>
      </c>
      <c r="F23" s="95">
        <f>E23</f>
        <v>19</v>
      </c>
      <c r="G23" s="95">
        <f>F23+1.5</f>
        <v>20.5</v>
      </c>
      <c r="H23" s="95">
        <f>G23</f>
        <v>20.5</v>
      </c>
      <c r="I23" s="102"/>
      <c r="J23" s="100" t="s">
        <v>148</v>
      </c>
      <c r="K23" s="100" t="s">
        <v>187</v>
      </c>
      <c r="L23" s="100" t="s">
        <v>180</v>
      </c>
      <c r="M23" s="100" t="s">
        <v>148</v>
      </c>
      <c r="N23" s="100" t="s">
        <v>148</v>
      </c>
      <c r="O23" s="100" t="s">
        <v>148</v>
      </c>
      <c r="P23" s="100" t="s">
        <v>148</v>
      </c>
    </row>
    <row r="25" customHeight="1" spans="10:16">
      <c r="J25" s="102"/>
      <c r="K25" s="103" t="s">
        <v>206</v>
      </c>
      <c r="L25" s="104">
        <v>45476</v>
      </c>
      <c r="M25" s="103" t="s">
        <v>207</v>
      </c>
      <c r="N25" s="103" t="s">
        <v>208</v>
      </c>
      <c r="O25" s="103" t="s">
        <v>209</v>
      </c>
      <c r="P25" s="103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C4" sqref="C4:C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282</v>
      </c>
      <c r="B2" s="7" t="s">
        <v>283</v>
      </c>
      <c r="C2" s="7" t="s">
        <v>284</v>
      </c>
      <c r="D2" s="7" t="s">
        <v>285</v>
      </c>
      <c r="E2" s="7" t="s">
        <v>286</v>
      </c>
      <c r="F2" s="7" t="s">
        <v>287</v>
      </c>
      <c r="G2" s="7" t="s">
        <v>288</v>
      </c>
      <c r="H2" s="7" t="s">
        <v>289</v>
      </c>
      <c r="I2" s="6" t="s">
        <v>290</v>
      </c>
      <c r="J2" s="6" t="s">
        <v>291</v>
      </c>
      <c r="K2" s="6" t="s">
        <v>292</v>
      </c>
      <c r="L2" s="6" t="s">
        <v>293</v>
      </c>
      <c r="M2" s="6" t="s">
        <v>294</v>
      </c>
      <c r="N2" s="7" t="s">
        <v>295</v>
      </c>
      <c r="O2" s="7" t="s">
        <v>296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297</v>
      </c>
      <c r="J3" s="6" t="s">
        <v>297</v>
      </c>
      <c r="K3" s="6" t="s">
        <v>297</v>
      </c>
      <c r="L3" s="6" t="s">
        <v>297</v>
      </c>
      <c r="M3" s="6" t="s">
        <v>297</v>
      </c>
      <c r="N3" s="9"/>
      <c r="O3" s="9"/>
    </row>
    <row r="4" s="2" customFormat="1" ht="18" customHeight="1" spans="1:15">
      <c r="A4" s="44">
        <v>1</v>
      </c>
      <c r="B4" s="33" t="s">
        <v>298</v>
      </c>
      <c r="C4" s="394" t="s">
        <v>299</v>
      </c>
      <c r="D4" s="13" t="s">
        <v>102</v>
      </c>
      <c r="E4" s="76" t="s">
        <v>47</v>
      </c>
      <c r="F4" s="12" t="s">
        <v>300</v>
      </c>
      <c r="G4" s="77" t="s">
        <v>80</v>
      </c>
      <c r="H4" s="78"/>
      <c r="I4" s="44">
        <v>1</v>
      </c>
      <c r="J4" s="44"/>
      <c r="K4" s="44">
        <v>1</v>
      </c>
      <c r="L4" s="44"/>
      <c r="M4" s="44">
        <v>1</v>
      </c>
      <c r="N4" s="78">
        <f>SUM(I4:M4)</f>
        <v>3</v>
      </c>
      <c r="O4" s="78"/>
    </row>
    <row r="5" s="2" customFormat="1" ht="18" customHeight="1" spans="1:15">
      <c r="A5" s="44">
        <v>2</v>
      </c>
      <c r="B5" s="33" t="s">
        <v>301</v>
      </c>
      <c r="C5" s="394" t="s">
        <v>299</v>
      </c>
      <c r="D5" s="13" t="s">
        <v>104</v>
      </c>
      <c r="E5" s="76" t="s">
        <v>47</v>
      </c>
      <c r="F5" s="12" t="s">
        <v>300</v>
      </c>
      <c r="G5" s="77" t="s">
        <v>80</v>
      </c>
      <c r="H5" s="78"/>
      <c r="I5" s="44"/>
      <c r="J5" s="44">
        <v>1</v>
      </c>
      <c r="K5" s="44"/>
      <c r="L5" s="44">
        <v>1</v>
      </c>
      <c r="M5" s="44">
        <v>1</v>
      </c>
      <c r="N5" s="78">
        <f>SUM(I5:M5)</f>
        <v>3</v>
      </c>
      <c r="O5" s="78"/>
    </row>
    <row r="6" s="2" customFormat="1" ht="18" customHeight="1" spans="1:15">
      <c r="A6" s="44">
        <v>3</v>
      </c>
      <c r="B6" s="33" t="s">
        <v>302</v>
      </c>
      <c r="C6" s="394" t="s">
        <v>299</v>
      </c>
      <c r="D6" s="13" t="s">
        <v>105</v>
      </c>
      <c r="E6" s="76" t="s">
        <v>47</v>
      </c>
      <c r="F6" s="12" t="s">
        <v>300</v>
      </c>
      <c r="G6" s="77" t="s">
        <v>80</v>
      </c>
      <c r="H6" s="78"/>
      <c r="I6" s="44">
        <v>1</v>
      </c>
      <c r="J6" s="44">
        <v>1</v>
      </c>
      <c r="K6" s="44"/>
      <c r="L6" s="44">
        <v>1</v>
      </c>
      <c r="M6" s="44"/>
      <c r="N6" s="78">
        <f>SUM(I6:M6)</f>
        <v>3</v>
      </c>
      <c r="O6" s="78"/>
    </row>
    <row r="7" s="2" customFormat="1" ht="18" customHeight="1" spans="1:15">
      <c r="A7" s="44">
        <v>4</v>
      </c>
      <c r="B7" s="33" t="s">
        <v>303</v>
      </c>
      <c r="C7" s="394" t="s">
        <v>299</v>
      </c>
      <c r="D7" s="13" t="s">
        <v>106</v>
      </c>
      <c r="E7" s="76" t="s">
        <v>47</v>
      </c>
      <c r="F7" s="12" t="s">
        <v>300</v>
      </c>
      <c r="G7" s="77" t="s">
        <v>80</v>
      </c>
      <c r="H7" s="78"/>
      <c r="I7" s="44">
        <v>1</v>
      </c>
      <c r="J7" s="44"/>
      <c r="K7" s="44">
        <v>1</v>
      </c>
      <c r="L7" s="44"/>
      <c r="M7" s="44">
        <v>1</v>
      </c>
      <c r="N7" s="78">
        <f>SUM(I7:M7)</f>
        <v>3</v>
      </c>
      <c r="O7" s="78"/>
    </row>
    <row r="8" s="2" customFormat="1" ht="18" customHeight="1" spans="1:15">
      <c r="A8" s="44"/>
      <c r="B8" s="79"/>
      <c r="C8" s="80"/>
      <c r="D8" s="81"/>
      <c r="E8" s="76"/>
      <c r="F8" s="82"/>
      <c r="G8" s="77"/>
      <c r="H8" s="78"/>
      <c r="I8" s="44"/>
      <c r="J8" s="44"/>
      <c r="K8" s="44"/>
      <c r="L8" s="44"/>
      <c r="M8" s="44"/>
      <c r="N8" s="78"/>
      <c r="O8" s="78"/>
    </row>
    <row r="9" s="2" customFormat="1" ht="18" customHeight="1" spans="1:15">
      <c r="A9" s="44"/>
      <c r="B9" s="20"/>
      <c r="C9" s="37"/>
      <c r="D9" s="38"/>
      <c r="E9" s="20"/>
      <c r="F9" s="11"/>
      <c r="G9" s="77"/>
      <c r="H9" s="78"/>
      <c r="I9" s="44"/>
      <c r="J9" s="44"/>
      <c r="K9" s="44"/>
      <c r="L9" s="44"/>
      <c r="M9" s="44"/>
      <c r="N9" s="78"/>
      <c r="O9" s="78"/>
    </row>
    <row r="10" s="1" customFormat="1" ht="14.25" customHeight="1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="4" customFormat="1" ht="29.25" customHeight="1" spans="1:15">
      <c r="A11" s="39" t="s">
        <v>304</v>
      </c>
      <c r="B11" s="40"/>
      <c r="C11" s="40"/>
      <c r="D11" s="41"/>
      <c r="E11" s="25" t="s">
        <v>305</v>
      </c>
      <c r="F11" s="49"/>
      <c r="G11" s="49"/>
      <c r="H11" s="49"/>
      <c r="I11" s="42"/>
      <c r="J11" s="22" t="s">
        <v>306</v>
      </c>
      <c r="K11" s="23"/>
      <c r="L11" s="23"/>
      <c r="M11" s="24"/>
      <c r="N11" s="23"/>
      <c r="O11" s="31"/>
    </row>
    <row r="12" s="1" customFormat="1" ht="72.95" customHeight="1" spans="1:15">
      <c r="A12" s="26" t="s">
        <v>307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2024-07-14T01:39:48Z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