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）" sheetId="20" r:id="rId8"/>
    <sheet name="尾期 （第二批)" sheetId="21" r:id="rId9"/>
    <sheet name="验货尺寸表 (尾期第二批）" sheetId="22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<sst xmlns="http://schemas.openxmlformats.org/spreadsheetml/2006/main" count="1240" uniqueCount="390">
  <si>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</si>
  <si>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</si>
  <si>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</si>
  <si>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</si>
  <si>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</si>
  <si>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</si>
  <si>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</si>
  <si>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</si>
  <si>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</si>
  <si>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</si>
  <si>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</si>
  <si>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</si>
  <si>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</si>
  <si>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</si>
  <si>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</si>
  <si>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</si>
  <si>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</si>
  <si>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</si>
  <si>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</si>
  <si>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</si>
  <si>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</si>
  <si>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</si>
  <si>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</si>
  <si>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</si>
  <si>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</si>
  <si>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</si>
  <si>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</si>
  <si>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</si>
  <si>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</si>
  <si>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</si>
  <si>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</si>
  <si>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</si>
  <si>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</si>
  <si>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</si>
  <si>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</si>
  <si>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</si>
  <si>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</si>
  <si>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</si>
  <si>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</si>
  <si>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</si>
  <si>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</si>
  <si>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</si>
  <si>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</si>
  <si>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</si>
  <si>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</si>
  <si>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</si>
  <si>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</si>
  <si>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</si>
  <si>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</si>
  <si>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</si>
  <si>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</si>
  <si>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</si>
  <si>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</si>
  <si>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</si>
  <si>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</si>
  <si>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</si>
  <si>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</si>
  <si>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</si>
  <si>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</si>
  <si>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</si>
  <si>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</si>
  <si>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</si>
  <si>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TAEEAM92532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</si>
  <si>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</si>
  <si>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</si>
  <si>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</si>
  <si>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</si>
  <si>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</si>
  <si>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</si>
  <si>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</si>
  <si>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</si>
  <si>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</si>
  <si>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</si>
  <si>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</si>
  <si>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</si>
  <si>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</si>
  <si>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</si>
  <si>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</si>
  <si>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</si>
  <si>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</si>
  <si>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</si>
  <si>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</si>
  <si>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</si>
  <si>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</si>
  <si>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</si>
  <si>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</si>
  <si>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</si>
  <si>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</si>
  <si>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</si>
  <si>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</si>
  <si>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</si>
  <si>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</si>
  <si>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</si>
  <si>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</si>
  <si>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</si>
  <si>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</si>
  <si>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</si>
  <si>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</si>
  <si>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</si>
  <si>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</si>
  <si>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</si>
  <si>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</si>
  <si>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</si>
  <si>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</si>
  <si>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</si>
  <si>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</si>
  <si>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</si>
  <si>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</si>
  <si>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</si>
  <si>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</si>
  <si>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</si>
  <si>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</si>
  <si>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</si>
  <si>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</si>
  <si>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</si>
  <si>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</si>
  <si>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</si>
  <si>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</si>
  <si>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柿子橘</t>
  </si>
  <si>
    <t>云峰白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</si>
  <si>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</si>
  <si>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</si>
  <si>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</si>
  <si>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</si>
  <si>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</si>
  <si>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</si>
  <si>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1、前中拉链外露牙齿不太均匀，帽边间线有落坑</t>
  </si>
  <si>
    <t>2、领骨位长短。领咀压线有大小，后领织带外露</t>
  </si>
  <si>
    <t>3，线头和油污没有清理干净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</si>
  <si>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</si>
  <si>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</si>
  <si>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</si>
  <si>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</si>
  <si>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</si>
  <si>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</si>
  <si>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</si>
  <si>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</si>
  <si>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</si>
  <si>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</si>
  <si>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</si>
  <si>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</si>
  <si>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</si>
  <si>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</si>
  <si>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</si>
  <si>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</si>
  <si>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</si>
  <si>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</si>
  <si>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</si>
  <si>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</si>
  <si>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</si>
  <si>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</si>
  <si>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</si>
  <si>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</si>
  <si>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</si>
  <si>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</si>
  <si>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</si>
  <si>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</si>
  <si>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+0</t>
  </si>
  <si>
    <t>前中长</t>
  </si>
  <si>
    <t>前中拉链长</t>
  </si>
  <si>
    <t>59</t>
  </si>
  <si>
    <t>胸围</t>
  </si>
  <si>
    <t>腰围</t>
  </si>
  <si>
    <t>摆围</t>
  </si>
  <si>
    <t>104</t>
  </si>
  <si>
    <t>+2</t>
  </si>
  <si>
    <t>下领围</t>
  </si>
  <si>
    <t>肩宽</t>
  </si>
  <si>
    <t>+1</t>
  </si>
  <si>
    <t>袖长</t>
  </si>
  <si>
    <t>-1</t>
  </si>
  <si>
    <t>-0.5</t>
  </si>
  <si>
    <t>袖肥/2</t>
  </si>
  <si>
    <t>袖肘围/2</t>
  </si>
  <si>
    <t>袖口围/2（平量）</t>
  </si>
  <si>
    <t>+0.5</t>
  </si>
  <si>
    <t>袖口围/2（拉量）</t>
  </si>
  <si>
    <t>前领高</t>
  </si>
  <si>
    <t>帽高</t>
  </si>
  <si>
    <t>帽宽</t>
  </si>
  <si>
    <t>前下插袋口长（包含车库）</t>
  </si>
  <si>
    <t>16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</si>
  <si>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</si>
  <si>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</si>
  <si>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</si>
  <si>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</si>
  <si>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</si>
  <si>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</si>
  <si>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</si>
  <si>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</si>
  <si>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</si>
  <si>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</si>
  <si>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</si>
  <si>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</si>
  <si>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</si>
  <si>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</si>
  <si>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</si>
  <si>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</si>
  <si>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</si>
  <si>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</si>
  <si>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</si>
  <si>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</si>
  <si>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</si>
  <si>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</si>
  <si>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先齐色齐码走1000件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</si>
  <si>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</si>
  <si>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</si>
  <si>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</si>
  <si>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</si>
  <si>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</si>
  <si>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</si>
  <si>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</si>
  <si>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</si>
  <si>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</si>
  <si>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</si>
  <si>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</si>
  <si>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</si>
  <si>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</si>
  <si>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</si>
  <si>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</si>
  <si>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</si>
  <si>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</si>
  <si>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</si>
  <si>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</si>
  <si>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</si>
  <si>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</si>
  <si>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</si>
  <si>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</si>
  <si>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</si>
  <si>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</si>
  <si>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</si>
  <si>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</si>
  <si>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②检验明细：齐色齐200件</t>
  </si>
  <si>
    <t>情况说明：</t>
  </si>
  <si>
    <t xml:space="preserve">【问题点描述】  </t>
  </si>
  <si>
    <t>数量</t>
  </si>
  <si>
    <t>2、下摆内贴压线大小，侧骨压线弧形，左右不对称</t>
  </si>
  <si>
    <t>3、油污和线头没有清理干净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</si>
  <si>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</si>
  <si>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</si>
  <si>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</si>
  <si>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</si>
  <si>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</si>
  <si>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</si>
  <si>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</si>
  <si>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走货1000件，抽查80件，发现3件不良品，已按照以上提出的问题点改正，可以出货</t>
  </si>
  <si>
    <t>服装QC部门</t>
  </si>
  <si>
    <t>检验人</t>
  </si>
  <si>
    <t>150/80B</t>
  </si>
  <si>
    <t>+1 +0.5</t>
  </si>
  <si>
    <t xml:space="preserve"> +0.5 +0.2</t>
  </si>
  <si>
    <t>+0.3 +0</t>
  </si>
  <si>
    <t>+0 +0</t>
  </si>
  <si>
    <t xml:space="preserve">+1 +1 </t>
  </si>
  <si>
    <t xml:space="preserve">+0 +0 </t>
  </si>
  <si>
    <t xml:space="preserve">+1 +0.5 </t>
  </si>
  <si>
    <t xml:space="preserve">+1 +1.5 </t>
  </si>
  <si>
    <t>+0.6 +0.5</t>
  </si>
  <si>
    <t>+1 +0</t>
  </si>
  <si>
    <t>+0.5 +0</t>
  </si>
  <si>
    <t>+1 +1.5</t>
  </si>
  <si>
    <t xml:space="preserve"> +1 +0.5</t>
  </si>
  <si>
    <t xml:space="preserve"> +0.3 +0</t>
  </si>
  <si>
    <t>+0.2 +0.3</t>
  </si>
  <si>
    <t>+0 -0.3</t>
  </si>
  <si>
    <t>+0.3 +0.5</t>
  </si>
  <si>
    <t>-1 -0.5</t>
  </si>
  <si>
    <t>-0.5 -0.5</t>
  </si>
  <si>
    <t>+0 -0.5</t>
  </si>
  <si>
    <t>-0.5 +0</t>
  </si>
  <si>
    <t xml:space="preserve"> +0.3 +0.5</t>
  </si>
  <si>
    <t>-0.2 +0</t>
  </si>
  <si>
    <t>走货2500件，抽查125件，发现5件不良品，已按照以上提出的问题点改正，可以出货</t>
  </si>
  <si>
    <t>+1 +0.5 +1</t>
  </si>
  <si>
    <t>+1 +1 +1</t>
  </si>
  <si>
    <t>+1 +0.5 +0.5</t>
  </si>
  <si>
    <t>+1 +1 +0</t>
  </si>
  <si>
    <t>+1 +0 +1.5</t>
  </si>
  <si>
    <t>+1 +0 +1</t>
  </si>
  <si>
    <t>+0 +0 +0</t>
  </si>
  <si>
    <t>+0.5 +0.5 +1</t>
  </si>
  <si>
    <t>+0.5 +0 +1</t>
  </si>
  <si>
    <t>+0.5 +1 +0.5</t>
  </si>
  <si>
    <t>+1.5 +0.5 +0</t>
  </si>
  <si>
    <t>+0 +0 +0.5</t>
  </si>
  <si>
    <t>+0.5 +0 +0.5</t>
  </si>
  <si>
    <t>+0 +0 +1</t>
  </si>
  <si>
    <t>+1 +0.5 +0</t>
  </si>
  <si>
    <t>+0.5 +0.5 +0.5</t>
  </si>
  <si>
    <t>+0.5 +1 +0</t>
  </si>
  <si>
    <t>-1 -0.5 -1</t>
  </si>
  <si>
    <t>-0.5 -0.5 +0</t>
  </si>
  <si>
    <t>-0.5 -1 +0</t>
  </si>
  <si>
    <t>+0 +0 -0.5</t>
  </si>
  <si>
    <t>+0 -0.5 +0</t>
  </si>
  <si>
    <t>+0 -0.5 -0.5</t>
  </si>
  <si>
    <t>+0.3 +0.5 +0.5</t>
  </si>
  <si>
    <t>+0.5 +0 +0</t>
  </si>
  <si>
    <t>+0 +0.5 +0.5</t>
  </si>
  <si>
    <t>+0 +0.5 +0</t>
  </si>
  <si>
    <t>+0.2 +0.3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</si>
  <si>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</si>
  <si>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</si>
  <si>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</si>
  <si>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</si>
  <si>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</si>
  <si>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</si>
  <si>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</si>
  <si>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</si>
  <si>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</si>
  <si>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</si>
  <si>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</si>
  <si>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</si>
  <si>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</si>
  <si>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</si>
  <si>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</si>
  <si>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</si>
  <si>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TL240410-001</t>
  </si>
  <si>
    <t>YSZO567/空气层珠地</t>
  </si>
  <si>
    <t>24FW柿子橘</t>
  </si>
  <si>
    <t>TAEEAM91531/92532</t>
  </si>
  <si>
    <t>益悦丰</t>
  </si>
  <si>
    <t>TL240410-007</t>
  </si>
  <si>
    <t>24FW云峰白</t>
  </si>
  <si>
    <t>制表时间：2024/5/18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</si>
  <si>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</si>
  <si>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</si>
  <si>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</si>
  <si>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</si>
  <si>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</si>
  <si>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</si>
  <si>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</si>
  <si>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</si>
  <si>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</si>
  <si>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</si>
  <si>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</si>
  <si>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</si>
  <si>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</si>
  <si>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</si>
  <si>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</si>
  <si>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</si>
  <si>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</si>
  <si>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</si>
  <si>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</si>
  <si>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</si>
  <si>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</si>
  <si>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</si>
  <si>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</si>
  <si>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KE00742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</si>
  <si>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</si>
  <si>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</si>
  <si>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</si>
  <si>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</si>
  <si>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</si>
  <si>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</si>
  <si>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</si>
  <si>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</si>
  <si>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t>制表时间：2024/5/22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</si>
  <si>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</si>
  <si>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</si>
  <si>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</si>
  <si>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</si>
  <si>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</si>
  <si>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</si>
  <si>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</si>
  <si>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</si>
  <si>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</si>
  <si>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</si>
  <si>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</si>
  <si>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</si>
  <si>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</si>
  <si>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</si>
  <si>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</si>
  <si>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</si>
  <si>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</si>
  <si>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印花</t>
  </si>
  <si>
    <t>无脱落开裂</t>
  </si>
  <si>
    <t>制表时间：2024/5-30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</si>
  <si>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</si>
  <si>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</si>
  <si>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</si>
  <si>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</si>
  <si>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</si>
  <si>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</si>
  <si>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全棉 人字带</t>
  </si>
  <si>
    <t>本白</t>
  </si>
  <si>
    <t>桔色</t>
  </si>
  <si>
    <t>制表时间：5-25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</si>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</sst>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3" fillId="10" borderId="70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1" applyNumberFormat="0" applyFill="0" applyAlignment="0" applyProtection="0">
      <alignment vertical="center"/>
    </xf>
    <xf numFmtId="0" fontId="57" fillId="0" borderId="71" applyNumberFormat="0" applyFill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1" borderId="73" applyNumberFormat="0" applyAlignment="0" applyProtection="0">
      <alignment vertical="center"/>
    </xf>
    <xf numFmtId="0" fontId="60" fillId="12" borderId="74" applyNumberFormat="0" applyAlignment="0" applyProtection="0">
      <alignment vertical="center"/>
    </xf>
    <xf numFmtId="0" fontId="61" fillId="12" borderId="73" applyNumberFormat="0" applyAlignment="0" applyProtection="0">
      <alignment vertical="center"/>
    </xf>
    <xf numFmtId="0" fontId="62" fillId="13" borderId="75" applyNumberFormat="0" applyAlignment="0" applyProtection="0">
      <alignment vertical="center"/>
    </xf>
    <xf numFmtId="0" fontId="63" fillId="0" borderId="76" applyNumberFormat="0" applyFill="0" applyAlignment="0" applyProtection="0">
      <alignment vertical="center"/>
    </xf>
    <xf numFmtId="0" fontId="64" fillId="0" borderId="77" applyNumberFormat="0" applyFill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70" fillId="0" borderId="0"/>
    <xf numFmtId="0" fontId="7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71" fillId="0" borderId="0">
      <alignment horizontal="center" vertical="center"/>
    </xf>
    <xf numFmtId="0" fontId="72" fillId="0" borderId="0">
      <alignment vertical="center"/>
    </xf>
  </cellStyleXfs>
  <cellXfs count="4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left"/>
    </xf>
    <xf numFmtId="178" fontId="25" fillId="0" borderId="2" xfId="55" applyNumberFormat="1" applyFont="1" applyFill="1" applyBorder="1" applyAlignment="1">
      <alignment horizontal="center"/>
    </xf>
    <xf numFmtId="0" fontId="24" fillId="0" borderId="2" xfId="64" applyFont="1" applyBorder="1" applyAlignment="1">
      <alignment horizontal="center" vertical="center"/>
    </xf>
    <xf numFmtId="49" fontId="24" fillId="0" borderId="2" xfId="61" applyNumberFormat="1" applyFont="1" applyFill="1" applyBorder="1" applyAlignment="1">
      <alignment horizontal="center" vertical="center"/>
    </xf>
    <xf numFmtId="0" fontId="25" fillId="3" borderId="2" xfId="64" applyFont="1" applyFill="1" applyBorder="1" applyAlignment="1">
      <alignment horizontal="center"/>
    </xf>
    <xf numFmtId="49" fontId="24" fillId="3" borderId="2" xfId="61" applyNumberFormat="1" applyFont="1" applyFill="1" applyBorder="1" applyAlignment="1">
      <alignment horizontal="center" vertical="center"/>
    </xf>
    <xf numFmtId="179" fontId="25" fillId="0" borderId="2" xfId="55" applyNumberFormat="1" applyFont="1" applyFill="1" applyBorder="1" applyAlignment="1">
      <alignment horizontal="center"/>
    </xf>
    <xf numFmtId="0" fontId="24" fillId="0" borderId="2" xfId="64" applyFont="1" applyBorder="1" applyAlignment="1">
      <alignment horizontal="left"/>
    </xf>
    <xf numFmtId="0" fontId="24" fillId="0" borderId="2" xfId="55" applyFont="1" applyFill="1" applyBorder="1" applyAlignment="1">
      <alignment horizontal="left" vertical="center" wrapText="1"/>
    </xf>
    <xf numFmtId="178" fontId="25" fillId="0" borderId="2" xfId="55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7" fillId="0" borderId="0" xfId="53" applyFont="1" applyFill="1" applyAlignment="1"/>
    <xf numFmtId="0" fontId="12" fillId="0" borderId="0" xfId="53" applyFont="1" applyFill="1" applyAlignment="1"/>
    <xf numFmtId="0" fontId="16" fillId="0" borderId="2" xfId="53" applyFont="1" applyFill="1" applyBorder="1" applyAlignment="1">
      <alignment horizontal="center"/>
    </xf>
    <xf numFmtId="0" fontId="16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3" fillId="5" borderId="2" xfId="55" applyFont="1" applyFill="1" applyBorder="1" applyAlignment="1">
      <alignment horizontal="center"/>
    </xf>
    <xf numFmtId="49" fontId="27" fillId="0" borderId="2" xfId="54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1" fillId="0" borderId="9" xfId="52" applyFont="1" applyBorder="1" applyAlignment="1">
      <alignment horizontal="center" vertical="top"/>
    </xf>
    <xf numFmtId="0" fontId="32" fillId="0" borderId="10" xfId="52" applyFont="1" applyFill="1" applyBorder="1" applyAlignment="1">
      <alignment horizontal="left" vertical="center"/>
    </xf>
    <xf numFmtId="0" fontId="19" fillId="0" borderId="11" xfId="52" applyFont="1" applyFill="1" applyBorder="1" applyAlignment="1">
      <alignment horizontal="left" vertical="center"/>
    </xf>
    <xf numFmtId="0" fontId="32" fillId="0" borderId="11" xfId="52" applyFont="1" applyFill="1" applyBorder="1" applyAlignment="1">
      <alignment horizontal="center" vertical="center"/>
    </xf>
    <xf numFmtId="0" fontId="12" fillId="0" borderId="11" xfId="52" applyFont="1" applyFill="1" applyBorder="1" applyAlignment="1">
      <alignment vertical="center"/>
    </xf>
    <xf numFmtId="0" fontId="32" fillId="0" borderId="11" xfId="52" applyFont="1" applyFill="1" applyBorder="1" applyAlignment="1">
      <alignment vertical="center"/>
    </xf>
    <xf numFmtId="0" fontId="19" fillId="0" borderId="12" xfId="52" applyFont="1" applyBorder="1" applyAlignment="1">
      <alignment horizontal="left" vertical="center"/>
    </xf>
    <xf numFmtId="0" fontId="19" fillId="0" borderId="13" xfId="52" applyFont="1" applyBorder="1" applyAlignment="1">
      <alignment horizontal="left" vertical="center"/>
    </xf>
    <xf numFmtId="0" fontId="32" fillId="0" borderId="14" xfId="52" applyFont="1" applyFill="1" applyBorder="1" applyAlignment="1">
      <alignment vertical="center"/>
    </xf>
    <xf numFmtId="0" fontId="19" fillId="0" borderId="12" xfId="52" applyFont="1" applyFill="1" applyBorder="1" applyAlignment="1">
      <alignment horizontal="left" vertical="center"/>
    </xf>
    <xf numFmtId="0" fontId="32" fillId="0" borderId="12" xfId="52" applyFont="1" applyFill="1" applyBorder="1" applyAlignment="1">
      <alignment vertical="center"/>
    </xf>
    <xf numFmtId="58" fontId="12" fillId="0" borderId="12" xfId="52" applyNumberFormat="1" applyFont="1" applyFill="1" applyBorder="1" applyAlignment="1">
      <alignment horizontal="center" vertical="center"/>
    </xf>
    <xf numFmtId="0" fontId="12" fillId="0" borderId="12" xfId="52" applyFont="1" applyFill="1" applyBorder="1" applyAlignment="1">
      <alignment horizontal="center" vertical="center"/>
    </xf>
    <xf numFmtId="0" fontId="32" fillId="0" borderId="12" xfId="52" applyFont="1" applyFill="1" applyBorder="1" applyAlignment="1">
      <alignment horizontal="center" vertical="center"/>
    </xf>
    <xf numFmtId="0" fontId="32" fillId="0" borderId="14" xfId="52" applyFont="1" applyFill="1" applyBorder="1" applyAlignment="1">
      <alignment horizontal="left" vertical="center"/>
    </xf>
    <xf numFmtId="0" fontId="32" fillId="0" borderId="12" xfId="52" applyFont="1" applyFill="1" applyBorder="1" applyAlignment="1">
      <alignment horizontal="left" vertical="center"/>
    </xf>
    <xf numFmtId="0" fontId="32" fillId="0" borderId="15" xfId="52" applyFont="1" applyFill="1" applyBorder="1" applyAlignment="1">
      <alignment vertical="center"/>
    </xf>
    <xf numFmtId="0" fontId="19" fillId="0" borderId="16" xfId="52" applyFont="1" applyFill="1" applyBorder="1" applyAlignment="1">
      <alignment horizontal="left" vertical="center"/>
    </xf>
    <xf numFmtId="0" fontId="32" fillId="0" borderId="16" xfId="52" applyFont="1" applyFill="1" applyBorder="1" applyAlignment="1">
      <alignment vertical="center"/>
    </xf>
    <xf numFmtId="0" fontId="12" fillId="0" borderId="16" xfId="52" applyFont="1" applyFill="1" applyBorder="1" applyAlignment="1">
      <alignment horizontal="left" vertical="center"/>
    </xf>
    <xf numFmtId="0" fontId="32" fillId="0" borderId="16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2" fillId="0" borderId="10" xfId="52" applyFont="1" applyFill="1" applyBorder="1" applyAlignment="1">
      <alignment vertical="center"/>
    </xf>
    <xf numFmtId="0" fontId="32" fillId="0" borderId="17" xfId="52" applyFont="1" applyFill="1" applyBorder="1" applyAlignment="1">
      <alignment horizontal="left" vertical="center"/>
    </xf>
    <xf numFmtId="0" fontId="32" fillId="0" borderId="18" xfId="52" applyFont="1" applyFill="1" applyBorder="1" applyAlignment="1">
      <alignment horizontal="left" vertical="center"/>
    </xf>
    <xf numFmtId="0" fontId="12" fillId="0" borderId="12" xfId="52" applyFont="1" applyFill="1" applyBorder="1" applyAlignment="1">
      <alignment horizontal="left" vertical="center"/>
    </xf>
    <xf numFmtId="0" fontId="12" fillId="0" borderId="12" xfId="52" applyFont="1" applyFill="1" applyBorder="1" applyAlignment="1">
      <alignment vertical="center"/>
    </xf>
    <xf numFmtId="0" fontId="12" fillId="0" borderId="19" xfId="52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33" fillId="0" borderId="21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horizontal="left" vertical="center"/>
    </xf>
    <xf numFmtId="0" fontId="12" fillId="0" borderId="16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2" fillId="0" borderId="11" xfId="52" applyFont="1" applyFill="1" applyBorder="1" applyAlignment="1">
      <alignment horizontal="left" vertical="center"/>
    </xf>
    <xf numFmtId="0" fontId="12" fillId="0" borderId="14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horizontal="left" vertical="center"/>
    </xf>
    <xf numFmtId="0" fontId="12" fillId="0" borderId="14" xfId="52" applyFont="1" applyFill="1" applyBorder="1" applyAlignment="1">
      <alignment horizontal="left" vertical="center" wrapText="1"/>
    </xf>
    <xf numFmtId="0" fontId="12" fillId="0" borderId="12" xfId="52" applyFont="1" applyFill="1" applyBorder="1" applyAlignment="1">
      <alignment horizontal="left" vertical="center" wrapText="1"/>
    </xf>
    <xf numFmtId="0" fontId="32" fillId="0" borderId="15" xfId="52" applyFont="1" applyFill="1" applyBorder="1" applyAlignment="1">
      <alignment horizontal="left" vertical="center"/>
    </xf>
    <xf numFmtId="0" fontId="7" fillId="0" borderId="16" xfId="52" applyFill="1" applyBorder="1" applyAlignment="1">
      <alignment horizontal="center" vertical="center"/>
    </xf>
    <xf numFmtId="0" fontId="32" fillId="0" borderId="22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right" vertical="center"/>
    </xf>
    <xf numFmtId="0" fontId="12" fillId="0" borderId="20" xfId="52" applyFont="1" applyFill="1" applyBorder="1" applyAlignment="1">
      <alignment horizontal="right" vertical="center"/>
    </xf>
    <xf numFmtId="0" fontId="33" fillId="0" borderId="10" xfId="52" applyFont="1" applyFill="1" applyBorder="1" applyAlignment="1">
      <alignment horizontal="left" vertical="center"/>
    </xf>
    <xf numFmtId="0" fontId="33" fillId="0" borderId="11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horizontal="left" vertical="center"/>
    </xf>
    <xf numFmtId="0" fontId="32" fillId="0" borderId="24" xfId="52" applyFont="1" applyFill="1" applyBorder="1" applyAlignment="1">
      <alignment horizontal="left" vertical="center"/>
    </xf>
    <xf numFmtId="0" fontId="12" fillId="0" borderId="16" xfId="52" applyFont="1" applyFill="1" applyBorder="1" applyAlignment="1">
      <alignment horizontal="center" vertical="center"/>
    </xf>
    <xf numFmtId="58" fontId="12" fillId="0" borderId="16" xfId="52" applyNumberFormat="1" applyFont="1" applyFill="1" applyBorder="1" applyAlignment="1">
      <alignment horizontal="center" vertical="center"/>
    </xf>
    <xf numFmtId="0" fontId="32" fillId="0" borderId="16" xfId="52" applyFont="1" applyFill="1" applyBorder="1" applyAlignment="1">
      <alignment horizontal="center" vertical="center"/>
    </xf>
    <xf numFmtId="0" fontId="12" fillId="0" borderId="11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/>
    </xf>
    <xf numFmtId="0" fontId="32" fillId="0" borderId="13" xfId="52" applyFont="1" applyFill="1" applyBorder="1" applyAlignment="1">
      <alignment horizontal="center" vertical="center"/>
    </xf>
    <xf numFmtId="0" fontId="12" fillId="0" borderId="13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27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center" vertical="center"/>
    </xf>
    <xf numFmtId="0" fontId="33" fillId="0" borderId="28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13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12" fillId="0" borderId="13" xfId="52" applyFont="1" applyFill="1" applyBorder="1" applyAlignment="1">
      <alignment horizontal="left" vertical="center" wrapText="1"/>
    </xf>
    <xf numFmtId="0" fontId="7" fillId="0" borderId="26" xfId="52" applyFill="1" applyBorder="1" applyAlignment="1">
      <alignment horizontal="center" vertical="center"/>
    </xf>
    <xf numFmtId="0" fontId="32" fillId="0" borderId="27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left" vertical="center"/>
    </xf>
    <xf numFmtId="0" fontId="12" fillId="0" borderId="13" xfId="52" applyFont="1" applyFill="1" applyBorder="1" applyAlignment="1">
      <alignment horizontal="center" vertical="center"/>
    </xf>
    <xf numFmtId="0" fontId="12" fillId="0" borderId="13" xfId="52" applyFont="1" applyFill="1" applyBorder="1" applyAlignment="1">
      <alignment horizontal="center" vertical="center" wrapText="1"/>
    </xf>
    <xf numFmtId="0" fontId="7" fillId="0" borderId="28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right" vertical="center"/>
    </xf>
    <xf numFmtId="0" fontId="12" fillId="0" borderId="29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horizontal="left" vertical="center"/>
    </xf>
    <xf numFmtId="0" fontId="12" fillId="0" borderId="26" xfId="52" applyFont="1" applyFill="1" applyBorder="1" applyAlignment="1">
      <alignment horizontal="center" vertical="center"/>
    </xf>
    <xf numFmtId="0" fontId="18" fillId="0" borderId="30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vertical="center"/>
    </xf>
    <xf numFmtId="0" fontId="20" fillId="0" borderId="32" xfId="52" applyFont="1" applyFill="1" applyBorder="1" applyAlignment="1">
      <alignment horizontal="center" vertical="center"/>
    </xf>
    <xf numFmtId="0" fontId="21" fillId="0" borderId="33" xfId="53" applyFont="1" applyFill="1" applyBorder="1" applyAlignment="1" applyProtection="1">
      <alignment horizontal="center" vertical="center"/>
    </xf>
    <xf numFmtId="0" fontId="21" fillId="0" borderId="7" xfId="53" applyFont="1" applyFill="1" applyBorder="1" applyAlignment="1" applyProtection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4" fillId="0" borderId="34" xfId="55" applyFont="1" applyFill="1" applyBorder="1" applyAlignment="1">
      <alignment horizontal="left"/>
    </xf>
    <xf numFmtId="0" fontId="24" fillId="0" borderId="33" xfId="55" applyFont="1" applyFill="1" applyBorder="1" applyAlignment="1">
      <alignment horizontal="left"/>
    </xf>
    <xf numFmtId="49" fontId="24" fillId="0" borderId="4" xfId="61" applyNumberFormat="1" applyFont="1" applyFill="1" applyBorder="1" applyAlignment="1">
      <alignment horizontal="center" vertical="center"/>
    </xf>
    <xf numFmtId="49" fontId="24" fillId="3" borderId="4" xfId="61" applyNumberFormat="1" applyFont="1" applyFill="1" applyBorder="1" applyAlignment="1">
      <alignment horizontal="center" vertical="center"/>
    </xf>
    <xf numFmtId="0" fontId="24" fillId="0" borderId="5" xfId="64" applyFont="1" applyBorder="1" applyAlignment="1">
      <alignment horizontal="center" vertical="center"/>
    </xf>
    <xf numFmtId="0" fontId="24" fillId="0" borderId="33" xfId="64" applyFont="1" applyBorder="1" applyAlignment="1">
      <alignment horizontal="left"/>
    </xf>
    <xf numFmtId="0" fontId="24" fillId="0" borderId="33" xfId="55" applyFont="1" applyFill="1" applyBorder="1" applyAlignment="1">
      <alignment horizontal="left" vertical="center" wrapText="1"/>
    </xf>
    <xf numFmtId="0" fontId="26" fillId="0" borderId="35" xfId="0" applyFont="1" applyFill="1" applyBorder="1" applyAlignment="1">
      <alignment horizontal="left" vertical="center"/>
    </xf>
    <xf numFmtId="0" fontId="26" fillId="0" borderId="36" xfId="0" applyFont="1" applyFill="1" applyBorder="1" applyAlignment="1">
      <alignment horizontal="left" vertical="center"/>
    </xf>
    <xf numFmtId="0" fontId="26" fillId="0" borderId="37" xfId="0" applyFont="1" applyFill="1" applyBorder="1" applyAlignment="1">
      <alignment horizontal="center" vertical="center"/>
    </xf>
    <xf numFmtId="0" fontId="24" fillId="4" borderId="37" xfId="0" applyFont="1" applyFill="1" applyBorder="1" applyAlignment="1">
      <alignment horizontal="center" vertical="center"/>
    </xf>
    <xf numFmtId="0" fontId="16" fillId="0" borderId="32" xfId="53" applyFont="1" applyFill="1" applyBorder="1" applyAlignment="1">
      <alignment horizontal="center"/>
    </xf>
    <xf numFmtId="0" fontId="18" fillId="0" borderId="32" xfId="52" applyFont="1" applyFill="1" applyBorder="1" applyAlignment="1">
      <alignment horizontal="left" vertical="center"/>
    </xf>
    <xf numFmtId="0" fontId="16" fillId="0" borderId="32" xfId="52" applyFont="1" applyFill="1" applyBorder="1" applyAlignment="1">
      <alignment horizontal="center" vertical="center"/>
    </xf>
    <xf numFmtId="0" fontId="16" fillId="0" borderId="38" xfId="52" applyFont="1" applyFill="1" applyBorder="1" applyAlignment="1">
      <alignment horizontal="center" vertical="center"/>
    </xf>
    <xf numFmtId="0" fontId="22" fillId="0" borderId="39" xfId="53" applyFont="1" applyFill="1" applyBorder="1" applyAlignment="1" applyProtection="1">
      <alignment horizontal="center" vertical="center"/>
    </xf>
    <xf numFmtId="0" fontId="23" fillId="0" borderId="39" xfId="55" applyFont="1" applyFill="1" applyBorder="1" applyAlignment="1">
      <alignment horizontal="center"/>
    </xf>
    <xf numFmtId="49" fontId="27" fillId="0" borderId="39" xfId="54" applyNumberFormat="1" applyFont="1" applyFill="1" applyBorder="1" applyAlignment="1">
      <alignment horizontal="center" vertical="center"/>
    </xf>
    <xf numFmtId="0" fontId="30" fillId="0" borderId="37" xfId="0" applyNumberFormat="1" applyFont="1" applyFill="1" applyBorder="1" applyAlignment="1">
      <alignment horizontal="center" vertical="center"/>
    </xf>
    <xf numFmtId="0" fontId="16" fillId="0" borderId="37" xfId="53" applyFont="1" applyFill="1" applyBorder="1" applyAlignment="1">
      <alignment horizontal="center"/>
    </xf>
    <xf numFmtId="0" fontId="27" fillId="0" borderId="0" xfId="53" applyFont="1" applyFill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179" fontId="3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37" fillId="0" borderId="2" xfId="54" applyNumberFormat="1" applyFont="1" applyFill="1" applyBorder="1" applyAlignment="1">
      <alignment horizontal="center" vertical="center"/>
    </xf>
    <xf numFmtId="49" fontId="27" fillId="0" borderId="37" xfId="54" applyNumberFormat="1" applyFont="1" applyFill="1" applyBorder="1" applyAlignment="1">
      <alignment horizontal="center" vertical="center"/>
    </xf>
    <xf numFmtId="49" fontId="11" fillId="0" borderId="37" xfId="0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/>
    <xf numFmtId="58" fontId="27" fillId="0" borderId="0" xfId="53" applyNumberFormat="1" applyFont="1" applyFill="1" applyAlignment="1">
      <alignment horizontal="left"/>
    </xf>
    <xf numFmtId="0" fontId="11" fillId="0" borderId="3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/>
    </xf>
    <xf numFmtId="49" fontId="11" fillId="0" borderId="39" xfId="0" applyNumberFormat="1" applyFont="1" applyFill="1" applyBorder="1" applyAlignment="1">
      <alignment horizontal="center" vertical="center"/>
    </xf>
    <xf numFmtId="49" fontId="11" fillId="0" borderId="40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4" fillId="0" borderId="41" xfId="52" applyFont="1" applyBorder="1" applyAlignment="1">
      <alignment horizontal="left" vertical="center"/>
    </xf>
    <xf numFmtId="0" fontId="19" fillId="0" borderId="42" xfId="52" applyFont="1" applyBorder="1" applyAlignment="1">
      <alignment horizontal="center" vertical="center"/>
    </xf>
    <xf numFmtId="0" fontId="34" fillId="0" borderId="42" xfId="52" applyFont="1" applyBorder="1" applyAlignment="1">
      <alignment horizontal="center" vertical="center"/>
    </xf>
    <xf numFmtId="0" fontId="33" fillId="0" borderId="42" xfId="52" applyFont="1" applyBorder="1" applyAlignment="1">
      <alignment horizontal="left" vertical="center"/>
    </xf>
    <xf numFmtId="0" fontId="33" fillId="0" borderId="10" xfId="52" applyFont="1" applyBorder="1" applyAlignment="1">
      <alignment horizontal="center" vertical="center"/>
    </xf>
    <xf numFmtId="0" fontId="33" fillId="0" borderId="11" xfId="52" applyFont="1" applyBorder="1" applyAlignment="1">
      <alignment horizontal="center" vertical="center"/>
    </xf>
    <xf numFmtId="0" fontId="33" fillId="0" borderId="25" xfId="52" applyFont="1" applyBorder="1" applyAlignment="1">
      <alignment horizontal="center" vertical="center"/>
    </xf>
    <xf numFmtId="0" fontId="34" fillId="0" borderId="10" xfId="52" applyFont="1" applyBorder="1" applyAlignment="1">
      <alignment horizontal="center" vertical="center"/>
    </xf>
    <xf numFmtId="0" fontId="34" fillId="0" borderId="11" xfId="52" applyFont="1" applyBorder="1" applyAlignment="1">
      <alignment horizontal="center" vertical="center"/>
    </xf>
    <xf numFmtId="0" fontId="34" fillId="0" borderId="25" xfId="52" applyFont="1" applyBorder="1" applyAlignment="1">
      <alignment horizontal="center" vertical="center"/>
    </xf>
    <xf numFmtId="0" fontId="33" fillId="0" borderId="14" xfId="52" applyFont="1" applyBorder="1" applyAlignment="1">
      <alignment horizontal="left" vertical="center"/>
    </xf>
    <xf numFmtId="0" fontId="33" fillId="0" borderId="12" xfId="52" applyFont="1" applyBorder="1" applyAlignment="1">
      <alignment horizontal="left" vertical="center"/>
    </xf>
    <xf numFmtId="14" fontId="19" fillId="0" borderId="12" xfId="52" applyNumberFormat="1" applyFont="1" applyBorder="1" applyAlignment="1">
      <alignment horizontal="center" vertical="center"/>
    </xf>
    <xf numFmtId="14" fontId="19" fillId="0" borderId="13" xfId="52" applyNumberFormat="1" applyFont="1" applyBorder="1" applyAlignment="1">
      <alignment horizontal="center" vertical="center"/>
    </xf>
    <xf numFmtId="0" fontId="33" fillId="0" borderId="14" xfId="52" applyFont="1" applyBorder="1" applyAlignment="1">
      <alignment vertical="center"/>
    </xf>
    <xf numFmtId="49" fontId="19" fillId="0" borderId="12" xfId="52" applyNumberFormat="1" applyFont="1" applyBorder="1" applyAlignment="1">
      <alignment horizontal="center" vertical="center"/>
    </xf>
    <xf numFmtId="0" fontId="19" fillId="0" borderId="13" xfId="52" applyFont="1" applyBorder="1" applyAlignment="1">
      <alignment horizontal="center" vertical="center"/>
    </xf>
    <xf numFmtId="0" fontId="33" fillId="0" borderId="12" xfId="52" applyFont="1" applyBorder="1" applyAlignment="1">
      <alignment vertical="center"/>
    </xf>
    <xf numFmtId="0" fontId="19" fillId="0" borderId="43" xfId="52" applyFont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7" fillId="0" borderId="12" xfId="52" applyFont="1" applyBorder="1" applyAlignment="1">
      <alignment vertical="center"/>
    </xf>
    <xf numFmtId="0" fontId="38" fillId="0" borderId="15" xfId="52" applyFont="1" applyBorder="1" applyAlignment="1">
      <alignment vertical="center"/>
    </xf>
    <xf numFmtId="0" fontId="19" fillId="0" borderId="45" xfId="52" applyFont="1" applyBorder="1" applyAlignment="1">
      <alignment horizontal="center" vertical="center"/>
    </xf>
    <xf numFmtId="0" fontId="19" fillId="0" borderId="29" xfId="52" applyFont="1" applyBorder="1" applyAlignment="1">
      <alignment horizontal="center" vertical="center"/>
    </xf>
    <xf numFmtId="0" fontId="33" fillId="0" borderId="15" xfId="52" applyFont="1" applyBorder="1" applyAlignment="1">
      <alignment horizontal="left" vertical="center"/>
    </xf>
    <xf numFmtId="0" fontId="33" fillId="0" borderId="16" xfId="52" applyFont="1" applyBorder="1" applyAlignment="1">
      <alignment horizontal="left" vertical="center"/>
    </xf>
    <xf numFmtId="14" fontId="19" fillId="0" borderId="16" xfId="52" applyNumberFormat="1" applyFont="1" applyBorder="1" applyAlignment="1">
      <alignment horizontal="center" vertical="center"/>
    </xf>
    <xf numFmtId="14" fontId="19" fillId="0" borderId="26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33" fillId="0" borderId="10" xfId="52" applyFont="1" applyBorder="1" applyAlignment="1">
      <alignment vertical="center"/>
    </xf>
    <xf numFmtId="0" fontId="7" fillId="0" borderId="11" xfId="52" applyFont="1" applyBorder="1" applyAlignment="1">
      <alignment horizontal="left" vertical="center"/>
    </xf>
    <xf numFmtId="0" fontId="19" fillId="0" borderId="11" xfId="52" applyFont="1" applyBorder="1" applyAlignment="1">
      <alignment horizontal="left" vertical="center"/>
    </xf>
    <xf numFmtId="0" fontId="7" fillId="0" borderId="11" xfId="52" applyFont="1" applyBorder="1" applyAlignment="1">
      <alignment vertical="center"/>
    </xf>
    <xf numFmtId="0" fontId="33" fillId="0" borderId="11" xfId="52" applyFont="1" applyBorder="1" applyAlignment="1">
      <alignment vertical="center"/>
    </xf>
    <xf numFmtId="0" fontId="7" fillId="0" borderId="12" xfId="52" applyFont="1" applyBorder="1" applyAlignment="1">
      <alignment horizontal="left" vertical="center"/>
    </xf>
    <xf numFmtId="0" fontId="33" fillId="0" borderId="0" xfId="52" applyFont="1" applyBorder="1" applyAlignment="1">
      <alignment horizontal="left" vertical="center"/>
    </xf>
    <xf numFmtId="0" fontId="12" fillId="0" borderId="23" xfId="52" applyFont="1" applyBorder="1" applyAlignment="1">
      <alignment horizontal="left" vertical="center" wrapText="1"/>
    </xf>
    <xf numFmtId="0" fontId="12" fillId="0" borderId="18" xfId="52" applyFont="1" applyBorder="1" applyAlignment="1">
      <alignment horizontal="left" vertical="center" wrapText="1"/>
    </xf>
    <xf numFmtId="0" fontId="12" fillId="0" borderId="46" xfId="52" applyFont="1" applyBorder="1" applyAlignment="1">
      <alignment horizontal="left" vertical="center" wrapText="1"/>
    </xf>
    <xf numFmtId="0" fontId="12" fillId="0" borderId="21" xfId="52" applyFont="1" applyBorder="1" applyAlignment="1">
      <alignment horizontal="left" vertical="center"/>
    </xf>
    <xf numFmtId="0" fontId="12" fillId="0" borderId="20" xfId="52" applyFont="1" applyBorder="1" applyAlignment="1">
      <alignment horizontal="left" vertical="center"/>
    </xf>
    <xf numFmtId="0" fontId="12" fillId="0" borderId="24" xfId="52" applyFont="1" applyBorder="1" applyAlignment="1">
      <alignment horizontal="left" vertical="center"/>
    </xf>
    <xf numFmtId="0" fontId="12" fillId="0" borderId="19" xfId="52" applyFont="1" applyBorder="1" applyAlignment="1">
      <alignment horizontal="left" vertical="center"/>
    </xf>
    <xf numFmtId="0" fontId="19" fillId="0" borderId="15" xfId="52" applyFont="1" applyBorder="1" applyAlignment="1">
      <alignment horizontal="left" vertical="center"/>
    </xf>
    <xf numFmtId="0" fontId="19" fillId="0" borderId="16" xfId="52" applyFont="1" applyBorder="1" applyAlignment="1">
      <alignment horizontal="left" vertical="center"/>
    </xf>
    <xf numFmtId="0" fontId="12" fillId="0" borderId="10" xfId="52" applyFont="1" applyBorder="1" applyAlignment="1">
      <alignment horizontal="left" vertical="center" wrapText="1"/>
    </xf>
    <xf numFmtId="0" fontId="12" fillId="0" borderId="11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14" xfId="52" applyFont="1" applyFill="1" applyBorder="1" applyAlignment="1">
      <alignment horizontal="left" vertical="center"/>
    </xf>
    <xf numFmtId="0" fontId="33" fillId="0" borderId="15" xfId="52" applyFont="1" applyBorder="1" applyAlignment="1">
      <alignment horizontal="center" vertical="center"/>
    </xf>
    <xf numFmtId="0" fontId="33" fillId="0" borderId="16" xfId="52" applyFont="1" applyBorder="1" applyAlignment="1">
      <alignment horizontal="center" vertical="center"/>
    </xf>
    <xf numFmtId="0" fontId="33" fillId="0" borderId="14" xfId="52" applyFont="1" applyBorder="1" applyAlignment="1">
      <alignment horizontal="center" vertical="center"/>
    </xf>
    <xf numFmtId="0" fontId="33" fillId="0" borderId="12" xfId="52" applyFont="1" applyBorder="1" applyAlignment="1">
      <alignment horizontal="center" vertical="center"/>
    </xf>
    <xf numFmtId="0" fontId="32" fillId="0" borderId="12" xfId="52" applyFont="1" applyBorder="1" applyAlignment="1">
      <alignment horizontal="left" vertical="center"/>
    </xf>
    <xf numFmtId="0" fontId="33" fillId="0" borderId="47" xfId="52" applyFont="1" applyFill="1" applyBorder="1" applyAlignment="1">
      <alignment horizontal="left" vertical="center"/>
    </xf>
    <xf numFmtId="0" fontId="33" fillId="0" borderId="48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19" fillId="0" borderId="23" xfId="52" applyFont="1" applyFill="1" applyBorder="1" applyAlignment="1">
      <alignment horizontal="left" vertical="center"/>
    </xf>
    <xf numFmtId="0" fontId="19" fillId="0" borderId="18" xfId="52" applyFont="1" applyFill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0" fontId="33" fillId="0" borderId="20" xfId="52" applyFont="1" applyBorder="1" applyAlignment="1">
      <alignment horizontal="left" vertical="center"/>
    </xf>
    <xf numFmtId="0" fontId="34" fillId="0" borderId="49" xfId="52" applyFont="1" applyBorder="1" applyAlignment="1">
      <alignment vertical="center"/>
    </xf>
    <xf numFmtId="0" fontId="19" fillId="0" borderId="50" xfId="52" applyFont="1" applyBorder="1" applyAlignment="1">
      <alignment horizontal="center" vertical="center"/>
    </xf>
    <xf numFmtId="0" fontId="34" fillId="0" borderId="50" xfId="52" applyFont="1" applyBorder="1" applyAlignment="1">
      <alignment vertical="center"/>
    </xf>
    <xf numFmtId="58" fontId="7" fillId="0" borderId="50" xfId="52" applyNumberFormat="1" applyFont="1" applyBorder="1" applyAlignment="1">
      <alignment vertical="center"/>
    </xf>
    <xf numFmtId="0" fontId="34" fillId="0" borderId="50" xfId="52" applyFont="1" applyBorder="1" applyAlignment="1">
      <alignment horizontal="center" vertical="center"/>
    </xf>
    <xf numFmtId="0" fontId="34" fillId="0" borderId="51" xfId="52" applyFont="1" applyFill="1" applyBorder="1" applyAlignment="1">
      <alignment horizontal="left" vertical="center"/>
    </xf>
    <xf numFmtId="0" fontId="34" fillId="0" borderId="50" xfId="52" applyFont="1" applyFill="1" applyBorder="1" applyAlignment="1">
      <alignment horizontal="left" vertical="center"/>
    </xf>
    <xf numFmtId="0" fontId="34" fillId="0" borderId="52" xfId="52" applyFont="1" applyFill="1" applyBorder="1" applyAlignment="1">
      <alignment horizontal="center" vertical="center"/>
    </xf>
    <xf numFmtId="0" fontId="34" fillId="0" borderId="53" xfId="52" applyFont="1" applyFill="1" applyBorder="1" applyAlignment="1">
      <alignment horizontal="center" vertical="center"/>
    </xf>
    <xf numFmtId="0" fontId="34" fillId="0" borderId="15" xfId="52" applyFont="1" applyFill="1" applyBorder="1" applyAlignment="1">
      <alignment horizontal="center" vertical="center"/>
    </xf>
    <xf numFmtId="0" fontId="34" fillId="0" borderId="16" xfId="52" applyFont="1" applyFill="1" applyBorder="1" applyAlignment="1">
      <alignment horizontal="center" vertical="center"/>
    </xf>
    <xf numFmtId="0" fontId="7" fillId="0" borderId="42" xfId="52" applyFont="1" applyBorder="1" applyAlignment="1">
      <alignment horizontal="center" vertical="center"/>
    </xf>
    <xf numFmtId="0" fontId="7" fillId="0" borderId="54" xfId="52" applyFont="1" applyBorder="1" applyAlignment="1">
      <alignment horizontal="center" vertical="center"/>
    </xf>
    <xf numFmtId="0" fontId="19" fillId="0" borderId="26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33" fillId="0" borderId="26" xfId="52" applyFont="1" applyBorder="1" applyAlignment="1">
      <alignment horizontal="left" vertical="center"/>
    </xf>
    <xf numFmtId="0" fontId="32" fillId="0" borderId="11" xfId="52" applyFont="1" applyBorder="1" applyAlignment="1">
      <alignment horizontal="left" vertical="center"/>
    </xf>
    <xf numFmtId="0" fontId="32" fillId="0" borderId="25" xfId="52" applyFont="1" applyBorder="1" applyAlignment="1">
      <alignment horizontal="left" vertical="center"/>
    </xf>
    <xf numFmtId="0" fontId="32" fillId="0" borderId="19" xfId="52" applyFont="1" applyBorder="1" applyAlignment="1">
      <alignment horizontal="left" vertical="center"/>
    </xf>
    <xf numFmtId="0" fontId="32" fillId="0" borderId="20" xfId="52" applyFont="1" applyBorder="1" applyAlignment="1">
      <alignment horizontal="left" vertical="center"/>
    </xf>
    <xf numFmtId="0" fontId="32" fillId="0" borderId="28" xfId="52" applyFont="1" applyBorder="1" applyAlignment="1">
      <alignment horizontal="left" vertical="center"/>
    </xf>
    <xf numFmtId="0" fontId="19" fillId="0" borderId="13" xfId="52" applyFont="1" applyFill="1" applyBorder="1" applyAlignment="1">
      <alignment horizontal="left" vertical="center"/>
    </xf>
    <xf numFmtId="0" fontId="33" fillId="0" borderId="26" xfId="52" applyFont="1" applyBorder="1" applyAlignment="1">
      <alignment horizontal="center" vertical="center"/>
    </xf>
    <xf numFmtId="0" fontId="32" fillId="0" borderId="13" xfId="52" applyFont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33" fillId="0" borderId="28" xfId="52" applyFont="1" applyBorder="1" applyAlignment="1">
      <alignment horizontal="left" vertical="center"/>
    </xf>
    <xf numFmtId="0" fontId="19" fillId="0" borderId="55" xfId="52" applyFont="1" applyBorder="1" applyAlignment="1">
      <alignment horizontal="center" vertical="center"/>
    </xf>
    <xf numFmtId="0" fontId="34" fillId="0" borderId="56" xfId="52" applyFont="1" applyFill="1" applyBorder="1" applyAlignment="1">
      <alignment horizontal="left" vertical="center"/>
    </xf>
    <xf numFmtId="0" fontId="34" fillId="0" borderId="57" xfId="52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24" fillId="0" borderId="4" xfId="55" applyFont="1" applyFill="1" applyBorder="1" applyAlignment="1">
      <alignment horizontal="left"/>
    </xf>
    <xf numFmtId="0" fontId="25" fillId="0" borderId="0" xfId="59" applyFont="1" applyFill="1" applyAlignment="1">
      <alignment horizontal="left" vertical="center"/>
    </xf>
    <xf numFmtId="0" fontId="24" fillId="0" borderId="0" xfId="59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38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left" vertical="center"/>
    </xf>
    <xf numFmtId="180" fontId="23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 wrapText="1"/>
    </xf>
    <xf numFmtId="0" fontId="16" fillId="0" borderId="2" xfId="53" applyFont="1" applyFill="1" applyBorder="1" applyAlignment="1"/>
    <xf numFmtId="0" fontId="23" fillId="0" borderId="39" xfId="0" applyNumberFormat="1" applyFont="1" applyFill="1" applyBorder="1" applyAlignment="1">
      <alignment horizontal="center" vertical="center"/>
    </xf>
    <xf numFmtId="0" fontId="16" fillId="0" borderId="37" xfId="53" applyFont="1" applyFill="1" applyBorder="1" applyAlignment="1"/>
    <xf numFmtId="0" fontId="0" fillId="0" borderId="40" xfId="0" applyFont="1" applyFill="1" applyBorder="1" applyAlignment="1">
      <alignment horizontal="left" vertical="center"/>
    </xf>
    <xf numFmtId="0" fontId="7" fillId="0" borderId="0" xfId="52" applyFont="1" applyBorder="1" applyAlignment="1">
      <alignment horizontal="left" vertical="center"/>
    </xf>
    <xf numFmtId="0" fontId="39" fillId="0" borderId="9" xfId="52" applyFont="1" applyBorder="1" applyAlignment="1">
      <alignment horizontal="center" vertical="top"/>
    </xf>
    <xf numFmtId="0" fontId="33" fillId="0" borderId="58" xfId="52" applyFont="1" applyBorder="1" applyAlignment="1">
      <alignment horizontal="left" vertical="center"/>
    </xf>
    <xf numFmtId="0" fontId="33" fillId="0" borderId="9" xfId="52" applyFont="1" applyBorder="1" applyAlignment="1">
      <alignment horizontal="left" vertical="center"/>
    </xf>
    <xf numFmtId="0" fontId="33" fillId="0" borderId="22" xfId="52" applyFont="1" applyBorder="1" applyAlignment="1">
      <alignment horizontal="left" vertical="center"/>
    </xf>
    <xf numFmtId="0" fontId="34" fillId="0" borderId="51" xfId="52" applyFont="1" applyBorder="1" applyAlignment="1">
      <alignment horizontal="left" vertical="center"/>
    </xf>
    <xf numFmtId="0" fontId="34" fillId="0" borderId="50" xfId="52" applyFont="1" applyBorder="1" applyAlignment="1">
      <alignment horizontal="left" vertical="center"/>
    </xf>
    <xf numFmtId="0" fontId="33" fillId="0" borderId="52" xfId="52" applyFont="1" applyBorder="1" applyAlignment="1">
      <alignment vertical="center"/>
    </xf>
    <xf numFmtId="0" fontId="7" fillId="0" borderId="53" xfId="52" applyFont="1" applyBorder="1" applyAlignment="1">
      <alignment horizontal="left" vertical="center"/>
    </xf>
    <xf numFmtId="0" fontId="19" fillId="0" borderId="53" xfId="52" applyFont="1" applyBorder="1" applyAlignment="1">
      <alignment horizontal="left" vertical="center"/>
    </xf>
    <xf numFmtId="0" fontId="7" fillId="0" borderId="53" xfId="52" applyFont="1" applyBorder="1" applyAlignment="1">
      <alignment vertical="center"/>
    </xf>
    <xf numFmtId="0" fontId="33" fillId="0" borderId="53" xfId="52" applyFont="1" applyBorder="1" applyAlignment="1">
      <alignment vertical="center"/>
    </xf>
    <xf numFmtId="0" fontId="33" fillId="0" borderId="52" xfId="52" applyFont="1" applyBorder="1" applyAlignment="1">
      <alignment horizontal="center" vertical="center"/>
    </xf>
    <xf numFmtId="0" fontId="19" fillId="0" borderId="53" xfId="52" applyFont="1" applyBorder="1" applyAlignment="1">
      <alignment horizontal="center" vertical="center"/>
    </xf>
    <xf numFmtId="0" fontId="33" fillId="0" borderId="53" xfId="52" applyFont="1" applyBorder="1" applyAlignment="1">
      <alignment horizontal="center" vertical="center"/>
    </xf>
    <xf numFmtId="0" fontId="7" fillId="0" borderId="53" xfId="52" applyFont="1" applyBorder="1" applyAlignment="1">
      <alignment horizontal="center" vertical="center"/>
    </xf>
    <xf numFmtId="0" fontId="19" fillId="0" borderId="12" xfId="52" applyFont="1" applyBorder="1" applyAlignment="1">
      <alignment horizontal="center" vertical="center"/>
    </xf>
    <xf numFmtId="0" fontId="7" fillId="0" borderId="12" xfId="52" applyFont="1" applyBorder="1" applyAlignment="1">
      <alignment horizontal="center" vertical="center"/>
    </xf>
    <xf numFmtId="0" fontId="33" fillId="0" borderId="47" xfId="52" applyFont="1" applyBorder="1" applyAlignment="1">
      <alignment horizontal="left" vertical="center" wrapText="1"/>
    </xf>
    <xf numFmtId="0" fontId="33" fillId="0" borderId="48" xfId="52" applyFont="1" applyBorder="1" applyAlignment="1">
      <alignment horizontal="left" vertical="center" wrapText="1"/>
    </xf>
    <xf numFmtId="0" fontId="33" fillId="0" borderId="59" xfId="52" applyFont="1" applyBorder="1" applyAlignment="1">
      <alignment horizontal="left" vertical="center"/>
    </xf>
    <xf numFmtId="0" fontId="33" fillId="0" borderId="60" xfId="52" applyFont="1" applyBorder="1" applyAlignment="1">
      <alignment horizontal="left" vertical="center"/>
    </xf>
    <xf numFmtId="0" fontId="40" fillId="0" borderId="61" xfId="52" applyFont="1" applyBorder="1" applyAlignment="1">
      <alignment horizontal="left" vertical="center" wrapText="1"/>
    </xf>
    <xf numFmtId="0" fontId="23" fillId="3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9" fontId="19" fillId="0" borderId="2" xfId="52" applyNumberFormat="1" applyFont="1" applyBorder="1" applyAlignment="1">
      <alignment horizontal="center" vertical="center"/>
    </xf>
    <xf numFmtId="9" fontId="19" fillId="0" borderId="53" xfId="52" applyNumberFormat="1" applyFont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9" fontId="19" fillId="0" borderId="12" xfId="52" applyNumberFormat="1" applyFont="1" applyBorder="1" applyAlignment="1">
      <alignment horizontal="center" vertical="center"/>
    </xf>
    <xf numFmtId="0" fontId="19" fillId="0" borderId="14" xfId="52" applyFont="1" applyBorder="1" applyAlignment="1">
      <alignment horizontal="left" vertical="center"/>
    </xf>
    <xf numFmtId="0" fontId="34" fillId="0" borderId="51" xfId="0" applyFont="1" applyBorder="1" applyAlignment="1">
      <alignment horizontal="left" vertical="center"/>
    </xf>
    <xf numFmtId="0" fontId="34" fillId="0" borderId="50" xfId="0" applyFont="1" applyBorder="1" applyAlignment="1">
      <alignment horizontal="left" vertical="center"/>
    </xf>
    <xf numFmtId="9" fontId="19" fillId="0" borderId="23" xfId="52" applyNumberFormat="1" applyFont="1" applyBorder="1" applyAlignment="1">
      <alignment horizontal="left" vertical="center"/>
    </xf>
    <xf numFmtId="9" fontId="19" fillId="0" borderId="18" xfId="52" applyNumberFormat="1" applyFont="1" applyBorder="1" applyAlignment="1">
      <alignment horizontal="left" vertical="center"/>
    </xf>
    <xf numFmtId="9" fontId="19" fillId="0" borderId="47" xfId="52" applyNumberFormat="1" applyFont="1" applyBorder="1" applyAlignment="1">
      <alignment horizontal="left" vertical="center"/>
    </xf>
    <xf numFmtId="9" fontId="19" fillId="0" borderId="48" xfId="52" applyNumberFormat="1" applyFont="1" applyBorder="1" applyAlignment="1">
      <alignment horizontal="left" vertical="center"/>
    </xf>
    <xf numFmtId="0" fontId="32" fillId="0" borderId="52" xfId="52" applyFont="1" applyFill="1" applyBorder="1" applyAlignment="1">
      <alignment horizontal="left" vertical="center"/>
    </xf>
    <xf numFmtId="0" fontId="32" fillId="0" borderId="53" xfId="52" applyFont="1" applyFill="1" applyBorder="1" applyAlignment="1">
      <alignment horizontal="left" vertical="center"/>
    </xf>
    <xf numFmtId="0" fontId="32" fillId="0" borderId="45" xfId="52" applyFont="1" applyFill="1" applyBorder="1" applyAlignment="1">
      <alignment horizontal="left" vertical="center"/>
    </xf>
    <xf numFmtId="0" fontId="32" fillId="0" borderId="48" xfId="52" applyFont="1" applyFill="1" applyBorder="1" applyAlignment="1">
      <alignment horizontal="left" vertical="center"/>
    </xf>
    <xf numFmtId="0" fontId="34" fillId="0" borderId="22" xfId="52" applyFont="1" applyFill="1" applyBorder="1" applyAlignment="1">
      <alignment horizontal="left" vertical="center"/>
    </xf>
    <xf numFmtId="0" fontId="19" fillId="0" borderId="62" xfId="52" applyFont="1" applyFill="1" applyBorder="1" applyAlignment="1">
      <alignment horizontal="left" vertical="center"/>
    </xf>
    <xf numFmtId="0" fontId="19" fillId="0" borderId="63" xfId="52" applyFont="1" applyFill="1" applyBorder="1" applyAlignment="1">
      <alignment horizontal="left" vertical="center"/>
    </xf>
    <xf numFmtId="0" fontId="34" fillId="0" borderId="41" xfId="52" applyFont="1" applyBorder="1" applyAlignment="1">
      <alignment vertical="center"/>
    </xf>
    <xf numFmtId="0" fontId="44" fillId="0" borderId="50" xfId="52" applyFont="1" applyBorder="1" applyAlignment="1">
      <alignment horizontal="center" vertical="center"/>
    </xf>
    <xf numFmtId="0" fontId="34" fillId="0" borderId="42" xfId="52" applyFont="1" applyBorder="1" applyAlignment="1">
      <alignment vertical="center"/>
    </xf>
    <xf numFmtId="0" fontId="19" fillId="0" borderId="64" xfId="52" applyFont="1" applyBorder="1" applyAlignment="1">
      <alignment vertical="center"/>
    </xf>
    <xf numFmtId="0" fontId="34" fillId="0" borderId="64" xfId="52" applyFont="1" applyBorder="1" applyAlignment="1">
      <alignment vertical="center"/>
    </xf>
    <xf numFmtId="58" fontId="7" fillId="0" borderId="42" xfId="52" applyNumberFormat="1" applyFont="1" applyBorder="1" applyAlignment="1">
      <alignment vertical="center"/>
    </xf>
    <xf numFmtId="0" fontId="34" fillId="0" borderId="22" xfId="52" applyFont="1" applyBorder="1" applyAlignment="1">
      <alignment horizontal="center" vertical="center"/>
    </xf>
    <xf numFmtId="0" fontId="19" fillId="0" borderId="65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33" fillId="0" borderId="66" xfId="52" applyFont="1" applyBorder="1" applyAlignment="1">
      <alignment horizontal="left" vertical="center"/>
    </xf>
    <xf numFmtId="0" fontId="34" fillId="0" borderId="56" xfId="52" applyFont="1" applyBorder="1" applyAlignment="1">
      <alignment horizontal="left" vertical="center"/>
    </xf>
    <xf numFmtId="0" fontId="19" fillId="0" borderId="57" xfId="52" applyFont="1" applyBorder="1" applyAlignment="1">
      <alignment horizontal="left" vertical="center"/>
    </xf>
    <xf numFmtId="0" fontId="33" fillId="0" borderId="0" xfId="52" applyFont="1" applyBorder="1" applyAlignment="1">
      <alignment vertical="center"/>
    </xf>
    <xf numFmtId="0" fontId="33" fillId="0" borderId="29" xfId="52" applyFont="1" applyBorder="1" applyAlignment="1">
      <alignment horizontal="left" vertical="center" wrapText="1"/>
    </xf>
    <xf numFmtId="0" fontId="33" fillId="0" borderId="57" xfId="52" applyFont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33" fillId="0" borderId="2" xfId="52" applyFont="1" applyBorder="1" applyAlignment="1">
      <alignment horizontal="center" vertical="center"/>
    </xf>
    <xf numFmtId="0" fontId="45" fillId="0" borderId="28" xfId="52" applyFont="1" applyBorder="1" applyAlignment="1">
      <alignment horizontal="left" vertical="center"/>
    </xf>
    <xf numFmtId="0" fontId="12" fillId="0" borderId="13" xfId="52" applyFont="1" applyBorder="1" applyAlignment="1">
      <alignment horizontal="left" vertical="center"/>
    </xf>
    <xf numFmtId="0" fontId="34" fillId="0" borderId="56" xfId="0" applyFont="1" applyBorder="1" applyAlignment="1">
      <alignment horizontal="left" vertical="center"/>
    </xf>
    <xf numFmtId="9" fontId="19" fillId="0" borderId="27" xfId="52" applyNumberFormat="1" applyFont="1" applyBorder="1" applyAlignment="1">
      <alignment horizontal="left" vertical="center"/>
    </xf>
    <xf numFmtId="9" fontId="19" fillId="0" borderId="29" xfId="52" applyNumberFormat="1" applyFont="1" applyBorder="1" applyAlignment="1">
      <alignment horizontal="left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horizontal="left" vertical="center"/>
    </xf>
    <xf numFmtId="0" fontId="34" fillId="0" borderId="68" xfId="52" applyFont="1" applyBorder="1" applyAlignment="1">
      <alignment horizontal="center" vertical="center"/>
    </xf>
    <xf numFmtId="0" fontId="19" fillId="0" borderId="64" xfId="52" applyFont="1" applyBorder="1" applyAlignment="1">
      <alignment horizontal="center" vertical="center"/>
    </xf>
    <xf numFmtId="0" fontId="19" fillId="0" borderId="66" xfId="52" applyFont="1" applyBorder="1" applyAlignment="1">
      <alignment horizontal="center" vertical="center"/>
    </xf>
    <xf numFmtId="0" fontId="19" fillId="0" borderId="66" xfId="52" applyFont="1" applyFill="1" applyBorder="1" applyAlignment="1">
      <alignment horizontal="left" vertical="center"/>
    </xf>
    <xf numFmtId="0" fontId="46" fillId="0" borderId="30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47" fillId="0" borderId="33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2" xfId="0" applyFont="1" applyFill="1" applyBorder="1"/>
    <xf numFmtId="0" fontId="0" fillId="0" borderId="33" xfId="0" applyBorder="1"/>
    <xf numFmtId="0" fontId="0" fillId="6" borderId="2" xfId="0" applyFill="1" applyBorder="1"/>
    <xf numFmtId="0" fontId="0" fillId="0" borderId="35" xfId="0" applyBorder="1"/>
    <xf numFmtId="0" fontId="0" fillId="0" borderId="37" xfId="0" applyBorder="1"/>
    <xf numFmtId="0" fontId="0" fillId="6" borderId="37" xfId="0" applyFill="1" applyBorder="1"/>
    <xf numFmtId="0" fontId="0" fillId="7" borderId="0" xfId="0" applyFill="1"/>
    <xf numFmtId="0" fontId="46" fillId="0" borderId="38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/>
    </xf>
    <xf numFmtId="0" fontId="47" fillId="0" borderId="39" xfId="0" applyFont="1" applyBorder="1"/>
    <xf numFmtId="0" fontId="0" fillId="0" borderId="39" xfId="0" applyBorder="1"/>
    <xf numFmtId="0" fontId="0" fillId="0" borderId="4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7" fillId="8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0" fillId="0" borderId="2" xfId="0" applyBorder="1" applyAlignment="1" quotePrefix="1">
      <alignment horizontal="left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  <cellStyle name="常规 11 17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21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30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30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30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83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83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83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4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5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6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68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69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2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6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17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1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19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20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24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25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30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31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35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36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41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42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46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47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52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53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57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58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6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6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3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64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5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6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8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69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0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1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7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75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79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80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8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8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87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9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92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9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98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99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0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1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03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04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5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6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0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09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10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1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15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20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21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25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26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3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32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3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37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4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06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07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1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12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5222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16" name="Text Box 1"/>
        <xdr:cNvSpPr txBox="1">
          <a:spLocks noChangeArrowheads="1"/>
        </xdr:cNvSpPr>
      </xdr:nvSpPr>
      <xdr:spPr>
        <a:xfrm>
          <a:off x="0" y="5222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17" name="Text Box 1"/>
        <xdr:cNvSpPr txBox="1">
          <a:spLocks noChangeArrowheads="1"/>
        </xdr:cNvSpPr>
      </xdr:nvSpPr>
      <xdr:spPr>
        <a:xfrm>
          <a:off x="0" y="5222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1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19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20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24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25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2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30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31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2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35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36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7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3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41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42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3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46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47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8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4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52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53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4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5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6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84675" cy="28575"/>
    <xdr:sp>
      <xdr:nvSpPr>
        <xdr:cNvPr id="157" name="Text Box 1"/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460875" cy="28575"/>
    <xdr:sp>
      <xdr:nvSpPr>
        <xdr:cNvPr id="158" name="Text Box 1"/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59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60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4327525" cy="28575"/>
    <xdr:sp>
      <xdr:nvSpPr>
        <xdr:cNvPr id="161" name="Text Box 1"/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3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64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5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6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6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68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69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0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1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7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7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75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7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79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80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8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8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87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8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9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192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19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19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9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198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199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0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1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2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203" name="Text Box 1"/>
        <xdr:cNvSpPr txBox="1">
          <a:spLocks noChangeArrowheads="1"/>
        </xdr:cNvSpPr>
      </xdr:nvSpPr>
      <xdr:spPr>
        <a:xfrm>
          <a:off x="0" y="575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204" name="Text Box 1"/>
        <xdr:cNvSpPr txBox="1">
          <a:spLocks noChangeArrowheads="1"/>
        </xdr:cNvSpPr>
      </xdr:nvSpPr>
      <xdr:spPr>
        <a:xfrm>
          <a:off x="0" y="575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5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6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207" name="Text Box 1"/>
        <xdr:cNvSpPr txBox="1">
          <a:spLocks noChangeArrowheads="1"/>
        </xdr:cNvSpPr>
      </xdr:nvSpPr>
      <xdr:spPr>
        <a:xfrm>
          <a:off x="0" y="575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0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09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10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1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14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15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6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1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20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21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2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25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26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7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2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31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32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3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4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5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84675" cy="28575"/>
    <xdr:sp>
      <xdr:nvSpPr>
        <xdr:cNvPr id="236" name="Text Box 1"/>
        <xdr:cNvSpPr txBox="1">
          <a:spLocks noChangeArrowheads="1"/>
        </xdr:cNvSpPr>
      </xdr:nvSpPr>
      <xdr:spPr>
        <a:xfrm>
          <a:off x="0" y="5489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460875" cy="28575"/>
    <xdr:sp>
      <xdr:nvSpPr>
        <xdr:cNvPr id="237" name="Text Box 1"/>
        <xdr:cNvSpPr txBox="1">
          <a:spLocks noChangeArrowheads="1"/>
        </xdr:cNvSpPr>
      </xdr:nvSpPr>
      <xdr:spPr>
        <a:xfrm>
          <a:off x="0" y="5489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8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39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4327525" cy="28575"/>
    <xdr:sp>
      <xdr:nvSpPr>
        <xdr:cNvPr id="240" name="Text Box 1"/>
        <xdr:cNvSpPr txBox="1">
          <a:spLocks noChangeArrowheads="1"/>
        </xdr:cNvSpPr>
      </xdr:nvSpPr>
      <xdr:spPr>
        <a:xfrm>
          <a:off x="0" y="5489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121920</xdr:colOff>
      <xdr:row>1</xdr:row>
      <xdr:rowOff>194310</xdr:rowOff>
    </xdr:from>
    <xdr:to>
      <xdr:col>8</xdr:col>
      <xdr:colOff>912495</xdr:colOff>
      <xdr:row>5</xdr:row>
      <xdr:rowOff>51435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05725" y="565785"/>
          <a:ext cx="790575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8" customWidth="1"/>
    <col min="3" max="3" width="10.125" customWidth="1"/>
  </cols>
  <sheetData>
    <row r="1" ht="21" customHeight="1" spans="1:2">
      <c r="A1" s="469"/>
      <c r="B1" s="470" t="s">
        <v>0</v>
      </c>
    </row>
    <row r="2" spans="1:2">
      <c r="A2" s="9">
        <v>1</v>
      </c>
      <c r="B2" s="471" t="s">
        <v>1</v>
      </c>
    </row>
    <row r="3" spans="1:2">
      <c r="A3" s="9">
        <v>2</v>
      </c>
      <c r="B3" s="471" t="s">
        <v>2</v>
      </c>
    </row>
    <row r="4" spans="1:2">
      <c r="A4" s="9">
        <v>3</v>
      </c>
      <c r="B4" s="471" t="s">
        <v>3</v>
      </c>
    </row>
    <row r="5" spans="1:2">
      <c r="A5" s="9">
        <v>4</v>
      </c>
      <c r="B5" s="471" t="s">
        <v>4</v>
      </c>
    </row>
    <row r="6" spans="1:2">
      <c r="A6" s="9">
        <v>5</v>
      </c>
      <c r="B6" s="471" t="s">
        <v>5</v>
      </c>
    </row>
    <row r="7" spans="1:2">
      <c r="A7" s="9">
        <v>6</v>
      </c>
      <c r="B7" s="471" t="s">
        <v>6</v>
      </c>
    </row>
    <row r="8" s="467" customFormat="1" ht="15" customHeight="1" spans="1:2">
      <c r="A8" s="472">
        <v>7</v>
      </c>
      <c r="B8" s="473" t="s">
        <v>7</v>
      </c>
    </row>
    <row r="9" ht="18.95" customHeight="1" spans="1:2">
      <c r="A9" s="469"/>
      <c r="B9" s="474" t="s">
        <v>8</v>
      </c>
    </row>
    <row r="10" ht="15.95" customHeight="1" spans="1:2">
      <c r="A10" s="9">
        <v>1</v>
      </c>
      <c r="B10" s="475" t="s">
        <v>9</v>
      </c>
    </row>
    <row r="11" spans="1:2">
      <c r="A11" s="9">
        <v>2</v>
      </c>
      <c r="B11" s="471" t="s">
        <v>10</v>
      </c>
    </row>
    <row r="12" spans="1:2">
      <c r="A12" s="9">
        <v>3</v>
      </c>
      <c r="B12" s="473" t="s">
        <v>11</v>
      </c>
    </row>
    <row r="13" spans="1:2">
      <c r="A13" s="9">
        <v>4</v>
      </c>
      <c r="B13" s="471" t="s">
        <v>12</v>
      </c>
    </row>
    <row r="14" spans="1:2">
      <c r="A14" s="9">
        <v>5</v>
      </c>
      <c r="B14" s="471" t="s">
        <v>13</v>
      </c>
    </row>
    <row r="15" spans="1:2">
      <c r="A15" s="9">
        <v>6</v>
      </c>
      <c r="B15" s="471" t="s">
        <v>14</v>
      </c>
    </row>
    <row r="16" spans="1:2">
      <c r="A16" s="9">
        <v>7</v>
      </c>
      <c r="B16" s="471" t="s">
        <v>15</v>
      </c>
    </row>
    <row r="17" spans="1:2">
      <c r="A17" s="9">
        <v>8</v>
      </c>
      <c r="B17" s="471" t="s">
        <v>16</v>
      </c>
    </row>
    <row r="18" spans="1:2">
      <c r="A18" s="9">
        <v>9</v>
      </c>
      <c r="B18" s="471" t="s">
        <v>17</v>
      </c>
    </row>
    <row r="19" spans="1:2">
      <c r="A19" s="9"/>
      <c r="B19" s="471"/>
    </row>
    <row r="20" ht="20.25" spans="1:2">
      <c r="A20" s="469"/>
      <c r="B20" s="470" t="s">
        <v>18</v>
      </c>
    </row>
    <row r="21" spans="1:2">
      <c r="A21" s="9">
        <v>1</v>
      </c>
      <c r="B21" s="476" t="s">
        <v>19</v>
      </c>
    </row>
    <row r="22" spans="1:2">
      <c r="A22" s="9">
        <v>2</v>
      </c>
      <c r="B22" s="471" t="s">
        <v>20</v>
      </c>
    </row>
    <row r="23" spans="1:2">
      <c r="A23" s="9">
        <v>3</v>
      </c>
      <c r="B23" s="471" t="s">
        <v>21</v>
      </c>
    </row>
    <row r="24" spans="1:2">
      <c r="A24" s="9">
        <v>4</v>
      </c>
      <c r="B24" s="471" t="s">
        <v>22</v>
      </c>
    </row>
    <row r="25" spans="1:2">
      <c r="A25" s="9">
        <v>5</v>
      </c>
      <c r="B25" s="471" t="s">
        <v>23</v>
      </c>
    </row>
    <row r="26" spans="1:2">
      <c r="A26" s="9">
        <v>6</v>
      </c>
      <c r="B26" s="471" t="s">
        <v>24</v>
      </c>
    </row>
    <row r="27" spans="1:2">
      <c r="A27" s="9">
        <v>7</v>
      </c>
      <c r="B27" s="471" t="s">
        <v>25</v>
      </c>
    </row>
    <row r="28" spans="1:2">
      <c r="A28" s="9"/>
      <c r="B28" s="471"/>
    </row>
    <row r="29" ht="20.25" spans="1:2">
      <c r="A29" s="469"/>
      <c r="B29" s="470" t="s">
        <v>26</v>
      </c>
    </row>
    <row r="30" spans="1:2">
      <c r="A30" s="9">
        <v>1</v>
      </c>
      <c r="B30" s="476" t="s">
        <v>27</v>
      </c>
    </row>
    <row r="31" spans="1:2">
      <c r="A31" s="9">
        <v>2</v>
      </c>
      <c r="B31" s="471" t="s">
        <v>28</v>
      </c>
    </row>
    <row r="32" spans="1:2">
      <c r="A32" s="9">
        <v>3</v>
      </c>
      <c r="B32" s="471" t="s">
        <v>29</v>
      </c>
    </row>
    <row r="33" ht="28.5" spans="1:2">
      <c r="A33" s="9">
        <v>4</v>
      </c>
      <c r="B33" s="471" t="s">
        <v>30</v>
      </c>
    </row>
    <row r="34" spans="1:2">
      <c r="A34" s="9">
        <v>5</v>
      </c>
      <c r="B34" s="471" t="s">
        <v>31</v>
      </c>
    </row>
    <row r="35" spans="1:2">
      <c r="A35" s="9">
        <v>6</v>
      </c>
      <c r="B35" s="471" t="s">
        <v>32</v>
      </c>
    </row>
    <row r="36" spans="1:2">
      <c r="A36" s="9">
        <v>7</v>
      </c>
      <c r="B36" s="471" t="s">
        <v>33</v>
      </c>
    </row>
    <row r="37" spans="1:2">
      <c r="A37" s="9"/>
      <c r="B37" s="471"/>
    </row>
    <row r="39" spans="1:2">
      <c r="A39" s="477" t="s">
        <v>34</v>
      </c>
      <c r="B39" s="4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5"/>
  <sheetViews>
    <sheetView tabSelected="1" workbookViewId="0">
      <selection activeCell="O27" sqref="O27"/>
    </sheetView>
  </sheetViews>
  <sheetFormatPr defaultColWidth="9" defaultRowHeight="14.25"/>
  <cols>
    <col min="1" max="1" width="13.625" style="89" customWidth="1"/>
    <col min="2" max="2" width="11.75" style="89" customWidth="1"/>
    <col min="3" max="4" width="9.125" style="89" customWidth="1"/>
    <col min="5" max="5" width="9.125" style="90" customWidth="1"/>
    <col min="6" max="7" width="9.125" style="89" customWidth="1"/>
    <col min="8" max="8" width="8.5" style="89" customWidth="1"/>
    <col min="9" max="9" width="5.375" style="89" customWidth="1"/>
    <col min="10" max="10" width="2.75" style="89" customWidth="1"/>
    <col min="11" max="14" width="15.625" style="89" customWidth="1"/>
    <col min="15" max="17" width="15.625" style="91" customWidth="1"/>
    <col min="18" max="255" width="9" style="89"/>
    <col min="256" max="16384" width="9" style="92"/>
  </cols>
  <sheetData>
    <row r="1" s="89" customFormat="1" ht="29" customHeight="1" spans="1:258">
      <c r="A1" s="93" t="s">
        <v>145</v>
      </c>
      <c r="B1" s="93"/>
      <c r="C1" s="93"/>
      <c r="D1" s="94"/>
      <c r="E1" s="94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  <c r="IX1" s="92"/>
    </row>
    <row r="2" s="89" customFormat="1" ht="20" customHeight="1" spans="1:258">
      <c r="A2" s="96" t="s">
        <v>61</v>
      </c>
      <c r="B2" s="96"/>
      <c r="C2" s="97" t="str">
        <f>首期!B4</f>
        <v>TAEEAM92532</v>
      </c>
      <c r="D2" s="98"/>
      <c r="E2" s="97"/>
      <c r="F2" s="99" t="s">
        <v>67</v>
      </c>
      <c r="G2" s="100" t="str">
        <f>首期!B5</f>
        <v>女式外套</v>
      </c>
      <c r="H2" s="100"/>
      <c r="I2" s="100"/>
      <c r="J2" s="120"/>
      <c r="K2" s="120"/>
      <c r="L2" s="96" t="s">
        <v>57</v>
      </c>
      <c r="M2" s="121" t="s">
        <v>56</v>
      </c>
      <c r="N2" s="121"/>
      <c r="O2" s="121"/>
      <c r="P2" s="121"/>
      <c r="Q2" s="121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  <c r="IX2" s="92"/>
    </row>
    <row r="3" s="89" customFormat="1" spans="1:258">
      <c r="A3" s="101" t="s">
        <v>146</v>
      </c>
      <c r="B3" s="101"/>
      <c r="C3" s="102" t="s">
        <v>147</v>
      </c>
      <c r="D3" s="103"/>
      <c r="E3" s="102"/>
      <c r="F3" s="102"/>
      <c r="G3" s="102"/>
      <c r="H3" s="102"/>
      <c r="I3" s="102"/>
      <c r="J3" s="120"/>
      <c r="K3" s="120"/>
      <c r="L3" s="122"/>
      <c r="M3" s="122"/>
      <c r="N3" s="122"/>
      <c r="O3" s="122"/>
      <c r="P3" s="122"/>
      <c r="Q3" s="12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</row>
    <row r="4" s="89" customFormat="1" ht="16.5" spans="1:258">
      <c r="A4" s="101"/>
      <c r="B4" s="104" t="s">
        <v>110</v>
      </c>
      <c r="C4" s="104" t="s">
        <v>111</v>
      </c>
      <c r="D4" s="104" t="s">
        <v>112</v>
      </c>
      <c r="E4" s="104" t="s">
        <v>113</v>
      </c>
      <c r="F4" s="104" t="s">
        <v>114</v>
      </c>
      <c r="G4" s="104" t="s">
        <v>115</v>
      </c>
      <c r="H4" s="104" t="s">
        <v>116</v>
      </c>
      <c r="I4" s="123"/>
      <c r="J4" s="120"/>
      <c r="K4" s="104" t="s">
        <v>110</v>
      </c>
      <c r="L4" s="104" t="s">
        <v>111</v>
      </c>
      <c r="M4" s="104" t="s">
        <v>112</v>
      </c>
      <c r="N4" s="124" t="s">
        <v>113</v>
      </c>
      <c r="O4" s="104" t="s">
        <v>114</v>
      </c>
      <c r="P4" s="104" t="s">
        <v>115</v>
      </c>
      <c r="Q4" s="104" t="s">
        <v>116</v>
      </c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</row>
    <row r="5" s="89" customFormat="1" ht="16.5" spans="1:258">
      <c r="A5" s="101"/>
      <c r="B5" s="104" t="s">
        <v>248</v>
      </c>
      <c r="C5" s="104" t="s">
        <v>150</v>
      </c>
      <c r="D5" s="104" t="s">
        <v>151</v>
      </c>
      <c r="E5" s="104" t="s">
        <v>152</v>
      </c>
      <c r="F5" s="104" t="s">
        <v>153</v>
      </c>
      <c r="G5" s="104" t="s">
        <v>154</v>
      </c>
      <c r="H5" s="104" t="s">
        <v>155</v>
      </c>
      <c r="I5" s="123"/>
      <c r="J5" s="120"/>
      <c r="K5" s="125" t="s">
        <v>118</v>
      </c>
      <c r="L5" s="125" t="s">
        <v>118</v>
      </c>
      <c r="M5" s="125" t="s">
        <v>118</v>
      </c>
      <c r="N5" s="125" t="s">
        <v>118</v>
      </c>
      <c r="O5" s="125" t="s">
        <v>119</v>
      </c>
      <c r="P5" s="125" t="s">
        <v>119</v>
      </c>
      <c r="Q5" s="125" t="s">
        <v>119</v>
      </c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</row>
    <row r="6" s="89" customFormat="1" ht="21" customHeight="1" spans="1:258">
      <c r="A6" s="105" t="s">
        <v>156</v>
      </c>
      <c r="B6" s="106">
        <f t="shared" ref="B6:B8" si="0">C6-1</f>
        <v>58</v>
      </c>
      <c r="C6" s="106">
        <f t="shared" ref="C6:C8" si="1">D6-2</f>
        <v>59</v>
      </c>
      <c r="D6" s="107">
        <v>61</v>
      </c>
      <c r="E6" s="106">
        <f t="shared" ref="E6:E8" si="2">D6+2</f>
        <v>63</v>
      </c>
      <c r="F6" s="106">
        <f t="shared" ref="F6:F8" si="3">E6+2</f>
        <v>65</v>
      </c>
      <c r="G6" s="106">
        <f t="shared" ref="G6:G8" si="4">F6+1</f>
        <v>66</v>
      </c>
      <c r="H6" s="106">
        <f t="shared" ref="H6:H8" si="5">G6+1</f>
        <v>67</v>
      </c>
      <c r="I6" s="106"/>
      <c r="J6" s="120"/>
      <c r="K6" s="125" t="s">
        <v>273</v>
      </c>
      <c r="L6" s="125" t="s">
        <v>274</v>
      </c>
      <c r="M6" s="125" t="s">
        <v>275</v>
      </c>
      <c r="N6" s="125" t="s">
        <v>276</v>
      </c>
      <c r="O6" s="125" t="s">
        <v>277</v>
      </c>
      <c r="P6" s="125" t="s">
        <v>278</v>
      </c>
      <c r="Q6" s="125" t="s">
        <v>274</v>
      </c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</row>
    <row r="7" s="89" customFormat="1" ht="21" customHeight="1" spans="1:258">
      <c r="A7" s="105" t="s">
        <v>158</v>
      </c>
      <c r="B7" s="106">
        <f t="shared" si="0"/>
        <v>56</v>
      </c>
      <c r="C7" s="106">
        <f t="shared" si="1"/>
        <v>57</v>
      </c>
      <c r="D7" s="107">
        <v>59</v>
      </c>
      <c r="E7" s="106">
        <f t="shared" si="2"/>
        <v>61</v>
      </c>
      <c r="F7" s="106">
        <f t="shared" si="3"/>
        <v>63</v>
      </c>
      <c r="G7" s="106">
        <f t="shared" si="4"/>
        <v>64</v>
      </c>
      <c r="H7" s="106">
        <f t="shared" si="5"/>
        <v>65</v>
      </c>
      <c r="I7" s="106"/>
      <c r="J7" s="120"/>
      <c r="K7" s="125" t="s">
        <v>279</v>
      </c>
      <c r="L7" s="125" t="s">
        <v>279</v>
      </c>
      <c r="M7" s="125" t="s">
        <v>279</v>
      </c>
      <c r="N7" s="125" t="s">
        <v>279</v>
      </c>
      <c r="O7" s="125" t="s">
        <v>279</v>
      </c>
      <c r="P7" s="125" t="s">
        <v>279</v>
      </c>
      <c r="Q7" s="125" t="s">
        <v>279</v>
      </c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</row>
    <row r="8" s="89" customFormat="1" ht="21" customHeight="1" spans="1:258">
      <c r="A8" s="105" t="s">
        <v>159</v>
      </c>
      <c r="B8" s="106">
        <f t="shared" si="0"/>
        <v>56</v>
      </c>
      <c r="C8" s="106">
        <f t="shared" si="1"/>
        <v>57</v>
      </c>
      <c r="D8" s="108" t="s">
        <v>160</v>
      </c>
      <c r="E8" s="106">
        <f t="shared" si="2"/>
        <v>61</v>
      </c>
      <c r="F8" s="106">
        <f t="shared" si="3"/>
        <v>63</v>
      </c>
      <c r="G8" s="106">
        <f t="shared" si="4"/>
        <v>64</v>
      </c>
      <c r="H8" s="106">
        <f t="shared" si="5"/>
        <v>65</v>
      </c>
      <c r="I8" s="106"/>
      <c r="J8" s="120"/>
      <c r="K8" s="125" t="s">
        <v>279</v>
      </c>
      <c r="L8" s="125" t="s">
        <v>279</v>
      </c>
      <c r="M8" s="125" t="s">
        <v>279</v>
      </c>
      <c r="N8" s="125" t="s">
        <v>279</v>
      </c>
      <c r="O8" s="125" t="s">
        <v>279</v>
      </c>
      <c r="P8" s="125" t="s">
        <v>279</v>
      </c>
      <c r="Q8" s="125" t="s">
        <v>279</v>
      </c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</row>
    <row r="9" s="89" customFormat="1" ht="21" customHeight="1" spans="1:258">
      <c r="A9" s="105" t="s">
        <v>161</v>
      </c>
      <c r="B9" s="106">
        <f t="shared" ref="B9:B11" si="6">C9-4</f>
        <v>90</v>
      </c>
      <c r="C9" s="106">
        <f t="shared" ref="C9:C11" si="7">D9-4</f>
        <v>94</v>
      </c>
      <c r="D9" s="108">
        <v>98</v>
      </c>
      <c r="E9" s="106">
        <f t="shared" ref="E9:E11" si="8">D9+4</f>
        <v>102</v>
      </c>
      <c r="F9" s="106">
        <f>E9+4</f>
        <v>106</v>
      </c>
      <c r="G9" s="106">
        <f t="shared" ref="G9:G11" si="9">F9+6</f>
        <v>112</v>
      </c>
      <c r="H9" s="106">
        <f>G9+6</f>
        <v>118</v>
      </c>
      <c r="I9" s="106"/>
      <c r="J9" s="120"/>
      <c r="K9" s="125" t="s">
        <v>273</v>
      </c>
      <c r="L9" s="125" t="s">
        <v>280</v>
      </c>
      <c r="M9" s="125" t="s">
        <v>281</v>
      </c>
      <c r="N9" s="125" t="s">
        <v>282</v>
      </c>
      <c r="O9" s="125" t="s">
        <v>276</v>
      </c>
      <c r="P9" s="125" t="s">
        <v>283</v>
      </c>
      <c r="Q9" s="125" t="s">
        <v>284</v>
      </c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</row>
    <row r="10" s="89" customFormat="1" ht="21" customHeight="1" spans="1:258">
      <c r="A10" s="105" t="s">
        <v>162</v>
      </c>
      <c r="B10" s="106">
        <f t="shared" si="6"/>
        <v>83</v>
      </c>
      <c r="C10" s="106">
        <f t="shared" si="7"/>
        <v>87</v>
      </c>
      <c r="D10" s="108">
        <v>91</v>
      </c>
      <c r="E10" s="106">
        <f t="shared" si="8"/>
        <v>95</v>
      </c>
      <c r="F10" s="106">
        <f>E10+5</f>
        <v>100</v>
      </c>
      <c r="G10" s="106">
        <f t="shared" si="9"/>
        <v>106</v>
      </c>
      <c r="H10" s="106">
        <f>G10+7</f>
        <v>113</v>
      </c>
      <c r="I10" s="106"/>
      <c r="J10" s="120"/>
      <c r="K10" s="125" t="s">
        <v>279</v>
      </c>
      <c r="L10" s="125" t="s">
        <v>279</v>
      </c>
      <c r="M10" s="125" t="s">
        <v>279</v>
      </c>
      <c r="N10" s="125" t="s">
        <v>279</v>
      </c>
      <c r="O10" s="125" t="s">
        <v>279</v>
      </c>
      <c r="P10" s="125" t="s">
        <v>279</v>
      </c>
      <c r="Q10" s="125" t="s">
        <v>279</v>
      </c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</row>
    <row r="11" s="89" customFormat="1" ht="21" customHeight="1" spans="1:258">
      <c r="A11" s="105" t="s">
        <v>163</v>
      </c>
      <c r="B11" s="109">
        <f t="shared" si="6"/>
        <v>96</v>
      </c>
      <c r="C11" s="109">
        <f t="shared" si="7"/>
        <v>100</v>
      </c>
      <c r="D11" s="110" t="s">
        <v>164</v>
      </c>
      <c r="E11" s="109">
        <f t="shared" si="8"/>
        <v>108</v>
      </c>
      <c r="F11" s="109">
        <f>E11+5</f>
        <v>113</v>
      </c>
      <c r="G11" s="109">
        <f t="shared" si="9"/>
        <v>119</v>
      </c>
      <c r="H11" s="109">
        <f>G11+7</f>
        <v>126</v>
      </c>
      <c r="I11" s="126"/>
      <c r="J11" s="120"/>
      <c r="K11" s="125" t="s">
        <v>285</v>
      </c>
      <c r="L11" s="125" t="s">
        <v>273</v>
      </c>
      <c r="M11" s="125" t="s">
        <v>273</v>
      </c>
      <c r="N11" s="125" t="s">
        <v>286</v>
      </c>
      <c r="O11" s="125" t="s">
        <v>274</v>
      </c>
      <c r="P11" s="125" t="s">
        <v>287</v>
      </c>
      <c r="Q11" s="125" t="s">
        <v>279</v>
      </c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  <c r="IX11" s="92"/>
    </row>
    <row r="12" s="89" customFormat="1" ht="21" customHeight="1" spans="1:258">
      <c r="A12" s="105" t="s">
        <v>166</v>
      </c>
      <c r="B12" s="106">
        <f>C12-1</f>
        <v>47</v>
      </c>
      <c r="C12" s="106">
        <f t="shared" ref="C12:C14" si="10">D12-1</f>
        <v>48</v>
      </c>
      <c r="D12" s="107">
        <v>49</v>
      </c>
      <c r="E12" s="106">
        <f t="shared" ref="E12:E14" si="11">D12+1</f>
        <v>50</v>
      </c>
      <c r="F12" s="106">
        <f t="shared" ref="F12:F14" si="12">E12+1</f>
        <v>51</v>
      </c>
      <c r="G12" s="106">
        <f>F12+1.5</f>
        <v>52.5</v>
      </c>
      <c r="H12" s="106">
        <f>G12+1.5</f>
        <v>54</v>
      </c>
      <c r="I12" s="126"/>
      <c r="J12" s="120"/>
      <c r="K12" s="125" t="s">
        <v>279</v>
      </c>
      <c r="L12" s="125" t="s">
        <v>279</v>
      </c>
      <c r="M12" s="125" t="s">
        <v>279</v>
      </c>
      <c r="N12" s="125" t="s">
        <v>279</v>
      </c>
      <c r="O12" s="125" t="s">
        <v>279</v>
      </c>
      <c r="P12" s="125" t="s">
        <v>279</v>
      </c>
      <c r="Q12" s="125" t="s">
        <v>279</v>
      </c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  <c r="IX12" s="92"/>
    </row>
    <row r="13" s="89" customFormat="1" ht="21" customHeight="1" spans="1:258">
      <c r="A13" s="105" t="s">
        <v>167</v>
      </c>
      <c r="B13" s="106">
        <f>C13-1</f>
        <v>36</v>
      </c>
      <c r="C13" s="106">
        <f t="shared" si="10"/>
        <v>37</v>
      </c>
      <c r="D13" s="107">
        <v>38</v>
      </c>
      <c r="E13" s="106">
        <f t="shared" si="11"/>
        <v>39</v>
      </c>
      <c r="F13" s="106">
        <f t="shared" si="12"/>
        <v>40</v>
      </c>
      <c r="G13" s="106">
        <f>F13+1.2</f>
        <v>41.2</v>
      </c>
      <c r="H13" s="106">
        <f>G13+1.2</f>
        <v>42.4</v>
      </c>
      <c r="I13" s="106"/>
      <c r="J13" s="120"/>
      <c r="K13" s="125" t="s">
        <v>285</v>
      </c>
      <c r="L13" s="125" t="s">
        <v>285</v>
      </c>
      <c r="M13" s="125" t="s">
        <v>285</v>
      </c>
      <c r="N13" s="125" t="s">
        <v>288</v>
      </c>
      <c r="O13" s="125" t="s">
        <v>282</v>
      </c>
      <c r="P13" s="125" t="s">
        <v>289</v>
      </c>
      <c r="Q13" s="125" t="s">
        <v>288</v>
      </c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  <c r="IX13" s="92"/>
    </row>
    <row r="14" s="89" customFormat="1" ht="21" customHeight="1" spans="1:258">
      <c r="A14" s="105" t="s">
        <v>169</v>
      </c>
      <c r="B14" s="106">
        <f t="shared" ref="B14:B18" si="13">C14-0.5</f>
        <v>57.5</v>
      </c>
      <c r="C14" s="106">
        <f t="shared" si="10"/>
        <v>58</v>
      </c>
      <c r="D14" s="107">
        <v>59</v>
      </c>
      <c r="E14" s="106">
        <f t="shared" si="11"/>
        <v>60</v>
      </c>
      <c r="F14" s="106">
        <f t="shared" si="12"/>
        <v>61</v>
      </c>
      <c r="G14" s="106">
        <f>F14+0.5</f>
        <v>61.5</v>
      </c>
      <c r="H14" s="106">
        <f>G14+0.5</f>
        <v>62</v>
      </c>
      <c r="I14" s="106"/>
      <c r="J14" s="120"/>
      <c r="K14" s="125" t="s">
        <v>290</v>
      </c>
      <c r="L14" s="125" t="s">
        <v>291</v>
      </c>
      <c r="M14" s="125" t="s">
        <v>292</v>
      </c>
      <c r="N14" s="125" t="s">
        <v>279</v>
      </c>
      <c r="O14" s="125" t="s">
        <v>293</v>
      </c>
      <c r="P14" s="125" t="s">
        <v>294</v>
      </c>
      <c r="Q14" s="125" t="s">
        <v>295</v>
      </c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</row>
    <row r="15" s="89" customFormat="1" ht="21" customHeight="1" spans="1:258">
      <c r="A15" s="105" t="s">
        <v>172</v>
      </c>
      <c r="B15" s="106">
        <f>C15-0.8</f>
        <v>16.4</v>
      </c>
      <c r="C15" s="106">
        <f>D15-0.8</f>
        <v>17.2</v>
      </c>
      <c r="D15" s="107">
        <v>18</v>
      </c>
      <c r="E15" s="106">
        <f>D15+0.8</f>
        <v>18.8</v>
      </c>
      <c r="F15" s="106">
        <f>E15+0.8</f>
        <v>19.6</v>
      </c>
      <c r="G15" s="106">
        <f>F15+1.1</f>
        <v>20.7</v>
      </c>
      <c r="H15" s="106">
        <f>G15+1.1</f>
        <v>21.8</v>
      </c>
      <c r="I15" s="106"/>
      <c r="J15" s="120"/>
      <c r="K15" s="125" t="s">
        <v>279</v>
      </c>
      <c r="L15" s="125" t="s">
        <v>279</v>
      </c>
      <c r="M15" s="125" t="s">
        <v>279</v>
      </c>
      <c r="N15" s="125" t="s">
        <v>279</v>
      </c>
      <c r="O15" s="125" t="s">
        <v>279</v>
      </c>
      <c r="P15" s="125" t="s">
        <v>279</v>
      </c>
      <c r="Q15" s="125" t="s">
        <v>279</v>
      </c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  <c r="IX15" s="92"/>
    </row>
    <row r="16" s="89" customFormat="1" ht="21" customHeight="1" spans="1:258">
      <c r="A16" s="105" t="s">
        <v>173</v>
      </c>
      <c r="B16" s="106">
        <f>C16-0.6</f>
        <v>13.8</v>
      </c>
      <c r="C16" s="106">
        <f>D16-0.6</f>
        <v>14.4</v>
      </c>
      <c r="D16" s="107">
        <v>15</v>
      </c>
      <c r="E16" s="106">
        <f>D16+0.6</f>
        <v>15.6</v>
      </c>
      <c r="F16" s="106">
        <f>E16+0.6</f>
        <v>16.2</v>
      </c>
      <c r="G16" s="106">
        <f>F16+0.95</f>
        <v>17.15</v>
      </c>
      <c r="H16" s="106">
        <f>G16+0.95</f>
        <v>18.1</v>
      </c>
      <c r="I16" s="106"/>
      <c r="J16" s="120"/>
      <c r="K16" s="125" t="s">
        <v>296</v>
      </c>
      <c r="L16" s="125" t="s">
        <v>279</v>
      </c>
      <c r="M16" s="125" t="s">
        <v>297</v>
      </c>
      <c r="N16" s="125" t="s">
        <v>298</v>
      </c>
      <c r="O16" s="125" t="s">
        <v>284</v>
      </c>
      <c r="P16" s="125" t="s">
        <v>297</v>
      </c>
      <c r="Q16" s="125" t="s">
        <v>299</v>
      </c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</row>
    <row r="17" s="89" customFormat="1" ht="21" customHeight="1" spans="1:258">
      <c r="A17" s="105" t="s">
        <v>174</v>
      </c>
      <c r="B17" s="106">
        <f t="shared" si="13"/>
        <v>9.5</v>
      </c>
      <c r="C17" s="106">
        <f t="shared" ref="C17:C21" si="14">D17-0.5</f>
        <v>10</v>
      </c>
      <c r="D17" s="107">
        <v>10.5</v>
      </c>
      <c r="E17" s="106">
        <f t="shared" ref="E17:E21" si="15">D17+0.5</f>
        <v>11</v>
      </c>
      <c r="F17" s="106">
        <f t="shared" ref="F17:F21" si="16">E17+0.5</f>
        <v>11.5</v>
      </c>
      <c r="G17" s="111">
        <f>F17+0.7</f>
        <v>12.2</v>
      </c>
      <c r="H17" s="111">
        <f>G17+0.7</f>
        <v>12.9</v>
      </c>
      <c r="I17" s="106"/>
      <c r="J17" s="120"/>
      <c r="K17" s="125" t="s">
        <v>300</v>
      </c>
      <c r="L17" s="125" t="s">
        <v>279</v>
      </c>
      <c r="M17" s="125" t="s">
        <v>284</v>
      </c>
      <c r="N17" s="125" t="s">
        <v>284</v>
      </c>
      <c r="O17" s="125" t="s">
        <v>297</v>
      </c>
      <c r="P17" s="125" t="s">
        <v>285</v>
      </c>
      <c r="Q17" s="125" t="s">
        <v>298</v>
      </c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</row>
    <row r="18" s="89" customFormat="1" ht="21" customHeight="1" spans="1:258">
      <c r="A18" s="105" t="s">
        <v>176</v>
      </c>
      <c r="B18" s="106">
        <f t="shared" si="13"/>
        <v>12</v>
      </c>
      <c r="C18" s="106">
        <f t="shared" si="14"/>
        <v>12.5</v>
      </c>
      <c r="D18" s="107">
        <v>13</v>
      </c>
      <c r="E18" s="106">
        <f t="shared" si="15"/>
        <v>13.5</v>
      </c>
      <c r="F18" s="106">
        <f t="shared" si="16"/>
        <v>14</v>
      </c>
      <c r="G18" s="106">
        <f>F18+0.7</f>
        <v>14.7</v>
      </c>
      <c r="H18" s="106">
        <f>G18+0.7</f>
        <v>15.4</v>
      </c>
      <c r="I18" s="106"/>
      <c r="J18" s="120"/>
      <c r="K18" s="125" t="s">
        <v>279</v>
      </c>
      <c r="L18" s="125" t="s">
        <v>279</v>
      </c>
      <c r="M18" s="125" t="s">
        <v>279</v>
      </c>
      <c r="N18" s="125" t="s">
        <v>279</v>
      </c>
      <c r="O18" s="125" t="s">
        <v>279</v>
      </c>
      <c r="P18" s="125" t="s">
        <v>279</v>
      </c>
      <c r="Q18" s="125" t="s">
        <v>279</v>
      </c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</row>
    <row r="19" s="89" customFormat="1" ht="21" customHeight="1" spans="1:258">
      <c r="A19" s="112" t="s">
        <v>177</v>
      </c>
      <c r="B19" s="106">
        <f>C19</f>
        <v>8</v>
      </c>
      <c r="C19" s="106">
        <f>D19</f>
        <v>8</v>
      </c>
      <c r="D19" s="107">
        <v>8</v>
      </c>
      <c r="E19" s="106">
        <f>D19</f>
        <v>8</v>
      </c>
      <c r="F19" s="106">
        <f>D19</f>
        <v>8</v>
      </c>
      <c r="G19" s="106">
        <f>D19</f>
        <v>8</v>
      </c>
      <c r="H19" s="106">
        <f>D19</f>
        <v>8</v>
      </c>
      <c r="I19" s="106"/>
      <c r="J19" s="120"/>
      <c r="K19" s="125" t="s">
        <v>279</v>
      </c>
      <c r="L19" s="125" t="s">
        <v>279</v>
      </c>
      <c r="M19" s="125" t="s">
        <v>279</v>
      </c>
      <c r="N19" s="125" t="s">
        <v>279</v>
      </c>
      <c r="O19" s="125" t="s">
        <v>279</v>
      </c>
      <c r="P19" s="125" t="s">
        <v>279</v>
      </c>
      <c r="Q19" s="125" t="s">
        <v>279</v>
      </c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  <c r="IX19" s="92"/>
    </row>
    <row r="20" s="89" customFormat="1" ht="21" customHeight="1" spans="1:258">
      <c r="A20" s="112" t="s">
        <v>178</v>
      </c>
      <c r="B20" s="106">
        <f>C20-0.5</f>
        <v>32</v>
      </c>
      <c r="C20" s="106">
        <f t="shared" si="14"/>
        <v>32.5</v>
      </c>
      <c r="D20" s="107">
        <v>33</v>
      </c>
      <c r="E20" s="106">
        <f t="shared" si="15"/>
        <v>33.5</v>
      </c>
      <c r="F20" s="106">
        <f t="shared" si="16"/>
        <v>34</v>
      </c>
      <c r="G20" s="106">
        <f>F20+0.5</f>
        <v>34.5</v>
      </c>
      <c r="H20" s="106">
        <f t="shared" ref="H20:H22" si="17">G20</f>
        <v>34.5</v>
      </c>
      <c r="I20" s="106"/>
      <c r="J20" s="120"/>
      <c r="K20" s="125" t="s">
        <v>279</v>
      </c>
      <c r="L20" s="125" t="s">
        <v>279</v>
      </c>
      <c r="M20" s="125" t="s">
        <v>279</v>
      </c>
      <c r="N20" s="125" t="s">
        <v>279</v>
      </c>
      <c r="O20" s="125" t="s">
        <v>279</v>
      </c>
      <c r="P20" s="125" t="s">
        <v>279</v>
      </c>
      <c r="Q20" s="125" t="s">
        <v>279</v>
      </c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  <c r="IX20" s="92"/>
    </row>
    <row r="21" s="89" customFormat="1" ht="21" customHeight="1" spans="1:258">
      <c r="A21" s="105" t="s">
        <v>179</v>
      </c>
      <c r="B21" s="106">
        <f>C21-0.5</f>
        <v>23.5</v>
      </c>
      <c r="C21" s="106">
        <f t="shared" si="14"/>
        <v>24</v>
      </c>
      <c r="D21" s="108">
        <v>24.5</v>
      </c>
      <c r="E21" s="106">
        <f t="shared" si="15"/>
        <v>25</v>
      </c>
      <c r="F21" s="106">
        <f t="shared" si="16"/>
        <v>25.5</v>
      </c>
      <c r="G21" s="106">
        <f>F21+0.5</f>
        <v>26</v>
      </c>
      <c r="H21" s="106">
        <f t="shared" si="17"/>
        <v>26</v>
      </c>
      <c r="I21" s="106"/>
      <c r="J21" s="120"/>
      <c r="K21" s="125" t="s">
        <v>279</v>
      </c>
      <c r="L21" s="125" t="s">
        <v>279</v>
      </c>
      <c r="M21" s="125" t="s">
        <v>279</v>
      </c>
      <c r="N21" s="125" t="s">
        <v>279</v>
      </c>
      <c r="O21" s="125" t="s">
        <v>279</v>
      </c>
      <c r="P21" s="125" t="s">
        <v>279</v>
      </c>
      <c r="Q21" s="125" t="s">
        <v>279</v>
      </c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  <c r="IX21" s="92"/>
    </row>
    <row r="22" s="89" customFormat="1" ht="21" customHeight="1" spans="1:258">
      <c r="A22" s="113" t="s">
        <v>180</v>
      </c>
      <c r="B22" s="114">
        <v>15</v>
      </c>
      <c r="C22" s="114">
        <f>D22-1</f>
        <v>15</v>
      </c>
      <c r="D22" s="108" t="s">
        <v>181</v>
      </c>
      <c r="E22" s="114" t="str">
        <f>D22</f>
        <v>16</v>
      </c>
      <c r="F22" s="114">
        <f>E22+1.5</f>
        <v>17.5</v>
      </c>
      <c r="G22" s="114">
        <f>F22</f>
        <v>17.5</v>
      </c>
      <c r="H22" s="114">
        <f t="shared" si="17"/>
        <v>17.5</v>
      </c>
      <c r="I22" s="127"/>
      <c r="J22" s="120"/>
      <c r="K22" s="125" t="s">
        <v>279</v>
      </c>
      <c r="L22" s="125" t="s">
        <v>279</v>
      </c>
      <c r="M22" s="125" t="s">
        <v>279</v>
      </c>
      <c r="N22" s="125" t="s">
        <v>279</v>
      </c>
      <c r="O22" s="125" t="s">
        <v>279</v>
      </c>
      <c r="P22" s="125" t="s">
        <v>279</v>
      </c>
      <c r="Q22" s="125" t="s">
        <v>279</v>
      </c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  <c r="IX22" s="92"/>
    </row>
    <row r="23" s="89" customFormat="1" ht="21" customHeight="1" spans="1:258">
      <c r="A23" s="115"/>
      <c r="B23" s="115"/>
      <c r="C23" s="116"/>
      <c r="D23" s="116"/>
      <c r="E23" s="117"/>
      <c r="F23" s="116"/>
      <c r="G23" s="116"/>
      <c r="H23" s="116"/>
      <c r="I23" s="128"/>
      <c r="J23" s="120"/>
      <c r="K23" s="120"/>
      <c r="L23" s="125"/>
      <c r="M23" s="125"/>
      <c r="N23" s="125"/>
      <c r="O23" s="125"/>
      <c r="P23" s="125"/>
      <c r="Q23" s="125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  <c r="IW23" s="92"/>
      <c r="IX23" s="92"/>
    </row>
    <row r="24" spans="1:18">
      <c r="A24" s="118" t="s">
        <v>182</v>
      </c>
      <c r="B24" s="118"/>
      <c r="C24" s="118"/>
      <c r="D24" s="119"/>
      <c r="E24" s="119"/>
      <c r="O24" s="89"/>
      <c r="P24" s="89"/>
      <c r="Q24" s="89"/>
      <c r="R24" s="92"/>
    </row>
    <row r="25" spans="4:18">
      <c r="D25" s="90"/>
      <c r="L25" s="129" t="s">
        <v>183</v>
      </c>
      <c r="M25" s="130">
        <v>45486</v>
      </c>
      <c r="N25" s="129" t="s">
        <v>184</v>
      </c>
      <c r="O25" s="129" t="s">
        <v>138</v>
      </c>
      <c r="P25" s="129" t="s">
        <v>185</v>
      </c>
      <c r="Q25" s="89" t="s">
        <v>141</v>
      </c>
      <c r="R25" s="92"/>
    </row>
  </sheetData>
  <mergeCells count="9">
    <mergeCell ref="A1:Q1"/>
    <mergeCell ref="C2:E2"/>
    <mergeCell ref="G2:I2"/>
    <mergeCell ref="M2:Q2"/>
    <mergeCell ref="C3:I3"/>
    <mergeCell ref="L3:Q3"/>
    <mergeCell ref="A3:A5"/>
    <mergeCell ref="I4:I5"/>
    <mergeCell ref="J2:J23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9.5" style="78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302</v>
      </c>
      <c r="B2" s="5" t="s">
        <v>303</v>
      </c>
      <c r="C2" s="5" t="s">
        <v>304</v>
      </c>
      <c r="D2" s="5" t="s">
        <v>305</v>
      </c>
      <c r="E2" s="5" t="s">
        <v>306</v>
      </c>
      <c r="F2" s="5" t="s">
        <v>307</v>
      </c>
      <c r="G2" s="5" t="s">
        <v>308</v>
      </c>
      <c r="H2" s="79" t="s">
        <v>309</v>
      </c>
      <c r="I2" s="4" t="s">
        <v>310</v>
      </c>
      <c r="J2" s="4" t="s">
        <v>311</v>
      </c>
      <c r="K2" s="4" t="s">
        <v>312</v>
      </c>
      <c r="L2" s="4" t="s">
        <v>313</v>
      </c>
      <c r="M2" s="4" t="s">
        <v>314</v>
      </c>
      <c r="N2" s="5" t="s">
        <v>315</v>
      </c>
      <c r="O2" s="5" t="s">
        <v>316</v>
      </c>
    </row>
    <row r="3" s="1" customFormat="1" ht="16.5" spans="1:15">
      <c r="A3" s="4"/>
      <c r="B3" s="7"/>
      <c r="C3" s="7"/>
      <c r="D3" s="7"/>
      <c r="E3" s="7"/>
      <c r="F3" s="7"/>
      <c r="G3" s="7"/>
      <c r="H3" s="80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ht="20" customHeight="1" spans="1:15">
      <c r="A4" s="15">
        <v>1</v>
      </c>
      <c r="B4" s="26" t="s">
        <v>317</v>
      </c>
      <c r="C4" s="26" t="s">
        <v>318</v>
      </c>
      <c r="D4" s="27" t="s">
        <v>319</v>
      </c>
      <c r="E4" s="13" t="s">
        <v>320</v>
      </c>
      <c r="F4" s="26" t="s">
        <v>321</v>
      </c>
      <c r="G4" s="81" t="s">
        <v>65</v>
      </c>
      <c r="H4" s="15" t="s">
        <v>65</v>
      </c>
      <c r="I4" s="85">
        <v>1</v>
      </c>
      <c r="J4" s="86">
        <v>0</v>
      </c>
      <c r="K4" s="86">
        <v>2</v>
      </c>
      <c r="L4" s="86">
        <v>0</v>
      </c>
      <c r="M4" s="15">
        <v>1</v>
      </c>
      <c r="N4" s="15">
        <f t="shared" ref="N4:N6" si="0">SUM(I4:M4)</f>
        <v>4</v>
      </c>
      <c r="O4" s="15"/>
    </row>
    <row r="5" ht="20" customHeight="1" spans="1:15">
      <c r="A5" s="15">
        <v>2</v>
      </c>
      <c r="B5" s="26" t="s">
        <v>322</v>
      </c>
      <c r="C5" s="26" t="s">
        <v>318</v>
      </c>
      <c r="D5" s="27" t="s">
        <v>323</v>
      </c>
      <c r="E5" s="13" t="s">
        <v>320</v>
      </c>
      <c r="F5" s="26" t="s">
        <v>321</v>
      </c>
      <c r="G5" s="81" t="s">
        <v>65</v>
      </c>
      <c r="H5" s="15" t="s">
        <v>65</v>
      </c>
      <c r="I5" s="85">
        <v>2</v>
      </c>
      <c r="J5" s="86">
        <v>0</v>
      </c>
      <c r="K5" s="86">
        <v>1</v>
      </c>
      <c r="L5" s="86">
        <v>0</v>
      </c>
      <c r="M5" s="15">
        <v>2</v>
      </c>
      <c r="N5" s="15">
        <f t="shared" si="0"/>
        <v>5</v>
      </c>
      <c r="O5" s="15"/>
    </row>
    <row r="6" ht="20" customHeight="1" spans="1:15">
      <c r="A6" s="15"/>
      <c r="B6" s="26"/>
      <c r="C6" s="26"/>
      <c r="D6" s="27"/>
      <c r="E6" s="13"/>
      <c r="F6" s="26"/>
      <c r="G6" s="81"/>
      <c r="H6" s="15"/>
      <c r="I6" s="87"/>
      <c r="J6" s="86"/>
      <c r="K6" s="86"/>
      <c r="L6" s="86"/>
      <c r="M6" s="15"/>
      <c r="N6" s="15"/>
      <c r="O6" s="15"/>
    </row>
    <row r="7" ht="20" customHeight="1" spans="1:15">
      <c r="A7" s="15"/>
      <c r="B7" s="26"/>
      <c r="C7" s="26"/>
      <c r="D7" s="30"/>
      <c r="E7" s="31"/>
      <c r="F7" s="26"/>
      <c r="G7" s="82"/>
      <c r="H7" s="58"/>
      <c r="I7" s="87"/>
      <c r="J7" s="86"/>
      <c r="K7" s="86"/>
      <c r="L7" s="86"/>
      <c r="M7" s="15"/>
      <c r="N7" s="15"/>
      <c r="O7" s="15"/>
    </row>
    <row r="8" ht="20" customHeight="1" spans="1:15">
      <c r="A8" s="15"/>
      <c r="B8" s="32"/>
      <c r="C8" s="32"/>
      <c r="D8" s="32"/>
      <c r="E8" s="68"/>
      <c r="F8" s="32"/>
      <c r="G8" s="15"/>
      <c r="H8" s="9"/>
      <c r="I8" s="85"/>
      <c r="J8" s="86"/>
      <c r="K8" s="86"/>
      <c r="L8" s="86"/>
      <c r="M8" s="15"/>
      <c r="N8" s="15"/>
      <c r="O8" s="9"/>
    </row>
    <row r="9" ht="20" customHeight="1" spans="1:15">
      <c r="A9" s="15"/>
      <c r="B9" s="32"/>
      <c r="C9" s="32"/>
      <c r="D9" s="32"/>
      <c r="E9" s="68"/>
      <c r="F9" s="32"/>
      <c r="G9" s="15"/>
      <c r="H9" s="9"/>
      <c r="I9" s="85"/>
      <c r="J9" s="86"/>
      <c r="K9" s="86"/>
      <c r="L9" s="86"/>
      <c r="M9" s="15"/>
      <c r="N9" s="15"/>
      <c r="O9" s="9"/>
    </row>
    <row r="10" ht="20" customHeight="1" spans="1:15">
      <c r="A10" s="15"/>
      <c r="B10" s="32"/>
      <c r="C10" s="32"/>
      <c r="D10" s="32"/>
      <c r="E10" s="68"/>
      <c r="F10" s="32"/>
      <c r="G10" s="15"/>
      <c r="H10" s="9"/>
      <c r="I10" s="85"/>
      <c r="J10" s="86"/>
      <c r="K10" s="86"/>
      <c r="L10" s="86"/>
      <c r="M10" s="15"/>
      <c r="N10" s="15"/>
      <c r="O10" s="9"/>
    </row>
    <row r="11" ht="20" customHeight="1" spans="1:15">
      <c r="A11" s="15"/>
      <c r="B11" s="32"/>
      <c r="C11" s="32"/>
      <c r="D11" s="32"/>
      <c r="E11" s="68"/>
      <c r="F11" s="32"/>
      <c r="G11" s="15"/>
      <c r="H11" s="9"/>
      <c r="I11" s="85"/>
      <c r="J11" s="86"/>
      <c r="K11" s="86"/>
      <c r="L11" s="86"/>
      <c r="M11" s="15"/>
      <c r="N11" s="15"/>
      <c r="O11" s="9"/>
    </row>
    <row r="12" s="2" customFormat="1" ht="18.75" spans="1:15">
      <c r="A12" s="16" t="s">
        <v>324</v>
      </c>
      <c r="B12" s="17"/>
      <c r="C12" s="32"/>
      <c r="D12" s="18"/>
      <c r="E12" s="19"/>
      <c r="F12" s="32"/>
      <c r="G12" s="15"/>
      <c r="H12" s="39"/>
      <c r="I12" s="33"/>
      <c r="J12" s="16" t="s">
        <v>325</v>
      </c>
      <c r="K12" s="17"/>
      <c r="L12" s="17"/>
      <c r="M12" s="18"/>
      <c r="N12" s="17"/>
      <c r="O12" s="24"/>
    </row>
    <row r="13" ht="61" customHeight="1" spans="1:15">
      <c r="A13" s="83" t="s">
        <v>326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E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302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328</v>
      </c>
      <c r="H2" s="4"/>
      <c r="I2" s="4" t="s">
        <v>329</v>
      </c>
      <c r="J2" s="4"/>
      <c r="K2" s="6" t="s">
        <v>330</v>
      </c>
      <c r="L2" s="73" t="s">
        <v>331</v>
      </c>
      <c r="M2" s="22" t="s">
        <v>332</v>
      </c>
    </row>
    <row r="3" s="1" customFormat="1" ht="16.5" spans="1:13">
      <c r="A3" s="4"/>
      <c r="B3" s="7"/>
      <c r="C3" s="7"/>
      <c r="D3" s="7"/>
      <c r="E3" s="7"/>
      <c r="F3" s="7"/>
      <c r="G3" s="4" t="s">
        <v>333</v>
      </c>
      <c r="H3" s="4" t="s">
        <v>334</v>
      </c>
      <c r="I3" s="4" t="s">
        <v>333</v>
      </c>
      <c r="J3" s="4" t="s">
        <v>334</v>
      </c>
      <c r="K3" s="8"/>
      <c r="L3" s="74"/>
      <c r="M3" s="23"/>
    </row>
    <row r="4" ht="22" customHeight="1" spans="1:13">
      <c r="A4" s="64">
        <v>1</v>
      </c>
      <c r="B4" s="26" t="s">
        <v>321</v>
      </c>
      <c r="C4" s="26" t="s">
        <v>317</v>
      </c>
      <c r="D4" s="26" t="s">
        <v>318</v>
      </c>
      <c r="E4" s="27" t="s">
        <v>319</v>
      </c>
      <c r="F4" s="13" t="s">
        <v>320</v>
      </c>
      <c r="G4" s="65">
        <v>-0.01</v>
      </c>
      <c r="H4" s="66">
        <v>0</v>
      </c>
      <c r="I4" s="66">
        <v>-0.02</v>
      </c>
      <c r="J4" s="65">
        <v>-0.01</v>
      </c>
      <c r="K4" s="69"/>
      <c r="L4" s="15" t="s">
        <v>95</v>
      </c>
      <c r="M4" s="15" t="s">
        <v>335</v>
      </c>
    </row>
    <row r="5" ht="22" customHeight="1" spans="1:13">
      <c r="A5" s="64">
        <v>2</v>
      </c>
      <c r="B5" s="26" t="s">
        <v>321</v>
      </c>
      <c r="C5" s="26" t="s">
        <v>322</v>
      </c>
      <c r="D5" s="26" t="s">
        <v>318</v>
      </c>
      <c r="E5" s="27" t="s">
        <v>323</v>
      </c>
      <c r="F5" s="13" t="s">
        <v>320</v>
      </c>
      <c r="G5" s="65">
        <v>-0.02</v>
      </c>
      <c r="H5" s="65">
        <v>-0.01</v>
      </c>
      <c r="I5" s="66">
        <v>-0.04</v>
      </c>
      <c r="J5" s="75">
        <v>-0.03</v>
      </c>
      <c r="K5" s="69"/>
      <c r="L5" s="15" t="s">
        <v>95</v>
      </c>
      <c r="M5" s="15" t="s">
        <v>335</v>
      </c>
    </row>
    <row r="6" ht="22" customHeight="1" spans="1:13">
      <c r="A6" s="64"/>
      <c r="B6" s="26"/>
      <c r="C6" s="26"/>
      <c r="D6" s="26"/>
      <c r="E6" s="27"/>
      <c r="F6" s="13"/>
      <c r="G6" s="65"/>
      <c r="H6" s="66"/>
      <c r="I6" s="66"/>
      <c r="J6" s="66"/>
      <c r="K6" s="69"/>
      <c r="L6" s="15"/>
      <c r="M6" s="15"/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6" t="s">
        <v>336</v>
      </c>
      <c r="B11" s="17"/>
      <c r="C11" s="17"/>
      <c r="D11" s="32"/>
      <c r="E11" s="18"/>
      <c r="F11" s="68"/>
      <c r="G11" s="33"/>
      <c r="H11" s="16" t="s">
        <v>325</v>
      </c>
      <c r="I11" s="17"/>
      <c r="J11" s="17"/>
      <c r="K11" s="18"/>
      <c r="L11" s="76"/>
      <c r="M11" s="24"/>
    </row>
    <row r="12" ht="84" customHeight="1" spans="1:13">
      <c r="A12" s="71" t="s">
        <v>337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7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6 M7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2" sqref="F12:F13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21.6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339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0" t="s">
        <v>340</v>
      </c>
      <c r="H2" s="41"/>
      <c r="I2" s="61"/>
      <c r="J2" s="40" t="s">
        <v>341</v>
      </c>
      <c r="K2" s="41"/>
      <c r="L2" s="61"/>
      <c r="M2" s="40" t="s">
        <v>342</v>
      </c>
      <c r="N2" s="41"/>
      <c r="O2" s="61"/>
      <c r="P2" s="40" t="s">
        <v>343</v>
      </c>
      <c r="Q2" s="41"/>
      <c r="R2" s="61"/>
      <c r="S2" s="41" t="s">
        <v>344</v>
      </c>
      <c r="T2" s="41"/>
      <c r="U2" s="61"/>
      <c r="V2" s="36" t="s">
        <v>345</v>
      </c>
      <c r="W2" s="36" t="s">
        <v>316</v>
      </c>
    </row>
    <row r="3" s="1" customFormat="1" ht="16.5" spans="1:23">
      <c r="A3" s="7"/>
      <c r="B3" s="42"/>
      <c r="C3" s="42"/>
      <c r="D3" s="42"/>
      <c r="E3" s="42"/>
      <c r="F3" s="42"/>
      <c r="G3" s="4" t="s">
        <v>346</v>
      </c>
      <c r="H3" s="4" t="s">
        <v>67</v>
      </c>
      <c r="I3" s="4" t="s">
        <v>307</v>
      </c>
      <c r="J3" s="4" t="s">
        <v>346</v>
      </c>
      <c r="K3" s="4" t="s">
        <v>67</v>
      </c>
      <c r="L3" s="4" t="s">
        <v>307</v>
      </c>
      <c r="M3" s="4" t="s">
        <v>346</v>
      </c>
      <c r="N3" s="4" t="s">
        <v>67</v>
      </c>
      <c r="O3" s="4" t="s">
        <v>307</v>
      </c>
      <c r="P3" s="4" t="s">
        <v>346</v>
      </c>
      <c r="Q3" s="4" t="s">
        <v>67</v>
      </c>
      <c r="R3" s="4" t="s">
        <v>307</v>
      </c>
      <c r="S3" s="4" t="s">
        <v>346</v>
      </c>
      <c r="T3" s="4" t="s">
        <v>67</v>
      </c>
      <c r="U3" s="4" t="s">
        <v>307</v>
      </c>
      <c r="V3" s="63"/>
      <c r="W3" s="63"/>
    </row>
    <row r="4" spans="1:23">
      <c r="A4" s="43" t="s">
        <v>347</v>
      </c>
      <c r="B4" s="44" t="s">
        <v>321</v>
      </c>
      <c r="C4" s="26" t="s">
        <v>317</v>
      </c>
      <c r="D4" s="26" t="s">
        <v>318</v>
      </c>
      <c r="E4" s="27" t="s">
        <v>319</v>
      </c>
      <c r="F4" s="13" t="s">
        <v>320</v>
      </c>
      <c r="G4" s="479" t="s">
        <v>348</v>
      </c>
      <c r="H4" s="45" t="s">
        <v>349</v>
      </c>
      <c r="I4" s="45" t="s">
        <v>350</v>
      </c>
      <c r="J4" s="45"/>
      <c r="K4" s="29"/>
      <c r="L4" s="29"/>
      <c r="M4" s="15"/>
      <c r="N4" s="15"/>
      <c r="O4" s="15"/>
      <c r="P4" s="15"/>
      <c r="Q4" s="15"/>
      <c r="R4" s="15"/>
      <c r="S4" s="15"/>
      <c r="T4" s="15"/>
      <c r="U4" s="15"/>
      <c r="V4" s="15" t="s">
        <v>351</v>
      </c>
      <c r="W4" s="15"/>
    </row>
    <row r="5" ht="16.5" spans="1:23">
      <c r="A5" s="46"/>
      <c r="B5" s="47"/>
      <c r="C5" s="26" t="s">
        <v>322</v>
      </c>
      <c r="D5" s="26" t="s">
        <v>318</v>
      </c>
      <c r="E5" s="27" t="s">
        <v>323</v>
      </c>
      <c r="F5" s="13" t="s">
        <v>320</v>
      </c>
      <c r="G5" s="48" t="s">
        <v>352</v>
      </c>
      <c r="H5" s="49"/>
      <c r="I5" s="62"/>
      <c r="J5" s="48" t="s">
        <v>353</v>
      </c>
      <c r="K5" s="49"/>
      <c r="L5" s="62"/>
      <c r="M5" s="40" t="s">
        <v>354</v>
      </c>
      <c r="N5" s="41"/>
      <c r="O5" s="61"/>
      <c r="P5" s="40" t="s">
        <v>355</v>
      </c>
      <c r="Q5" s="41"/>
      <c r="R5" s="61"/>
      <c r="S5" s="41" t="s">
        <v>356</v>
      </c>
      <c r="T5" s="41"/>
      <c r="U5" s="61"/>
      <c r="V5" s="15"/>
      <c r="W5" s="15"/>
    </row>
    <row r="6" ht="16.5" spans="1:23">
      <c r="A6" s="46"/>
      <c r="B6" s="47"/>
      <c r="C6" s="26"/>
      <c r="D6" s="26"/>
      <c r="E6" s="27"/>
      <c r="F6" s="13"/>
      <c r="G6" s="50" t="s">
        <v>346</v>
      </c>
      <c r="H6" s="50" t="s">
        <v>67</v>
      </c>
      <c r="I6" s="50" t="s">
        <v>307</v>
      </c>
      <c r="J6" s="50" t="s">
        <v>346</v>
      </c>
      <c r="K6" s="50" t="s">
        <v>67</v>
      </c>
      <c r="L6" s="50" t="s">
        <v>307</v>
      </c>
      <c r="M6" s="4" t="s">
        <v>346</v>
      </c>
      <c r="N6" s="4" t="s">
        <v>67</v>
      </c>
      <c r="O6" s="4" t="s">
        <v>307</v>
      </c>
      <c r="P6" s="4" t="s">
        <v>346</v>
      </c>
      <c r="Q6" s="4" t="s">
        <v>67</v>
      </c>
      <c r="R6" s="4" t="s">
        <v>307</v>
      </c>
      <c r="S6" s="4" t="s">
        <v>346</v>
      </c>
      <c r="T6" s="4" t="s">
        <v>67</v>
      </c>
      <c r="U6" s="4" t="s">
        <v>307</v>
      </c>
      <c r="V6" s="15"/>
      <c r="W6" s="15"/>
    </row>
    <row r="7" ht="18.75" spans="1:23">
      <c r="A7" s="51"/>
      <c r="B7" s="52"/>
      <c r="C7" s="26"/>
      <c r="D7" s="26"/>
      <c r="E7" s="30"/>
      <c r="F7" s="53"/>
      <c r="G7" s="29"/>
      <c r="H7" s="45"/>
      <c r="I7" s="45"/>
      <c r="J7" s="45"/>
      <c r="K7" s="45"/>
      <c r="L7" s="29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3"/>
      <c r="B8" s="44"/>
      <c r="C8" s="54"/>
      <c r="D8" s="54"/>
      <c r="E8" s="54"/>
      <c r="F8" s="43"/>
      <c r="G8" s="15"/>
      <c r="H8" s="45"/>
      <c r="I8" s="4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6"/>
      <c r="B9" s="47"/>
      <c r="C9" s="51"/>
      <c r="D9" s="55"/>
      <c r="E9" s="51"/>
      <c r="F9" s="51"/>
      <c r="G9" s="15"/>
      <c r="H9" s="45"/>
      <c r="I9" s="4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3"/>
      <c r="B10" s="44"/>
      <c r="C10" s="56"/>
      <c r="D10" s="54"/>
      <c r="E10" s="56"/>
      <c r="F10" s="43"/>
      <c r="G10" s="15"/>
      <c r="H10" s="45"/>
      <c r="I10" s="4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6"/>
      <c r="B11" s="47"/>
      <c r="C11" s="57"/>
      <c r="D11" s="55"/>
      <c r="E11" s="57"/>
      <c r="F11" s="5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8"/>
      <c r="B12" s="58"/>
      <c r="C12" s="58"/>
      <c r="D12" s="58"/>
      <c r="E12" s="58"/>
      <c r="F12" s="5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7"/>
      <c r="B13" s="57"/>
      <c r="C13" s="57"/>
      <c r="D13" s="57"/>
      <c r="E13" s="57"/>
      <c r="F13" s="5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357</v>
      </c>
      <c r="B17" s="17"/>
      <c r="C17" s="17"/>
      <c r="D17" s="17"/>
      <c r="E17" s="18"/>
      <c r="F17" s="19"/>
      <c r="G17" s="33"/>
      <c r="H17" s="39"/>
      <c r="I17" s="39"/>
      <c r="J17" s="16" t="s">
        <v>325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9" t="s">
        <v>358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360</v>
      </c>
      <c r="B2" s="36" t="s">
        <v>303</v>
      </c>
      <c r="C2" s="36" t="s">
        <v>304</v>
      </c>
      <c r="D2" s="36" t="s">
        <v>305</v>
      </c>
      <c r="E2" s="36" t="s">
        <v>306</v>
      </c>
      <c r="F2" s="36" t="s">
        <v>307</v>
      </c>
      <c r="G2" s="35" t="s">
        <v>361</v>
      </c>
      <c r="H2" s="35" t="s">
        <v>362</v>
      </c>
      <c r="I2" s="35" t="s">
        <v>363</v>
      </c>
      <c r="J2" s="35" t="s">
        <v>362</v>
      </c>
      <c r="K2" s="35" t="s">
        <v>364</v>
      </c>
      <c r="L2" s="35" t="s">
        <v>362</v>
      </c>
      <c r="M2" s="36" t="s">
        <v>345</v>
      </c>
      <c r="N2" s="36" t="s">
        <v>316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7" t="s">
        <v>360</v>
      </c>
      <c r="B4" s="38" t="s">
        <v>365</v>
      </c>
      <c r="C4" s="38" t="s">
        <v>346</v>
      </c>
      <c r="D4" s="38" t="s">
        <v>305</v>
      </c>
      <c r="E4" s="36" t="s">
        <v>306</v>
      </c>
      <c r="F4" s="36" t="s">
        <v>307</v>
      </c>
      <c r="G4" s="35" t="s">
        <v>361</v>
      </c>
      <c r="H4" s="35" t="s">
        <v>362</v>
      </c>
      <c r="I4" s="35" t="s">
        <v>363</v>
      </c>
      <c r="J4" s="35" t="s">
        <v>362</v>
      </c>
      <c r="K4" s="35" t="s">
        <v>364</v>
      </c>
      <c r="L4" s="35" t="s">
        <v>362</v>
      </c>
      <c r="M4" s="36" t="s">
        <v>345</v>
      </c>
      <c r="N4" s="36" t="s">
        <v>316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366</v>
      </c>
      <c r="B11" s="17"/>
      <c r="C11" s="17"/>
      <c r="D11" s="18"/>
      <c r="E11" s="19"/>
      <c r="F11" s="39"/>
      <c r="G11" s="33"/>
      <c r="H11" s="39"/>
      <c r="I11" s="16" t="s">
        <v>367</v>
      </c>
      <c r="J11" s="17"/>
      <c r="K11" s="17"/>
      <c r="L11" s="17"/>
      <c r="M11" s="17"/>
      <c r="N11" s="24"/>
    </row>
    <row r="12" ht="16.5" spans="1:14">
      <c r="A12" s="20" t="s">
        <v>368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J14" sqref="J1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8.9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339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345</v>
      </c>
      <c r="L2" s="5" t="s">
        <v>316</v>
      </c>
    </row>
    <row r="3" spans="1:12">
      <c r="A3" s="25" t="s">
        <v>347</v>
      </c>
      <c r="B3" s="26" t="s">
        <v>321</v>
      </c>
      <c r="C3" s="26" t="s">
        <v>317</v>
      </c>
      <c r="D3" s="26" t="s">
        <v>318</v>
      </c>
      <c r="E3" s="27" t="s">
        <v>319</v>
      </c>
      <c r="F3" s="13" t="s">
        <v>320</v>
      </c>
      <c r="G3" s="28" t="s">
        <v>374</v>
      </c>
      <c r="H3" s="29" t="s">
        <v>375</v>
      </c>
      <c r="I3" s="29"/>
      <c r="J3" s="15"/>
      <c r="K3" s="34" t="s">
        <v>376</v>
      </c>
      <c r="L3" s="15" t="s">
        <v>335</v>
      </c>
    </row>
    <row r="4" spans="1:12">
      <c r="A4" s="25" t="s">
        <v>347</v>
      </c>
      <c r="B4" s="26" t="s">
        <v>321</v>
      </c>
      <c r="C4" s="26" t="s">
        <v>322</v>
      </c>
      <c r="D4" s="26" t="s">
        <v>318</v>
      </c>
      <c r="E4" s="27" t="s">
        <v>323</v>
      </c>
      <c r="F4" s="13" t="s">
        <v>320</v>
      </c>
      <c r="G4" s="28" t="s">
        <v>374</v>
      </c>
      <c r="H4" s="29" t="s">
        <v>375</v>
      </c>
      <c r="I4" s="29"/>
      <c r="J4" s="15"/>
      <c r="K4" s="34" t="s">
        <v>376</v>
      </c>
      <c r="L4" s="15" t="s">
        <v>335</v>
      </c>
    </row>
    <row r="5" spans="1:12">
      <c r="A5" s="25"/>
      <c r="B5" s="26"/>
      <c r="C5" s="26"/>
      <c r="D5" s="26"/>
      <c r="E5" s="27"/>
      <c r="F5" s="13"/>
      <c r="G5" s="28"/>
      <c r="H5" s="29"/>
      <c r="I5" s="9"/>
      <c r="J5" s="9"/>
      <c r="K5" s="34"/>
      <c r="L5" s="15"/>
    </row>
    <row r="6" ht="18.75" spans="1:12">
      <c r="A6" s="25"/>
      <c r="B6" s="26"/>
      <c r="C6" s="26"/>
      <c r="D6" s="26"/>
      <c r="E6" s="30"/>
      <c r="F6" s="31"/>
      <c r="G6" s="28"/>
      <c r="H6" s="29"/>
      <c r="I6" s="9"/>
      <c r="J6" s="9"/>
      <c r="K6" s="34"/>
      <c r="L6" s="15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377</v>
      </c>
      <c r="B9" s="17"/>
      <c r="C9" s="17"/>
      <c r="D9" s="17"/>
      <c r="E9" s="18"/>
      <c r="F9" s="19"/>
      <c r="G9" s="33"/>
      <c r="H9" s="16" t="s">
        <v>378</v>
      </c>
      <c r="I9" s="17"/>
      <c r="J9" s="17"/>
      <c r="K9" s="17"/>
      <c r="L9" s="24"/>
    </row>
    <row r="10" ht="16.5" spans="1:12">
      <c r="A10" s="20" t="s">
        <v>379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6 L4:L5 L7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302</v>
      </c>
      <c r="B2" s="5" t="s">
        <v>307</v>
      </c>
      <c r="C2" s="5" t="s">
        <v>346</v>
      </c>
      <c r="D2" s="5" t="s">
        <v>305</v>
      </c>
      <c r="E2" s="5" t="s">
        <v>306</v>
      </c>
      <c r="F2" s="4" t="s">
        <v>381</v>
      </c>
      <c r="G2" s="4" t="s">
        <v>329</v>
      </c>
      <c r="H2" s="6" t="s">
        <v>330</v>
      </c>
      <c r="I2" s="22" t="s">
        <v>332</v>
      </c>
    </row>
    <row r="3" s="1" customFormat="1" ht="16.5" spans="1:9">
      <c r="A3" s="4"/>
      <c r="B3" s="7"/>
      <c r="C3" s="7"/>
      <c r="D3" s="7"/>
      <c r="E3" s="7"/>
      <c r="F3" s="4" t="s">
        <v>382</v>
      </c>
      <c r="G3" s="4" t="s">
        <v>333</v>
      </c>
      <c r="H3" s="8"/>
      <c r="I3" s="23"/>
    </row>
    <row r="4" ht="33" spans="1:9">
      <c r="A4" s="9">
        <v>1</v>
      </c>
      <c r="B4" s="10" t="s">
        <v>383</v>
      </c>
      <c r="C4" s="11" t="s">
        <v>384</v>
      </c>
      <c r="D4" s="12" t="s">
        <v>385</v>
      </c>
      <c r="E4" s="13" t="s">
        <v>62</v>
      </c>
      <c r="F4" s="14">
        <v>0.03</v>
      </c>
      <c r="G4" s="14">
        <v>0.03</v>
      </c>
      <c r="H4" s="14">
        <f>G4+F4</f>
        <v>0.06</v>
      </c>
      <c r="I4" s="15" t="s">
        <v>335</v>
      </c>
    </row>
    <row r="5" ht="33" spans="1:9">
      <c r="A5" s="9">
        <v>2</v>
      </c>
      <c r="B5" s="10" t="s">
        <v>383</v>
      </c>
      <c r="C5" s="11" t="s">
        <v>384</v>
      </c>
      <c r="D5" s="12" t="s">
        <v>386</v>
      </c>
      <c r="E5" s="13" t="s">
        <v>62</v>
      </c>
      <c r="F5" s="14">
        <v>0.03</v>
      </c>
      <c r="G5" s="14">
        <v>0.02</v>
      </c>
      <c r="H5" s="14">
        <f>G5+F5</f>
        <v>0.05</v>
      </c>
      <c r="I5" s="15" t="s">
        <v>335</v>
      </c>
    </row>
    <row r="6" ht="17.25" spans="1:9">
      <c r="A6" s="9"/>
      <c r="B6" s="10"/>
      <c r="C6" s="11"/>
      <c r="D6" s="12"/>
      <c r="E6" s="13"/>
      <c r="F6" s="14"/>
      <c r="G6" s="14"/>
      <c r="H6" s="14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387</v>
      </c>
      <c r="B12" s="17"/>
      <c r="C12" s="17"/>
      <c r="D12" s="18"/>
      <c r="E12" s="19"/>
      <c r="F12" s="16" t="s">
        <v>388</v>
      </c>
      <c r="G12" s="17"/>
      <c r="H12" s="18"/>
      <c r="I12" s="24"/>
    </row>
    <row r="13" ht="16.5" spans="1:9">
      <c r="A13" s="20" t="s">
        <v>389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7" t="s">
        <v>35</v>
      </c>
      <c r="C2" s="448"/>
      <c r="D2" s="448"/>
      <c r="E2" s="448"/>
      <c r="F2" s="448"/>
      <c r="G2" s="448"/>
      <c r="H2" s="448"/>
      <c r="I2" s="462"/>
    </row>
    <row r="3" ht="27.95" customHeight="1" spans="2:9">
      <c r="B3" s="449"/>
      <c r="C3" s="450"/>
      <c r="D3" s="451" t="s">
        <v>36</v>
      </c>
      <c r="E3" s="452"/>
      <c r="F3" s="453" t="s">
        <v>37</v>
      </c>
      <c r="G3" s="454"/>
      <c r="H3" s="451" t="s">
        <v>38</v>
      </c>
      <c r="I3" s="463"/>
    </row>
    <row r="4" ht="27.95" customHeight="1" spans="2:9">
      <c r="B4" s="449" t="s">
        <v>39</v>
      </c>
      <c r="C4" s="450" t="s">
        <v>40</v>
      </c>
      <c r="D4" s="450" t="s">
        <v>41</v>
      </c>
      <c r="E4" s="450" t="s">
        <v>42</v>
      </c>
      <c r="F4" s="455" t="s">
        <v>41</v>
      </c>
      <c r="G4" s="455" t="s">
        <v>42</v>
      </c>
      <c r="H4" s="450" t="s">
        <v>41</v>
      </c>
      <c r="I4" s="464" t="s">
        <v>42</v>
      </c>
    </row>
    <row r="5" ht="27.95" customHeight="1" spans="2:9">
      <c r="B5" s="456" t="s">
        <v>43</v>
      </c>
      <c r="C5" s="9">
        <v>13</v>
      </c>
      <c r="D5" s="9">
        <v>0</v>
      </c>
      <c r="E5" s="9">
        <v>1</v>
      </c>
      <c r="F5" s="457">
        <v>0</v>
      </c>
      <c r="G5" s="457">
        <v>1</v>
      </c>
      <c r="H5" s="9">
        <v>1</v>
      </c>
      <c r="I5" s="465">
        <v>2</v>
      </c>
    </row>
    <row r="6" ht="27.95" customHeight="1" spans="2:9">
      <c r="B6" s="456" t="s">
        <v>44</v>
      </c>
      <c r="C6" s="9">
        <v>20</v>
      </c>
      <c r="D6" s="9">
        <v>0</v>
      </c>
      <c r="E6" s="9">
        <v>1</v>
      </c>
      <c r="F6" s="457">
        <v>1</v>
      </c>
      <c r="G6" s="457">
        <v>2</v>
      </c>
      <c r="H6" s="9">
        <v>2</v>
      </c>
      <c r="I6" s="465">
        <v>3</v>
      </c>
    </row>
    <row r="7" ht="27.95" customHeight="1" spans="2:9">
      <c r="B7" s="456" t="s">
        <v>45</v>
      </c>
      <c r="C7" s="9">
        <v>32</v>
      </c>
      <c r="D7" s="9">
        <v>0</v>
      </c>
      <c r="E7" s="9">
        <v>1</v>
      </c>
      <c r="F7" s="457">
        <v>2</v>
      </c>
      <c r="G7" s="457">
        <v>3</v>
      </c>
      <c r="H7" s="9">
        <v>3</v>
      </c>
      <c r="I7" s="465">
        <v>4</v>
      </c>
    </row>
    <row r="8" ht="27.95" customHeight="1" spans="2:9">
      <c r="B8" s="456" t="s">
        <v>46</v>
      </c>
      <c r="C8" s="9">
        <v>50</v>
      </c>
      <c r="D8" s="9">
        <v>1</v>
      </c>
      <c r="E8" s="9">
        <v>2</v>
      </c>
      <c r="F8" s="457">
        <v>3</v>
      </c>
      <c r="G8" s="457">
        <v>4</v>
      </c>
      <c r="H8" s="9">
        <v>5</v>
      </c>
      <c r="I8" s="465">
        <v>6</v>
      </c>
    </row>
    <row r="9" ht="27.95" customHeight="1" spans="2:9">
      <c r="B9" s="456" t="s">
        <v>47</v>
      </c>
      <c r="C9" s="9">
        <v>80</v>
      </c>
      <c r="D9" s="9">
        <v>2</v>
      </c>
      <c r="E9" s="9">
        <v>3</v>
      </c>
      <c r="F9" s="457">
        <v>5</v>
      </c>
      <c r="G9" s="457">
        <v>6</v>
      </c>
      <c r="H9" s="9">
        <v>7</v>
      </c>
      <c r="I9" s="465">
        <v>8</v>
      </c>
    </row>
    <row r="10" ht="27.95" customHeight="1" spans="2:9">
      <c r="B10" s="456" t="s">
        <v>48</v>
      </c>
      <c r="C10" s="9">
        <v>125</v>
      </c>
      <c r="D10" s="9">
        <v>3</v>
      </c>
      <c r="E10" s="9">
        <v>4</v>
      </c>
      <c r="F10" s="457">
        <v>7</v>
      </c>
      <c r="G10" s="457">
        <v>8</v>
      </c>
      <c r="H10" s="9">
        <v>10</v>
      </c>
      <c r="I10" s="465">
        <v>11</v>
      </c>
    </row>
    <row r="11" ht="27.95" customHeight="1" spans="2:9">
      <c r="B11" s="456" t="s">
        <v>49</v>
      </c>
      <c r="C11" s="9">
        <v>200</v>
      </c>
      <c r="D11" s="9">
        <v>5</v>
      </c>
      <c r="E11" s="9">
        <v>6</v>
      </c>
      <c r="F11" s="457">
        <v>10</v>
      </c>
      <c r="G11" s="457">
        <v>11</v>
      </c>
      <c r="H11" s="9">
        <v>14</v>
      </c>
      <c r="I11" s="465">
        <v>15</v>
      </c>
    </row>
    <row r="12" ht="27.95" customHeight="1" spans="2:9">
      <c r="B12" s="458" t="s">
        <v>50</v>
      </c>
      <c r="C12" s="459">
        <v>315</v>
      </c>
      <c r="D12" s="459">
        <v>7</v>
      </c>
      <c r="E12" s="459">
        <v>8</v>
      </c>
      <c r="F12" s="460">
        <v>14</v>
      </c>
      <c r="G12" s="460">
        <v>15</v>
      </c>
      <c r="H12" s="459">
        <v>21</v>
      </c>
      <c r="I12" s="466">
        <v>22</v>
      </c>
    </row>
    <row r="14" spans="2:4">
      <c r="B14" s="461" t="s">
        <v>51</v>
      </c>
      <c r="C14" s="461"/>
      <c r="D14" s="4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M23" sqref="M23"/>
    </sheetView>
  </sheetViews>
  <sheetFormatPr defaultColWidth="10.375" defaultRowHeight="16.5" customHeight="1"/>
  <cols>
    <col min="1" max="1" width="11.125" style="260" customWidth="1"/>
    <col min="2" max="9" width="10.375" style="260"/>
    <col min="10" max="10" width="8.875" style="260" customWidth="1"/>
    <col min="11" max="11" width="12" style="260" customWidth="1"/>
    <col min="12" max="16384" width="10.375" style="260"/>
  </cols>
  <sheetData>
    <row r="1" ht="21" spans="1:11">
      <c r="A1" s="375" t="s">
        <v>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ht="15" spans="1:11">
      <c r="A2" s="261" t="s">
        <v>53</v>
      </c>
      <c r="B2" s="262" t="s">
        <v>54</v>
      </c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35" t="s">
        <v>56</v>
      </c>
      <c r="J2" s="335"/>
      <c r="K2" s="336"/>
    </row>
    <row r="3" ht="14.25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ht="14.25" spans="1:11">
      <c r="A4" s="271" t="s">
        <v>61</v>
      </c>
      <c r="B4" s="140" t="s">
        <v>62</v>
      </c>
      <c r="C4" s="141"/>
      <c r="D4" s="271" t="s">
        <v>63</v>
      </c>
      <c r="E4" s="272"/>
      <c r="F4" s="273">
        <v>45468</v>
      </c>
      <c r="G4" s="274"/>
      <c r="H4" s="271" t="s">
        <v>64</v>
      </c>
      <c r="I4" s="272"/>
      <c r="J4" s="140" t="s">
        <v>65</v>
      </c>
      <c r="K4" s="141" t="s">
        <v>66</v>
      </c>
    </row>
    <row r="5" ht="14.25" spans="1:11">
      <c r="A5" s="275" t="s">
        <v>67</v>
      </c>
      <c r="B5" s="140" t="s">
        <v>68</v>
      </c>
      <c r="C5" s="141"/>
      <c r="D5" s="271" t="s">
        <v>69</v>
      </c>
      <c r="E5" s="272"/>
      <c r="F5" s="273">
        <v>45461</v>
      </c>
      <c r="G5" s="274"/>
      <c r="H5" s="271" t="s">
        <v>70</v>
      </c>
      <c r="I5" s="272"/>
      <c r="J5" s="140" t="s">
        <v>65</v>
      </c>
      <c r="K5" s="141" t="s">
        <v>66</v>
      </c>
    </row>
    <row r="6" ht="14.25" spans="1:11">
      <c r="A6" s="271" t="s">
        <v>71</v>
      </c>
      <c r="B6" s="276" t="s">
        <v>72</v>
      </c>
      <c r="C6" s="277">
        <v>6</v>
      </c>
      <c r="D6" s="275" t="s">
        <v>73</v>
      </c>
      <c r="E6" s="278"/>
      <c r="F6" s="273">
        <v>45483</v>
      </c>
      <c r="G6" s="274"/>
      <c r="H6" s="271" t="s">
        <v>74</v>
      </c>
      <c r="I6" s="272"/>
      <c r="J6" s="140" t="s">
        <v>65</v>
      </c>
      <c r="K6" s="141" t="s">
        <v>66</v>
      </c>
    </row>
    <row r="7" ht="14.25" spans="1:11">
      <c r="A7" s="271" t="s">
        <v>75</v>
      </c>
      <c r="B7" s="279">
        <v>3629</v>
      </c>
      <c r="C7" s="280"/>
      <c r="D7" s="275" t="s">
        <v>76</v>
      </c>
      <c r="E7" s="281"/>
      <c r="F7" s="273">
        <v>45485</v>
      </c>
      <c r="G7" s="274"/>
      <c r="H7" s="271" t="s">
        <v>77</v>
      </c>
      <c r="I7" s="272"/>
      <c r="J7" s="140" t="s">
        <v>65</v>
      </c>
      <c r="K7" s="141" t="s">
        <v>66</v>
      </c>
    </row>
    <row r="8" ht="15" spans="1:11">
      <c r="A8" s="282" t="s">
        <v>78</v>
      </c>
      <c r="B8" s="283" t="s">
        <v>79</v>
      </c>
      <c r="C8" s="284"/>
      <c r="D8" s="285" t="s">
        <v>80</v>
      </c>
      <c r="E8" s="286"/>
      <c r="F8" s="287">
        <v>45488</v>
      </c>
      <c r="G8" s="288"/>
      <c r="H8" s="285" t="s">
        <v>81</v>
      </c>
      <c r="I8" s="286"/>
      <c r="J8" s="305" t="s">
        <v>65</v>
      </c>
      <c r="K8" s="337" t="s">
        <v>66</v>
      </c>
    </row>
    <row r="9" ht="15" spans="1:11">
      <c r="A9" s="376" t="s">
        <v>82</v>
      </c>
      <c r="B9" s="377"/>
      <c r="C9" s="377"/>
      <c r="D9" s="378"/>
      <c r="E9" s="378"/>
      <c r="F9" s="378"/>
      <c r="G9" s="378"/>
      <c r="H9" s="378"/>
      <c r="I9" s="378"/>
      <c r="J9" s="378"/>
      <c r="K9" s="427"/>
    </row>
    <row r="10" ht="15" spans="1:11">
      <c r="A10" s="379" t="s">
        <v>83</v>
      </c>
      <c r="B10" s="380"/>
      <c r="C10" s="380"/>
      <c r="D10" s="380"/>
      <c r="E10" s="380"/>
      <c r="F10" s="380"/>
      <c r="G10" s="380"/>
      <c r="H10" s="380"/>
      <c r="I10" s="380"/>
      <c r="J10" s="380"/>
      <c r="K10" s="428"/>
    </row>
    <row r="11" ht="14.25" spans="1:11">
      <c r="A11" s="381" t="s">
        <v>84</v>
      </c>
      <c r="B11" s="382" t="s">
        <v>85</v>
      </c>
      <c r="C11" s="383" t="s">
        <v>86</v>
      </c>
      <c r="D11" s="384"/>
      <c r="E11" s="385" t="s">
        <v>87</v>
      </c>
      <c r="F11" s="382" t="s">
        <v>85</v>
      </c>
      <c r="G11" s="383" t="s">
        <v>86</v>
      </c>
      <c r="H11" s="383" t="s">
        <v>88</v>
      </c>
      <c r="I11" s="385" t="s">
        <v>89</v>
      </c>
      <c r="J11" s="382" t="s">
        <v>85</v>
      </c>
      <c r="K11" s="429" t="s">
        <v>86</v>
      </c>
    </row>
    <row r="12" ht="14.25" spans="1:11">
      <c r="A12" s="275" t="s">
        <v>90</v>
      </c>
      <c r="B12" s="295" t="s">
        <v>85</v>
      </c>
      <c r="C12" s="140" t="s">
        <v>86</v>
      </c>
      <c r="D12" s="281"/>
      <c r="E12" s="278" t="s">
        <v>91</v>
      </c>
      <c r="F12" s="295" t="s">
        <v>85</v>
      </c>
      <c r="G12" s="140" t="s">
        <v>86</v>
      </c>
      <c r="H12" s="140" t="s">
        <v>88</v>
      </c>
      <c r="I12" s="278" t="s">
        <v>92</v>
      </c>
      <c r="J12" s="295" t="s">
        <v>85</v>
      </c>
      <c r="K12" s="141" t="s">
        <v>86</v>
      </c>
    </row>
    <row r="13" ht="14.25" spans="1:11">
      <c r="A13" s="275" t="s">
        <v>93</v>
      </c>
      <c r="B13" s="295" t="s">
        <v>85</v>
      </c>
      <c r="C13" s="140" t="s">
        <v>86</v>
      </c>
      <c r="D13" s="281"/>
      <c r="E13" s="278" t="s">
        <v>94</v>
      </c>
      <c r="F13" s="140" t="s">
        <v>95</v>
      </c>
      <c r="G13" s="140" t="s">
        <v>96</v>
      </c>
      <c r="H13" s="140" t="s">
        <v>88</v>
      </c>
      <c r="I13" s="278" t="s">
        <v>97</v>
      </c>
      <c r="J13" s="295" t="s">
        <v>85</v>
      </c>
      <c r="K13" s="141" t="s">
        <v>86</v>
      </c>
    </row>
    <row r="14" ht="15" spans="1:11">
      <c r="A14" s="285" t="s">
        <v>98</v>
      </c>
      <c r="B14" s="286"/>
      <c r="C14" s="286"/>
      <c r="D14" s="286"/>
      <c r="E14" s="286"/>
      <c r="F14" s="286"/>
      <c r="G14" s="286"/>
      <c r="H14" s="286"/>
      <c r="I14" s="286"/>
      <c r="J14" s="286"/>
      <c r="K14" s="339"/>
    </row>
    <row r="15" ht="15" spans="1:11">
      <c r="A15" s="379" t="s">
        <v>99</v>
      </c>
      <c r="B15" s="380"/>
      <c r="C15" s="380"/>
      <c r="D15" s="380"/>
      <c r="E15" s="380"/>
      <c r="F15" s="380"/>
      <c r="G15" s="380"/>
      <c r="H15" s="380"/>
      <c r="I15" s="380"/>
      <c r="J15" s="380"/>
      <c r="K15" s="428"/>
    </row>
    <row r="16" ht="14.25" spans="1:11">
      <c r="A16" s="386" t="s">
        <v>100</v>
      </c>
      <c r="B16" s="383" t="s">
        <v>95</v>
      </c>
      <c r="C16" s="383" t="s">
        <v>96</v>
      </c>
      <c r="D16" s="387"/>
      <c r="E16" s="388" t="s">
        <v>101</v>
      </c>
      <c r="F16" s="383" t="s">
        <v>95</v>
      </c>
      <c r="G16" s="383" t="s">
        <v>96</v>
      </c>
      <c r="H16" s="389"/>
      <c r="I16" s="388" t="s">
        <v>102</v>
      </c>
      <c r="J16" s="383" t="s">
        <v>95</v>
      </c>
      <c r="K16" s="429" t="s">
        <v>96</v>
      </c>
    </row>
    <row r="17" customHeight="1" spans="1:22">
      <c r="A17" s="312" t="s">
        <v>103</v>
      </c>
      <c r="B17" s="140" t="s">
        <v>95</v>
      </c>
      <c r="C17" s="140" t="s">
        <v>96</v>
      </c>
      <c r="D17" s="390"/>
      <c r="E17" s="313" t="s">
        <v>104</v>
      </c>
      <c r="F17" s="140" t="s">
        <v>95</v>
      </c>
      <c r="G17" s="140" t="s">
        <v>96</v>
      </c>
      <c r="H17" s="391"/>
      <c r="I17" s="313" t="s">
        <v>105</v>
      </c>
      <c r="J17" s="140" t="s">
        <v>95</v>
      </c>
      <c r="K17" s="141" t="s">
        <v>96</v>
      </c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</row>
    <row r="18" ht="18" customHeight="1" spans="1:11">
      <c r="A18" s="392" t="s">
        <v>106</v>
      </c>
      <c r="B18" s="393"/>
      <c r="C18" s="393"/>
      <c r="D18" s="393"/>
      <c r="E18" s="393"/>
      <c r="F18" s="393"/>
      <c r="G18" s="393"/>
      <c r="H18" s="393"/>
      <c r="I18" s="393"/>
      <c r="J18" s="393"/>
      <c r="K18" s="431"/>
    </row>
    <row r="19" s="374" customFormat="1" ht="18" customHeight="1" spans="1:11">
      <c r="A19" s="379" t="s">
        <v>107</v>
      </c>
      <c r="B19" s="380"/>
      <c r="C19" s="380"/>
      <c r="D19" s="380"/>
      <c r="E19" s="380"/>
      <c r="F19" s="380"/>
      <c r="G19" s="380"/>
      <c r="H19" s="380"/>
      <c r="I19" s="380"/>
      <c r="J19" s="380"/>
      <c r="K19" s="428"/>
    </row>
    <row r="20" customHeight="1" spans="1:11">
      <c r="A20" s="394" t="s">
        <v>108</v>
      </c>
      <c r="B20" s="395"/>
      <c r="C20" s="395"/>
      <c r="D20" s="395"/>
      <c r="E20" s="395"/>
      <c r="F20" s="395"/>
      <c r="G20" s="395"/>
      <c r="H20" s="395"/>
      <c r="I20" s="395"/>
      <c r="J20" s="395"/>
      <c r="K20" s="432"/>
    </row>
    <row r="21" ht="21.75" customHeight="1" spans="1:11">
      <c r="A21" s="396" t="s">
        <v>109</v>
      </c>
      <c r="B21" s="397" t="s">
        <v>110</v>
      </c>
      <c r="C21" s="398" t="s">
        <v>111</v>
      </c>
      <c r="D21" s="398" t="s">
        <v>112</v>
      </c>
      <c r="E21" s="398" t="s">
        <v>113</v>
      </c>
      <c r="F21" s="398" t="s">
        <v>114</v>
      </c>
      <c r="G21" s="398" t="s">
        <v>115</v>
      </c>
      <c r="H21" s="399" t="s">
        <v>116</v>
      </c>
      <c r="I21" s="433"/>
      <c r="J21" s="434"/>
      <c r="K21" s="344" t="s">
        <v>117</v>
      </c>
    </row>
    <row r="22" ht="23" customHeight="1" spans="1:11">
      <c r="A22" s="12" t="s">
        <v>118</v>
      </c>
      <c r="B22" s="400"/>
      <c r="C22" s="400" t="s">
        <v>95</v>
      </c>
      <c r="D22" s="400" t="s">
        <v>95</v>
      </c>
      <c r="E22" s="400" t="s">
        <v>95</v>
      </c>
      <c r="F22" s="400" t="s">
        <v>95</v>
      </c>
      <c r="G22" s="400" t="s">
        <v>95</v>
      </c>
      <c r="H22" s="400" t="s">
        <v>95</v>
      </c>
      <c r="I22" s="400"/>
      <c r="J22" s="400"/>
      <c r="K22" s="435" t="s">
        <v>95</v>
      </c>
    </row>
    <row r="23" ht="23" customHeight="1" spans="1:11">
      <c r="A23" s="12" t="s">
        <v>119</v>
      </c>
      <c r="B23" s="400"/>
      <c r="C23" s="400" t="s">
        <v>95</v>
      </c>
      <c r="D23" s="400" t="s">
        <v>95</v>
      </c>
      <c r="E23" s="400" t="s">
        <v>95</v>
      </c>
      <c r="F23" s="400" t="s">
        <v>95</v>
      </c>
      <c r="G23" s="400" t="s">
        <v>95</v>
      </c>
      <c r="H23" s="400" t="s">
        <v>95</v>
      </c>
      <c r="I23" s="400"/>
      <c r="J23" s="400"/>
      <c r="K23" s="435" t="s">
        <v>95</v>
      </c>
    </row>
    <row r="24" ht="23" customHeight="1" spans="1:11">
      <c r="A24" s="12"/>
      <c r="B24" s="401"/>
      <c r="C24" s="400"/>
      <c r="D24" s="400"/>
      <c r="E24" s="400"/>
      <c r="F24" s="400"/>
      <c r="G24" s="400"/>
      <c r="H24" s="400"/>
      <c r="I24" s="400"/>
      <c r="J24" s="400"/>
      <c r="K24" s="435"/>
    </row>
    <row r="25" ht="23" customHeight="1" spans="1:11">
      <c r="A25" s="402"/>
      <c r="B25" s="403"/>
      <c r="C25" s="400"/>
      <c r="D25" s="400"/>
      <c r="E25" s="400"/>
      <c r="F25" s="400"/>
      <c r="G25" s="400"/>
      <c r="H25" s="400"/>
      <c r="I25" s="403"/>
      <c r="J25" s="403"/>
      <c r="K25" s="436"/>
    </row>
    <row r="26" ht="23" customHeight="1" spans="1:11">
      <c r="A26" s="404"/>
      <c r="B26" s="403"/>
      <c r="C26" s="403"/>
      <c r="D26" s="403"/>
      <c r="E26" s="403"/>
      <c r="F26" s="403"/>
      <c r="G26" s="403"/>
      <c r="H26" s="403"/>
      <c r="I26" s="403"/>
      <c r="J26" s="403"/>
      <c r="K26" s="436"/>
    </row>
    <row r="27" ht="23" customHeight="1" spans="1:11">
      <c r="A27" s="404"/>
      <c r="B27" s="403"/>
      <c r="C27" s="403"/>
      <c r="D27" s="403"/>
      <c r="E27" s="403"/>
      <c r="F27" s="403"/>
      <c r="G27" s="403"/>
      <c r="H27" s="403"/>
      <c r="I27" s="403"/>
      <c r="J27" s="403"/>
      <c r="K27" s="436"/>
    </row>
    <row r="28" ht="18" customHeight="1" spans="1:11">
      <c r="A28" s="405" t="s">
        <v>120</v>
      </c>
      <c r="B28" s="406"/>
      <c r="C28" s="406"/>
      <c r="D28" s="406"/>
      <c r="E28" s="406"/>
      <c r="F28" s="406"/>
      <c r="G28" s="406"/>
      <c r="H28" s="406"/>
      <c r="I28" s="406"/>
      <c r="J28" s="406"/>
      <c r="K28" s="437"/>
    </row>
    <row r="29" ht="18.75" customHeight="1" spans="1:11">
      <c r="A29" s="407"/>
      <c r="B29" s="408"/>
      <c r="C29" s="408"/>
      <c r="D29" s="408"/>
      <c r="E29" s="408"/>
      <c r="F29" s="408"/>
      <c r="G29" s="408"/>
      <c r="H29" s="408"/>
      <c r="I29" s="408"/>
      <c r="J29" s="408"/>
      <c r="K29" s="438"/>
    </row>
    <row r="30" ht="18.75" customHeight="1" spans="1:11">
      <c r="A30" s="409"/>
      <c r="B30" s="410"/>
      <c r="C30" s="410"/>
      <c r="D30" s="410"/>
      <c r="E30" s="410"/>
      <c r="F30" s="410"/>
      <c r="G30" s="410"/>
      <c r="H30" s="410"/>
      <c r="I30" s="410"/>
      <c r="J30" s="410"/>
      <c r="K30" s="439"/>
    </row>
    <row r="31" ht="18" customHeight="1" spans="1:11">
      <c r="A31" s="405" t="s">
        <v>121</v>
      </c>
      <c r="B31" s="406"/>
      <c r="C31" s="406"/>
      <c r="D31" s="406"/>
      <c r="E31" s="406"/>
      <c r="F31" s="406"/>
      <c r="G31" s="406"/>
      <c r="H31" s="406"/>
      <c r="I31" s="406"/>
      <c r="J31" s="406"/>
      <c r="K31" s="437"/>
    </row>
    <row r="32" ht="14.25" spans="1:11">
      <c r="A32" s="411" t="s">
        <v>122</v>
      </c>
      <c r="B32" s="412"/>
      <c r="C32" s="412"/>
      <c r="D32" s="412"/>
      <c r="E32" s="412"/>
      <c r="F32" s="412"/>
      <c r="G32" s="412"/>
      <c r="H32" s="412"/>
      <c r="I32" s="412"/>
      <c r="J32" s="412"/>
      <c r="K32" s="440"/>
    </row>
    <row r="33" ht="15" spans="1:11">
      <c r="A33" s="148" t="s">
        <v>123</v>
      </c>
      <c r="B33" s="149"/>
      <c r="C33" s="140" t="s">
        <v>65</v>
      </c>
      <c r="D33" s="140" t="s">
        <v>66</v>
      </c>
      <c r="E33" s="413" t="s">
        <v>124</v>
      </c>
      <c r="F33" s="414"/>
      <c r="G33" s="414"/>
      <c r="H33" s="414"/>
      <c r="I33" s="414"/>
      <c r="J33" s="414"/>
      <c r="K33" s="441"/>
    </row>
    <row r="34" ht="15" spans="1:11">
      <c r="A34" s="415" t="s">
        <v>125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5"/>
    </row>
    <row r="35" ht="21" customHeight="1" spans="1:11">
      <c r="A35" s="416" t="s">
        <v>126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42"/>
    </row>
    <row r="36" ht="21" customHeight="1" spans="1:11">
      <c r="A36" s="320" t="s">
        <v>127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50"/>
    </row>
    <row r="37" ht="21" customHeight="1" spans="1:11">
      <c r="A37" s="320" t="s">
        <v>128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50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0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0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0"/>
    </row>
    <row r="41" ht="21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0"/>
    </row>
    <row r="42" ht="15" spans="1:11">
      <c r="A42" s="315" t="s">
        <v>129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48"/>
    </row>
    <row r="43" ht="15" spans="1:11">
      <c r="A43" s="379" t="s">
        <v>130</v>
      </c>
      <c r="B43" s="380"/>
      <c r="C43" s="380"/>
      <c r="D43" s="380"/>
      <c r="E43" s="380"/>
      <c r="F43" s="380"/>
      <c r="G43" s="380"/>
      <c r="H43" s="380"/>
      <c r="I43" s="380"/>
      <c r="J43" s="380"/>
      <c r="K43" s="428"/>
    </row>
    <row r="44" ht="14.25" spans="1:11">
      <c r="A44" s="386" t="s">
        <v>131</v>
      </c>
      <c r="B44" s="383" t="s">
        <v>95</v>
      </c>
      <c r="C44" s="383" t="s">
        <v>96</v>
      </c>
      <c r="D44" s="383" t="s">
        <v>88</v>
      </c>
      <c r="E44" s="388" t="s">
        <v>132</v>
      </c>
      <c r="F44" s="383" t="s">
        <v>95</v>
      </c>
      <c r="G44" s="383" t="s">
        <v>96</v>
      </c>
      <c r="H44" s="383" t="s">
        <v>88</v>
      </c>
      <c r="I44" s="388" t="s">
        <v>133</v>
      </c>
      <c r="J44" s="383" t="s">
        <v>95</v>
      </c>
      <c r="K44" s="429" t="s">
        <v>96</v>
      </c>
    </row>
    <row r="45" ht="14.25" spans="1:11">
      <c r="A45" s="312" t="s">
        <v>87</v>
      </c>
      <c r="B45" s="140" t="s">
        <v>95</v>
      </c>
      <c r="C45" s="140" t="s">
        <v>96</v>
      </c>
      <c r="D45" s="140" t="s">
        <v>88</v>
      </c>
      <c r="E45" s="313" t="s">
        <v>94</v>
      </c>
      <c r="F45" s="140" t="s">
        <v>95</v>
      </c>
      <c r="G45" s="140" t="s">
        <v>96</v>
      </c>
      <c r="H45" s="140" t="s">
        <v>88</v>
      </c>
      <c r="I45" s="313" t="s">
        <v>105</v>
      </c>
      <c r="J45" s="140" t="s">
        <v>95</v>
      </c>
      <c r="K45" s="141" t="s">
        <v>96</v>
      </c>
    </row>
    <row r="46" ht="15" spans="1:11">
      <c r="A46" s="285" t="s">
        <v>98</v>
      </c>
      <c r="B46" s="286"/>
      <c r="C46" s="286"/>
      <c r="D46" s="286"/>
      <c r="E46" s="286"/>
      <c r="F46" s="286"/>
      <c r="G46" s="286"/>
      <c r="H46" s="286"/>
      <c r="I46" s="286"/>
      <c r="J46" s="286"/>
      <c r="K46" s="339"/>
    </row>
    <row r="47" ht="15" spans="1:11">
      <c r="A47" s="415" t="s">
        <v>134</v>
      </c>
      <c r="B47" s="415"/>
      <c r="C47" s="415"/>
      <c r="D47" s="415"/>
      <c r="E47" s="415"/>
      <c r="F47" s="415"/>
      <c r="G47" s="415"/>
      <c r="H47" s="415"/>
      <c r="I47" s="415"/>
      <c r="J47" s="415"/>
      <c r="K47" s="415"/>
    </row>
    <row r="48" ht="15" spans="1:11">
      <c r="A48" s="416"/>
      <c r="B48" s="417"/>
      <c r="C48" s="417"/>
      <c r="D48" s="417"/>
      <c r="E48" s="417"/>
      <c r="F48" s="417"/>
      <c r="G48" s="417"/>
      <c r="H48" s="417"/>
      <c r="I48" s="417"/>
      <c r="J48" s="417"/>
      <c r="K48" s="442"/>
    </row>
    <row r="49" ht="15" spans="1:11">
      <c r="A49" s="418" t="s">
        <v>135</v>
      </c>
      <c r="B49" s="419" t="s">
        <v>136</v>
      </c>
      <c r="C49" s="419"/>
      <c r="D49" s="420" t="s">
        <v>137</v>
      </c>
      <c r="E49" s="421" t="s">
        <v>138</v>
      </c>
      <c r="F49" s="422" t="s">
        <v>139</v>
      </c>
      <c r="G49" s="423">
        <v>45474</v>
      </c>
      <c r="H49" s="424" t="s">
        <v>140</v>
      </c>
      <c r="I49" s="443"/>
      <c r="J49" s="444" t="s">
        <v>141</v>
      </c>
      <c r="K49" s="445"/>
    </row>
    <row r="50" ht="15" spans="1:11">
      <c r="A50" s="415" t="s">
        <v>142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5"/>
    </row>
    <row r="51" ht="24" customHeight="1" spans="1:11">
      <c r="A51" s="425" t="s">
        <v>143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46"/>
    </row>
    <row r="52" ht="15" spans="1:11">
      <c r="A52" s="418" t="s">
        <v>135</v>
      </c>
      <c r="B52" s="419" t="s">
        <v>136</v>
      </c>
      <c r="C52" s="419"/>
      <c r="D52" s="420" t="s">
        <v>137</v>
      </c>
      <c r="E52" s="421" t="s">
        <v>138</v>
      </c>
      <c r="F52" s="422" t="s">
        <v>144</v>
      </c>
      <c r="G52" s="423">
        <v>45474</v>
      </c>
      <c r="H52" s="424" t="s">
        <v>140</v>
      </c>
      <c r="I52" s="443"/>
      <c r="J52" s="444" t="s">
        <v>141</v>
      </c>
      <c r="K52" s="4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7"/>
  <sheetViews>
    <sheetView workbookViewId="0">
      <selection activeCell="M17" sqref="M17"/>
    </sheetView>
  </sheetViews>
  <sheetFormatPr defaultColWidth="9" defaultRowHeight="14.25"/>
  <cols>
    <col min="1" max="1" width="19.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16" width="9.75" style="356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361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212" t="s">
        <v>61</v>
      </c>
      <c r="B2" s="214" t="str">
        <f>首期!B4</f>
        <v>TAEEAM92532</v>
      </c>
      <c r="C2" s="215"/>
      <c r="D2" s="214"/>
      <c r="E2" s="216" t="s">
        <v>67</v>
      </c>
      <c r="F2" s="217" t="str">
        <f>首期!B5</f>
        <v>女式外套</v>
      </c>
      <c r="G2" s="217"/>
      <c r="H2" s="217"/>
      <c r="I2" s="232"/>
      <c r="J2" s="233" t="s">
        <v>57</v>
      </c>
      <c r="K2" s="234" t="s">
        <v>56</v>
      </c>
      <c r="L2" s="234"/>
      <c r="M2" s="234"/>
      <c r="N2" s="234"/>
      <c r="O2" s="234"/>
      <c r="P2" s="36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218" t="s">
        <v>146</v>
      </c>
      <c r="B3" s="102" t="s">
        <v>147</v>
      </c>
      <c r="C3" s="103"/>
      <c r="D3" s="102"/>
      <c r="E3" s="102"/>
      <c r="F3" s="102"/>
      <c r="G3" s="102"/>
      <c r="H3" s="102"/>
      <c r="I3" s="120"/>
      <c r="J3" s="122"/>
      <c r="K3" s="122"/>
      <c r="L3" s="122"/>
      <c r="M3" s="122"/>
      <c r="N3" s="122"/>
      <c r="O3" s="122"/>
      <c r="P3" s="363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218"/>
      <c r="B4" s="220" t="s">
        <v>111</v>
      </c>
      <c r="C4" s="104" t="s">
        <v>112</v>
      </c>
      <c r="D4" s="104" t="s">
        <v>113</v>
      </c>
      <c r="E4" s="104" t="s">
        <v>114</v>
      </c>
      <c r="F4" s="104" t="s">
        <v>115</v>
      </c>
      <c r="G4" s="104" t="s">
        <v>116</v>
      </c>
      <c r="H4" s="123"/>
      <c r="I4" s="120"/>
      <c r="J4" s="364"/>
      <c r="K4" s="365" t="s">
        <v>118</v>
      </c>
      <c r="L4" s="365" t="s">
        <v>148</v>
      </c>
      <c r="M4" s="365" t="s">
        <v>149</v>
      </c>
      <c r="N4" s="366"/>
      <c r="O4" s="366"/>
      <c r="P4" s="367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218"/>
      <c r="B5" s="220" t="s">
        <v>150</v>
      </c>
      <c r="C5" s="104" t="s">
        <v>151</v>
      </c>
      <c r="D5" s="104" t="s">
        <v>152</v>
      </c>
      <c r="E5" s="104" t="s">
        <v>153</v>
      </c>
      <c r="F5" s="104" t="s">
        <v>154</v>
      </c>
      <c r="G5" s="104" t="s">
        <v>155</v>
      </c>
      <c r="H5" s="123"/>
      <c r="I5" s="120"/>
      <c r="J5" s="125"/>
      <c r="K5" s="368"/>
      <c r="L5" s="369" t="s">
        <v>112</v>
      </c>
      <c r="M5" s="369" t="s">
        <v>112</v>
      </c>
      <c r="N5" s="370"/>
      <c r="O5" s="368"/>
      <c r="P5" s="37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5" customHeight="1" spans="1:257">
      <c r="A6" s="357" t="s">
        <v>156</v>
      </c>
      <c r="B6" s="106">
        <f t="shared" ref="B6:B8" si="0">C6-2</f>
        <v>59</v>
      </c>
      <c r="C6" s="107">
        <v>61</v>
      </c>
      <c r="D6" s="106">
        <f t="shared" ref="D6:D8" si="1">C6+2</f>
        <v>63</v>
      </c>
      <c r="E6" s="106">
        <f t="shared" ref="E6:E8" si="2">D6+2</f>
        <v>65</v>
      </c>
      <c r="F6" s="106">
        <f t="shared" ref="F6:F8" si="3">E6+1</f>
        <v>66</v>
      </c>
      <c r="G6" s="106">
        <f t="shared" ref="G6:G8" si="4">F6+1</f>
        <v>67</v>
      </c>
      <c r="H6" s="106"/>
      <c r="I6" s="120"/>
      <c r="J6" s="125"/>
      <c r="K6" s="125"/>
      <c r="L6" s="125" t="s">
        <v>157</v>
      </c>
      <c r="M6" s="125" t="s">
        <v>157</v>
      </c>
      <c r="N6" s="125"/>
      <c r="O6" s="125"/>
      <c r="P6" s="238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5" customHeight="1" spans="1:257">
      <c r="A7" s="105" t="s">
        <v>158</v>
      </c>
      <c r="B7" s="106">
        <f t="shared" si="0"/>
        <v>57</v>
      </c>
      <c r="C7" s="107">
        <v>59</v>
      </c>
      <c r="D7" s="106">
        <f t="shared" si="1"/>
        <v>61</v>
      </c>
      <c r="E7" s="106">
        <f t="shared" si="2"/>
        <v>63</v>
      </c>
      <c r="F7" s="106">
        <f t="shared" si="3"/>
        <v>64</v>
      </c>
      <c r="G7" s="106">
        <f t="shared" si="4"/>
        <v>65</v>
      </c>
      <c r="H7" s="106"/>
      <c r="I7" s="120"/>
      <c r="J7" s="125"/>
      <c r="K7" s="125"/>
      <c r="L7" s="125" t="s">
        <v>157</v>
      </c>
      <c r="M7" s="125" t="s">
        <v>157</v>
      </c>
      <c r="N7" s="125"/>
      <c r="O7" s="125"/>
      <c r="P7" s="238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5" customHeight="1" spans="1:257">
      <c r="A8" s="105" t="s">
        <v>159</v>
      </c>
      <c r="B8" s="106">
        <f t="shared" si="0"/>
        <v>57</v>
      </c>
      <c r="C8" s="223" t="s">
        <v>160</v>
      </c>
      <c r="D8" s="106">
        <f t="shared" si="1"/>
        <v>61</v>
      </c>
      <c r="E8" s="106">
        <f t="shared" si="2"/>
        <v>63</v>
      </c>
      <c r="F8" s="106">
        <f t="shared" si="3"/>
        <v>64</v>
      </c>
      <c r="G8" s="106">
        <f t="shared" si="4"/>
        <v>65</v>
      </c>
      <c r="H8" s="106"/>
      <c r="I8" s="120"/>
      <c r="J8" s="125"/>
      <c r="K8" s="125"/>
      <c r="L8" s="125" t="s">
        <v>157</v>
      </c>
      <c r="M8" s="125" t="s">
        <v>157</v>
      </c>
      <c r="N8" s="125"/>
      <c r="O8" s="125"/>
      <c r="P8" s="238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5" customHeight="1" spans="1:257">
      <c r="A9" s="105" t="s">
        <v>161</v>
      </c>
      <c r="B9" s="106">
        <f t="shared" ref="B9:B11" si="5">C9-4</f>
        <v>94</v>
      </c>
      <c r="C9" s="223">
        <v>98</v>
      </c>
      <c r="D9" s="106">
        <f t="shared" ref="D9:D11" si="6">C9+4</f>
        <v>102</v>
      </c>
      <c r="E9" s="106">
        <f>D9+4</f>
        <v>106</v>
      </c>
      <c r="F9" s="106">
        <f t="shared" ref="F9:F11" si="7">E9+6</f>
        <v>112</v>
      </c>
      <c r="G9" s="106">
        <f>F9+6</f>
        <v>118</v>
      </c>
      <c r="H9" s="106"/>
      <c r="I9" s="120"/>
      <c r="J9" s="125"/>
      <c r="K9" s="125"/>
      <c r="L9" s="125" t="s">
        <v>157</v>
      </c>
      <c r="M9" s="125" t="s">
        <v>157</v>
      </c>
      <c r="N9" s="125"/>
      <c r="O9" s="125"/>
      <c r="P9" s="238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5" customHeight="1" spans="1:257">
      <c r="A10" s="105" t="s">
        <v>162</v>
      </c>
      <c r="B10" s="106">
        <f t="shared" si="5"/>
        <v>87</v>
      </c>
      <c r="C10" s="223">
        <v>91</v>
      </c>
      <c r="D10" s="106">
        <f t="shared" si="6"/>
        <v>95</v>
      </c>
      <c r="E10" s="106">
        <f>D10+5</f>
        <v>100</v>
      </c>
      <c r="F10" s="106">
        <f t="shared" si="7"/>
        <v>106</v>
      </c>
      <c r="G10" s="106">
        <f>F10+7</f>
        <v>113</v>
      </c>
      <c r="H10" s="106"/>
      <c r="I10" s="120"/>
      <c r="J10" s="125"/>
      <c r="K10" s="125"/>
      <c r="L10" s="125" t="s">
        <v>157</v>
      </c>
      <c r="M10" s="125" t="s">
        <v>157</v>
      </c>
      <c r="N10" s="125"/>
      <c r="O10" s="125"/>
      <c r="P10" s="238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5" customHeight="1" spans="1:257">
      <c r="A11" s="105" t="s">
        <v>163</v>
      </c>
      <c r="B11" s="109">
        <f t="shared" si="5"/>
        <v>100</v>
      </c>
      <c r="C11" s="224" t="s">
        <v>164</v>
      </c>
      <c r="D11" s="109">
        <f t="shared" si="6"/>
        <v>108</v>
      </c>
      <c r="E11" s="109">
        <f>D11+5</f>
        <v>113</v>
      </c>
      <c r="F11" s="109">
        <f t="shared" si="7"/>
        <v>119</v>
      </c>
      <c r="G11" s="109">
        <f>F11+7</f>
        <v>126</v>
      </c>
      <c r="H11" s="126"/>
      <c r="I11" s="120"/>
      <c r="J11" s="125"/>
      <c r="K11" s="125"/>
      <c r="L11" s="125" t="s">
        <v>165</v>
      </c>
      <c r="M11" s="125" t="s">
        <v>157</v>
      </c>
      <c r="N11" s="125"/>
      <c r="O11" s="125"/>
      <c r="P11" s="238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5" customHeight="1" spans="1:257">
      <c r="A12" s="105" t="s">
        <v>166</v>
      </c>
      <c r="B12" s="106">
        <f t="shared" ref="B12:B14" si="8">C12-1</f>
        <v>48</v>
      </c>
      <c r="C12" s="107">
        <v>49</v>
      </c>
      <c r="D12" s="106">
        <f t="shared" ref="D12:D14" si="9">C12+1</f>
        <v>50</v>
      </c>
      <c r="E12" s="106">
        <f t="shared" ref="E12:E14" si="10">D12+1</f>
        <v>51</v>
      </c>
      <c r="F12" s="106">
        <f>E12+1.5</f>
        <v>52.5</v>
      </c>
      <c r="G12" s="106">
        <f>F12+1.5</f>
        <v>54</v>
      </c>
      <c r="H12" s="126"/>
      <c r="I12" s="120"/>
      <c r="J12" s="125"/>
      <c r="K12" s="125"/>
      <c r="L12" s="125" t="s">
        <v>157</v>
      </c>
      <c r="M12" s="125" t="s">
        <v>157</v>
      </c>
      <c r="N12" s="125"/>
      <c r="O12" s="125"/>
      <c r="P12" s="238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5" customHeight="1" spans="1:257">
      <c r="A13" s="105" t="s">
        <v>167</v>
      </c>
      <c r="B13" s="106">
        <f t="shared" si="8"/>
        <v>37</v>
      </c>
      <c r="C13" s="107">
        <v>38</v>
      </c>
      <c r="D13" s="106">
        <f t="shared" si="9"/>
        <v>39</v>
      </c>
      <c r="E13" s="106">
        <f t="shared" si="10"/>
        <v>40</v>
      </c>
      <c r="F13" s="106">
        <f>E13+1.2</f>
        <v>41.2</v>
      </c>
      <c r="G13" s="106">
        <f>F13+1.2</f>
        <v>42.4</v>
      </c>
      <c r="H13" s="106"/>
      <c r="I13" s="120"/>
      <c r="J13" s="125"/>
      <c r="K13" s="125"/>
      <c r="L13" s="125" t="s">
        <v>168</v>
      </c>
      <c r="M13" s="125" t="s">
        <v>157</v>
      </c>
      <c r="N13" s="125"/>
      <c r="O13" s="125"/>
      <c r="P13" s="238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5" customHeight="1" spans="1:257">
      <c r="A14" s="105" t="s">
        <v>169</v>
      </c>
      <c r="B14" s="106">
        <f t="shared" si="8"/>
        <v>58</v>
      </c>
      <c r="C14" s="107">
        <v>59</v>
      </c>
      <c r="D14" s="106">
        <f t="shared" si="9"/>
        <v>60</v>
      </c>
      <c r="E14" s="106">
        <f t="shared" si="10"/>
        <v>61</v>
      </c>
      <c r="F14" s="106">
        <f>E14+0.5</f>
        <v>61.5</v>
      </c>
      <c r="G14" s="106">
        <f>F14+0.5</f>
        <v>62</v>
      </c>
      <c r="H14" s="106"/>
      <c r="I14" s="120"/>
      <c r="J14" s="125"/>
      <c r="K14" s="125"/>
      <c r="L14" s="125" t="s">
        <v>170</v>
      </c>
      <c r="M14" s="125" t="s">
        <v>171</v>
      </c>
      <c r="N14" s="125"/>
      <c r="O14" s="125"/>
      <c r="P14" s="238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5" customHeight="1" spans="1:257">
      <c r="A15" s="105" t="s">
        <v>172</v>
      </c>
      <c r="B15" s="106">
        <f>C15-0.8</f>
        <v>17.2</v>
      </c>
      <c r="C15" s="107">
        <v>18</v>
      </c>
      <c r="D15" s="106">
        <f>C15+0.8</f>
        <v>18.8</v>
      </c>
      <c r="E15" s="106">
        <f>D15+0.8</f>
        <v>19.6</v>
      </c>
      <c r="F15" s="106">
        <f>E15+1.1</f>
        <v>20.7</v>
      </c>
      <c r="G15" s="106">
        <f>F15+1.1</f>
        <v>21.8</v>
      </c>
      <c r="H15" s="106"/>
      <c r="I15" s="120"/>
      <c r="J15" s="125"/>
      <c r="K15" s="125"/>
      <c r="L15" s="125" t="s">
        <v>157</v>
      </c>
      <c r="M15" s="125" t="s">
        <v>157</v>
      </c>
      <c r="N15" s="125"/>
      <c r="O15" s="125"/>
      <c r="P15" s="238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5" customHeight="1" spans="1:257">
      <c r="A16" s="105" t="s">
        <v>173</v>
      </c>
      <c r="B16" s="106">
        <f>C16-0.6</f>
        <v>14.4</v>
      </c>
      <c r="C16" s="225">
        <v>15</v>
      </c>
      <c r="D16" s="106">
        <f>C16+0.6</f>
        <v>15.6</v>
      </c>
      <c r="E16" s="106">
        <f>D16+0.6</f>
        <v>16.2</v>
      </c>
      <c r="F16" s="106">
        <f>E16+0.95</f>
        <v>17.15</v>
      </c>
      <c r="G16" s="106">
        <f>F16+0.95</f>
        <v>18.1</v>
      </c>
      <c r="H16" s="106"/>
      <c r="I16" s="120"/>
      <c r="J16" s="125"/>
      <c r="K16" s="125"/>
      <c r="L16" s="125" t="s">
        <v>157</v>
      </c>
      <c r="M16" s="125" t="s">
        <v>157</v>
      </c>
      <c r="N16" s="125"/>
      <c r="O16" s="125"/>
      <c r="P16" s="238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5" customHeight="1" spans="1:257">
      <c r="A17" s="105" t="s">
        <v>174</v>
      </c>
      <c r="B17" s="106">
        <f t="shared" ref="B17:B21" si="11">C17-0.5</f>
        <v>10</v>
      </c>
      <c r="C17" s="107">
        <v>10.5</v>
      </c>
      <c r="D17" s="106">
        <f t="shared" ref="D17:D21" si="12">C17+0.5</f>
        <v>11</v>
      </c>
      <c r="E17" s="106">
        <f t="shared" ref="E17:E21" si="13">D17+0.5</f>
        <v>11.5</v>
      </c>
      <c r="F17" s="111">
        <f>E17+0.7</f>
        <v>12.2</v>
      </c>
      <c r="G17" s="111">
        <f>F17+0.7</f>
        <v>12.9</v>
      </c>
      <c r="H17" s="106"/>
      <c r="I17" s="120"/>
      <c r="J17" s="125"/>
      <c r="K17" s="125"/>
      <c r="L17" s="125" t="s">
        <v>175</v>
      </c>
      <c r="M17" s="125" t="s">
        <v>157</v>
      </c>
      <c r="N17" s="125"/>
      <c r="O17" s="125"/>
      <c r="P17" s="238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5" customHeight="1" spans="1:257">
      <c r="A18" s="105" t="s">
        <v>176</v>
      </c>
      <c r="B18" s="106">
        <f t="shared" si="11"/>
        <v>12.5</v>
      </c>
      <c r="C18" s="107">
        <v>13</v>
      </c>
      <c r="D18" s="106">
        <f t="shared" si="12"/>
        <v>13.5</v>
      </c>
      <c r="E18" s="106">
        <f t="shared" si="13"/>
        <v>14</v>
      </c>
      <c r="F18" s="106">
        <f>E18+0.7</f>
        <v>14.7</v>
      </c>
      <c r="G18" s="106">
        <f>F18+0.7</f>
        <v>15.4</v>
      </c>
      <c r="H18" s="106"/>
      <c r="I18" s="120"/>
      <c r="J18" s="125"/>
      <c r="K18" s="125"/>
      <c r="L18" s="125" t="s">
        <v>157</v>
      </c>
      <c r="M18" s="125" t="s">
        <v>157</v>
      </c>
      <c r="N18" s="125"/>
      <c r="O18" s="125"/>
      <c r="P18" s="238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5" customHeight="1" spans="1:257">
      <c r="A19" s="112" t="s">
        <v>177</v>
      </c>
      <c r="B19" s="106">
        <f>C19</f>
        <v>8</v>
      </c>
      <c r="C19" s="107">
        <v>8</v>
      </c>
      <c r="D19" s="106">
        <f>C19</f>
        <v>8</v>
      </c>
      <c r="E19" s="106">
        <f>C19</f>
        <v>8</v>
      </c>
      <c r="F19" s="106">
        <f>C19</f>
        <v>8</v>
      </c>
      <c r="G19" s="106">
        <f>C19</f>
        <v>8</v>
      </c>
      <c r="H19" s="106"/>
      <c r="I19" s="120"/>
      <c r="J19" s="125"/>
      <c r="K19" s="125"/>
      <c r="L19" s="125" t="s">
        <v>157</v>
      </c>
      <c r="M19" s="125" t="s">
        <v>157</v>
      </c>
      <c r="N19" s="125"/>
      <c r="O19" s="125"/>
      <c r="P19" s="238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25" customHeight="1" spans="1:257">
      <c r="A20" s="112" t="s">
        <v>178</v>
      </c>
      <c r="B20" s="106">
        <f t="shared" si="11"/>
        <v>32.5</v>
      </c>
      <c r="C20" s="107">
        <v>33</v>
      </c>
      <c r="D20" s="106">
        <f t="shared" si="12"/>
        <v>33.5</v>
      </c>
      <c r="E20" s="106">
        <f t="shared" si="13"/>
        <v>34</v>
      </c>
      <c r="F20" s="106">
        <f>E20+0.5</f>
        <v>34.5</v>
      </c>
      <c r="G20" s="106">
        <f t="shared" ref="G20:G22" si="14">F20</f>
        <v>34.5</v>
      </c>
      <c r="H20" s="106"/>
      <c r="I20" s="120"/>
      <c r="J20" s="125"/>
      <c r="K20" s="125"/>
      <c r="L20" s="125" t="s">
        <v>157</v>
      </c>
      <c r="M20" s="125" t="s">
        <v>157</v>
      </c>
      <c r="N20" s="125"/>
      <c r="O20" s="125"/>
      <c r="P20" s="238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ht="25" customHeight="1" spans="1:257">
      <c r="A21" s="105" t="s">
        <v>179</v>
      </c>
      <c r="B21" s="106">
        <f t="shared" si="11"/>
        <v>24</v>
      </c>
      <c r="C21" s="223">
        <v>24.5</v>
      </c>
      <c r="D21" s="106">
        <f t="shared" si="12"/>
        <v>25</v>
      </c>
      <c r="E21" s="106">
        <f t="shared" si="13"/>
        <v>25.5</v>
      </c>
      <c r="F21" s="106">
        <f>E21+0.5</f>
        <v>26</v>
      </c>
      <c r="G21" s="106">
        <f t="shared" si="14"/>
        <v>26</v>
      </c>
      <c r="H21" s="106"/>
      <c r="I21" s="120"/>
      <c r="J21" s="125"/>
      <c r="K21" s="125"/>
      <c r="L21" s="125" t="s">
        <v>157</v>
      </c>
      <c r="M21" s="125" t="s">
        <v>157</v>
      </c>
      <c r="N21" s="125"/>
      <c r="O21" s="125"/>
      <c r="P21" s="238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ht="25" customHeight="1" spans="1:257">
      <c r="A22" s="227" t="s">
        <v>180</v>
      </c>
      <c r="B22" s="114">
        <f>C22-1</f>
        <v>15</v>
      </c>
      <c r="C22" s="223" t="s">
        <v>181</v>
      </c>
      <c r="D22" s="114" t="str">
        <f>C22</f>
        <v>16</v>
      </c>
      <c r="E22" s="114">
        <f>D22+1.5</f>
        <v>17.5</v>
      </c>
      <c r="F22" s="114">
        <f>E22</f>
        <v>17.5</v>
      </c>
      <c r="G22" s="114">
        <f t="shared" si="14"/>
        <v>17.5</v>
      </c>
      <c r="H22" s="127"/>
      <c r="I22" s="120"/>
      <c r="J22" s="125"/>
      <c r="K22" s="125"/>
      <c r="L22" s="125" t="s">
        <v>157</v>
      </c>
      <c r="M22" s="125" t="s">
        <v>157</v>
      </c>
      <c r="N22" s="125"/>
      <c r="O22" s="125"/>
      <c r="P22" s="238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  <row r="23" s="89" customFormat="1" ht="25" customHeight="1" spans="1:257">
      <c r="A23" s="228"/>
      <c r="B23" s="230"/>
      <c r="C23" s="230"/>
      <c r="D23" s="231"/>
      <c r="E23" s="230"/>
      <c r="F23" s="230"/>
      <c r="G23" s="230"/>
      <c r="H23" s="239"/>
      <c r="I23" s="372"/>
      <c r="J23" s="372"/>
      <c r="K23" s="372"/>
      <c r="L23" s="372"/>
      <c r="M23" s="372"/>
      <c r="N23" s="372"/>
      <c r="O23" s="372"/>
      <c r="P23" s="373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  <c r="IW23" s="92"/>
    </row>
    <row r="24" s="89" customFormat="1" ht="18" spans="1:257">
      <c r="A24" s="358"/>
      <c r="B24" s="359"/>
      <c r="C24" s="359"/>
      <c r="D24" s="359"/>
      <c r="E24" s="359"/>
      <c r="F24" s="359"/>
      <c r="G24" s="359"/>
      <c r="H24" s="360"/>
      <c r="P24" s="361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  <c r="IW24" s="92"/>
    </row>
    <row r="25" s="89" customFormat="1" ht="18" spans="1:257">
      <c r="A25" s="358"/>
      <c r="B25" s="359"/>
      <c r="C25" s="359"/>
      <c r="D25" s="359"/>
      <c r="E25" s="359"/>
      <c r="F25" s="359"/>
      <c r="G25" s="359"/>
      <c r="H25" s="360"/>
      <c r="P25" s="361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</row>
    <row r="26" s="89" customFormat="1" spans="1:257">
      <c r="A26" s="118" t="s">
        <v>182</v>
      </c>
      <c r="B26" s="118"/>
      <c r="C26" s="119"/>
      <c r="D26" s="119"/>
      <c r="P26" s="361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s="89" customFormat="1" spans="3:257">
      <c r="C27" s="90"/>
      <c r="D27" s="90"/>
      <c r="J27" s="129" t="s">
        <v>183</v>
      </c>
      <c r="K27" s="253">
        <v>45474</v>
      </c>
      <c r="L27" s="129" t="s">
        <v>184</v>
      </c>
      <c r="M27" s="129" t="s">
        <v>138</v>
      </c>
      <c r="N27" s="129" t="s">
        <v>185</v>
      </c>
      <c r="O27" s="89" t="s">
        <v>141</v>
      </c>
      <c r="P27" s="361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2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3" workbookViewId="0">
      <selection activeCell="N22" sqref="N22"/>
    </sheetView>
  </sheetViews>
  <sheetFormatPr defaultColWidth="10" defaultRowHeight="16.5" customHeight="1"/>
  <cols>
    <col min="1" max="1" width="10.875" style="260" customWidth="1"/>
    <col min="2" max="16384" width="10" style="260"/>
  </cols>
  <sheetData>
    <row r="1" ht="22.5" customHeight="1" spans="1:11">
      <c r="A1" s="134" t="s">
        <v>186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7.25" customHeight="1" spans="1:11">
      <c r="A2" s="261" t="s">
        <v>53</v>
      </c>
      <c r="B2" s="262" t="s">
        <v>54</v>
      </c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35" t="s">
        <v>56</v>
      </c>
      <c r="J2" s="335"/>
      <c r="K2" s="336"/>
    </row>
    <row r="3" customHeight="1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customHeight="1" spans="1:11">
      <c r="A4" s="271" t="s">
        <v>61</v>
      </c>
      <c r="B4" s="140" t="s">
        <v>62</v>
      </c>
      <c r="C4" s="141"/>
      <c r="D4" s="271" t="s">
        <v>63</v>
      </c>
      <c r="E4" s="272"/>
      <c r="F4" s="273">
        <v>45468</v>
      </c>
      <c r="G4" s="274"/>
      <c r="H4" s="271" t="s">
        <v>64</v>
      </c>
      <c r="I4" s="272"/>
      <c r="J4" s="140" t="s">
        <v>65</v>
      </c>
      <c r="K4" s="141" t="s">
        <v>66</v>
      </c>
    </row>
    <row r="5" customHeight="1" spans="1:11">
      <c r="A5" s="275" t="s">
        <v>67</v>
      </c>
      <c r="B5" s="140" t="s">
        <v>68</v>
      </c>
      <c r="C5" s="141"/>
      <c r="D5" s="271" t="s">
        <v>69</v>
      </c>
      <c r="E5" s="272"/>
      <c r="F5" s="273">
        <v>45461</v>
      </c>
      <c r="G5" s="274"/>
      <c r="H5" s="271" t="s">
        <v>70</v>
      </c>
      <c r="I5" s="272"/>
      <c r="J5" s="140" t="s">
        <v>65</v>
      </c>
      <c r="K5" s="141" t="s">
        <v>66</v>
      </c>
    </row>
    <row r="6" customHeight="1" spans="1:11">
      <c r="A6" s="271" t="s">
        <v>71</v>
      </c>
      <c r="B6" s="276" t="s">
        <v>72</v>
      </c>
      <c r="C6" s="277">
        <v>6</v>
      </c>
      <c r="D6" s="275" t="s">
        <v>73</v>
      </c>
      <c r="E6" s="278"/>
      <c r="F6" s="273">
        <v>45483</v>
      </c>
      <c r="G6" s="274"/>
      <c r="H6" s="271" t="s">
        <v>74</v>
      </c>
      <c r="I6" s="272"/>
      <c r="J6" s="140" t="s">
        <v>65</v>
      </c>
      <c r="K6" s="141" t="s">
        <v>66</v>
      </c>
    </row>
    <row r="7" customHeight="1" spans="1:11">
      <c r="A7" s="271" t="s">
        <v>75</v>
      </c>
      <c r="B7" s="279">
        <v>3629</v>
      </c>
      <c r="C7" s="280"/>
      <c r="D7" s="275" t="s">
        <v>76</v>
      </c>
      <c r="E7" s="281"/>
      <c r="F7" s="273">
        <v>45485</v>
      </c>
      <c r="G7" s="274"/>
      <c r="H7" s="271" t="s">
        <v>77</v>
      </c>
      <c r="I7" s="272"/>
      <c r="J7" s="140" t="s">
        <v>65</v>
      </c>
      <c r="K7" s="141" t="s">
        <v>66</v>
      </c>
    </row>
    <row r="8" customHeight="1" spans="1:16">
      <c r="A8" s="282" t="s">
        <v>78</v>
      </c>
      <c r="B8" s="283" t="s">
        <v>79</v>
      </c>
      <c r="C8" s="284"/>
      <c r="D8" s="285" t="s">
        <v>80</v>
      </c>
      <c r="E8" s="286"/>
      <c r="F8" s="287">
        <v>45488</v>
      </c>
      <c r="G8" s="288"/>
      <c r="H8" s="285" t="s">
        <v>81</v>
      </c>
      <c r="I8" s="286"/>
      <c r="J8" s="305" t="s">
        <v>65</v>
      </c>
      <c r="K8" s="337" t="s">
        <v>66</v>
      </c>
      <c r="P8" s="193"/>
    </row>
    <row r="9" customHeight="1" spans="1:11">
      <c r="A9" s="289" t="s">
        <v>187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customHeight="1" spans="1:11">
      <c r="A10" s="290" t="s">
        <v>84</v>
      </c>
      <c r="B10" s="291" t="s">
        <v>85</v>
      </c>
      <c r="C10" s="292" t="s">
        <v>86</v>
      </c>
      <c r="D10" s="293"/>
      <c r="E10" s="294" t="s">
        <v>89</v>
      </c>
      <c r="F10" s="291" t="s">
        <v>85</v>
      </c>
      <c r="G10" s="292" t="s">
        <v>86</v>
      </c>
      <c r="H10" s="291"/>
      <c r="I10" s="294" t="s">
        <v>87</v>
      </c>
      <c r="J10" s="291" t="s">
        <v>85</v>
      </c>
      <c r="K10" s="338" t="s">
        <v>86</v>
      </c>
    </row>
    <row r="11" customHeight="1" spans="1:11">
      <c r="A11" s="275" t="s">
        <v>90</v>
      </c>
      <c r="B11" s="295" t="s">
        <v>85</v>
      </c>
      <c r="C11" s="140" t="s">
        <v>86</v>
      </c>
      <c r="D11" s="281"/>
      <c r="E11" s="278" t="s">
        <v>92</v>
      </c>
      <c r="F11" s="295" t="s">
        <v>85</v>
      </c>
      <c r="G11" s="140" t="s">
        <v>86</v>
      </c>
      <c r="H11" s="295"/>
      <c r="I11" s="278" t="s">
        <v>97</v>
      </c>
      <c r="J11" s="295" t="s">
        <v>85</v>
      </c>
      <c r="K11" s="141" t="s">
        <v>86</v>
      </c>
    </row>
    <row r="12" customHeight="1" spans="1:11">
      <c r="A12" s="285" t="s">
        <v>124</v>
      </c>
      <c r="B12" s="286"/>
      <c r="C12" s="286"/>
      <c r="D12" s="286"/>
      <c r="E12" s="286"/>
      <c r="F12" s="286"/>
      <c r="G12" s="286"/>
      <c r="H12" s="286"/>
      <c r="I12" s="286"/>
      <c r="J12" s="286"/>
      <c r="K12" s="339"/>
    </row>
    <row r="13" customHeight="1" spans="1:11">
      <c r="A13" s="296" t="s">
        <v>188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customHeight="1" spans="1:11">
      <c r="A14" s="297" t="s">
        <v>189</v>
      </c>
      <c r="B14" s="298"/>
      <c r="C14" s="298"/>
      <c r="D14" s="298"/>
      <c r="E14" s="298"/>
      <c r="F14" s="298"/>
      <c r="G14" s="298"/>
      <c r="H14" s="299"/>
      <c r="I14" s="340"/>
      <c r="J14" s="340"/>
      <c r="K14" s="341"/>
    </row>
    <row r="15" customHeight="1" spans="1:11">
      <c r="A15" s="300"/>
      <c r="B15" s="301"/>
      <c r="C15" s="301"/>
      <c r="D15" s="302"/>
      <c r="E15" s="303"/>
      <c r="F15" s="301"/>
      <c r="G15" s="301"/>
      <c r="H15" s="302"/>
      <c r="I15" s="342"/>
      <c r="J15" s="343"/>
      <c r="K15" s="344"/>
    </row>
    <row r="16" customHeight="1" spans="1:11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37"/>
    </row>
    <row r="17" customHeight="1" spans="1:11">
      <c r="A17" s="296" t="s">
        <v>190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customHeight="1" spans="1:11">
      <c r="A18" s="306" t="s">
        <v>191</v>
      </c>
      <c r="B18" s="307"/>
      <c r="C18" s="307"/>
      <c r="D18" s="307"/>
      <c r="E18" s="307"/>
      <c r="F18" s="307"/>
      <c r="G18" s="307"/>
      <c r="H18" s="307"/>
      <c r="I18" s="340"/>
      <c r="J18" s="340"/>
      <c r="K18" s="341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42"/>
      <c r="J19" s="343"/>
      <c r="K19" s="344"/>
    </row>
    <row r="20" customHeight="1" spans="1:1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customHeight="1" spans="1:11">
      <c r="A21" s="308" t="s">
        <v>121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35" t="s">
        <v>122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7"/>
    </row>
    <row r="23" customHeight="1" spans="1:11">
      <c r="A23" s="148" t="s">
        <v>123</v>
      </c>
      <c r="B23" s="149"/>
      <c r="C23" s="140" t="s">
        <v>65</v>
      </c>
      <c r="D23" s="140" t="s">
        <v>66</v>
      </c>
      <c r="E23" s="147"/>
      <c r="F23" s="147"/>
      <c r="G23" s="147"/>
      <c r="H23" s="147"/>
      <c r="I23" s="147"/>
      <c r="J23" s="147"/>
      <c r="K23" s="190"/>
    </row>
    <row r="24" customHeight="1" spans="1:11">
      <c r="A24" s="309" t="s">
        <v>192</v>
      </c>
      <c r="B24" s="143"/>
      <c r="C24" s="143"/>
      <c r="D24" s="143"/>
      <c r="E24" s="143"/>
      <c r="F24" s="143"/>
      <c r="G24" s="143"/>
      <c r="H24" s="143"/>
      <c r="I24" s="143"/>
      <c r="J24" s="143"/>
      <c r="K24" s="345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46"/>
    </row>
    <row r="26" customHeight="1" spans="1:11">
      <c r="A26" s="289" t="s">
        <v>130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customHeight="1" spans="1:11">
      <c r="A27" s="265" t="s">
        <v>131</v>
      </c>
      <c r="B27" s="292" t="s">
        <v>95</v>
      </c>
      <c r="C27" s="292" t="s">
        <v>96</v>
      </c>
      <c r="D27" s="292" t="s">
        <v>88</v>
      </c>
      <c r="E27" s="266" t="s">
        <v>132</v>
      </c>
      <c r="F27" s="292" t="s">
        <v>95</v>
      </c>
      <c r="G27" s="292" t="s">
        <v>96</v>
      </c>
      <c r="H27" s="292" t="s">
        <v>88</v>
      </c>
      <c r="I27" s="266" t="s">
        <v>133</v>
      </c>
      <c r="J27" s="292" t="s">
        <v>95</v>
      </c>
      <c r="K27" s="338" t="s">
        <v>96</v>
      </c>
    </row>
    <row r="28" customHeight="1" spans="1:11">
      <c r="A28" s="312" t="s">
        <v>87</v>
      </c>
      <c r="B28" s="140" t="s">
        <v>95</v>
      </c>
      <c r="C28" s="140" t="s">
        <v>96</v>
      </c>
      <c r="D28" s="140" t="s">
        <v>88</v>
      </c>
      <c r="E28" s="313" t="s">
        <v>94</v>
      </c>
      <c r="F28" s="140" t="s">
        <v>95</v>
      </c>
      <c r="G28" s="140" t="s">
        <v>96</v>
      </c>
      <c r="H28" s="140" t="s">
        <v>88</v>
      </c>
      <c r="I28" s="313" t="s">
        <v>105</v>
      </c>
      <c r="J28" s="140" t="s">
        <v>95</v>
      </c>
      <c r="K28" s="141" t="s">
        <v>96</v>
      </c>
    </row>
    <row r="29" customHeight="1" spans="1:11">
      <c r="A29" s="271" t="s">
        <v>98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7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48"/>
    </row>
    <row r="31" customHeight="1" spans="1:11">
      <c r="A31" s="317" t="s">
        <v>193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ht="21" customHeight="1" spans="1:11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49"/>
    </row>
    <row r="33" ht="21" customHeight="1" spans="1:11">
      <c r="A33" s="320"/>
      <c r="B33" s="321"/>
      <c r="C33" s="321"/>
      <c r="D33" s="321"/>
      <c r="E33" s="321"/>
      <c r="F33" s="321"/>
      <c r="G33" s="321"/>
      <c r="H33" s="321"/>
      <c r="I33" s="321"/>
      <c r="J33" s="321"/>
      <c r="K33" s="350"/>
    </row>
    <row r="34" ht="21" customHeight="1" spans="1:11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50"/>
    </row>
    <row r="35" ht="21" customHeight="1" spans="1:1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50"/>
    </row>
    <row r="36" ht="21" customHeight="1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50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0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0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0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0"/>
    </row>
    <row r="41" ht="21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0"/>
    </row>
    <row r="42" ht="21" customHeight="1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50"/>
    </row>
    <row r="43" ht="17.25" customHeight="1" spans="1:11">
      <c r="A43" s="315" t="s">
        <v>129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48"/>
    </row>
    <row r="44" customHeight="1" spans="1:11">
      <c r="A44" s="317" t="s">
        <v>194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ht="18" customHeight="1" spans="1:11">
      <c r="A45" s="322" t="s">
        <v>124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51"/>
    </row>
    <row r="46" ht="18" customHeight="1" spans="1:11">
      <c r="A46" s="322" t="s">
        <v>195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51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46"/>
    </row>
    <row r="48" ht="21" customHeight="1" spans="1:11">
      <c r="A48" s="324" t="s">
        <v>135</v>
      </c>
      <c r="B48" s="325" t="s">
        <v>136</v>
      </c>
      <c r="C48" s="325"/>
      <c r="D48" s="326" t="s">
        <v>137</v>
      </c>
      <c r="E48" s="326"/>
      <c r="F48" s="326" t="s">
        <v>139</v>
      </c>
      <c r="G48" s="327"/>
      <c r="H48" s="328" t="s">
        <v>140</v>
      </c>
      <c r="I48" s="328"/>
      <c r="J48" s="325" t="s">
        <v>141</v>
      </c>
      <c r="K48" s="352"/>
    </row>
    <row r="49" customHeight="1" spans="1:11">
      <c r="A49" s="329" t="s">
        <v>142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53"/>
    </row>
    <row r="50" customHeight="1" spans="1:1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54"/>
    </row>
    <row r="51" customHeight="1" spans="1:1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55"/>
    </row>
    <row r="52" ht="21" customHeight="1" spans="1:11">
      <c r="A52" s="324" t="s">
        <v>135</v>
      </c>
      <c r="B52" s="325" t="s">
        <v>136</v>
      </c>
      <c r="C52" s="325"/>
      <c r="D52" s="326" t="s">
        <v>137</v>
      </c>
      <c r="E52" s="326"/>
      <c r="F52" s="326" t="s">
        <v>139</v>
      </c>
      <c r="G52" s="327"/>
      <c r="H52" s="328" t="s">
        <v>140</v>
      </c>
      <c r="I52" s="328"/>
      <c r="J52" s="325" t="s">
        <v>141</v>
      </c>
      <c r="K52" s="35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6"/>
  <sheetViews>
    <sheetView workbookViewId="0">
      <selection activeCell="M12" sqref="M12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5.375" style="89" customWidth="1"/>
    <col min="9" max="14" width="8.875" style="89" customWidth="1"/>
    <col min="15" max="17" width="8.875" style="241" customWidth="1"/>
    <col min="18" max="249" width="9" style="89"/>
    <col min="250" max="16384" width="9" style="92"/>
  </cols>
  <sheetData>
    <row r="1" s="89" customFormat="1" ht="29" customHeight="1" spans="1:252">
      <c r="A1" s="93" t="s">
        <v>145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46"/>
      <c r="P1" s="246"/>
      <c r="Q1" s="246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</row>
    <row r="2" s="89" customFormat="1" ht="20" customHeight="1" spans="1:252">
      <c r="A2" s="212" t="s">
        <v>61</v>
      </c>
      <c r="B2" s="214" t="str">
        <f>首期!B4</f>
        <v>TAEEAM92532</v>
      </c>
      <c r="C2" s="215"/>
      <c r="D2" s="214"/>
      <c r="E2" s="216" t="s">
        <v>67</v>
      </c>
      <c r="F2" s="217" t="str">
        <f>首期!B5</f>
        <v>女式外套</v>
      </c>
      <c r="G2" s="217"/>
      <c r="H2" s="217"/>
      <c r="I2" s="233" t="s">
        <v>57</v>
      </c>
      <c r="J2" s="234" t="s">
        <v>56</v>
      </c>
      <c r="K2" s="234"/>
      <c r="L2" s="234"/>
      <c r="M2" s="234"/>
      <c r="N2" s="234"/>
      <c r="O2" s="247"/>
      <c r="P2" s="247"/>
      <c r="Q2" s="255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</row>
    <row r="3" s="89" customFormat="1" spans="1:252">
      <c r="A3" s="218" t="s">
        <v>146</v>
      </c>
      <c r="B3" s="102" t="s">
        <v>147</v>
      </c>
      <c r="C3" s="103"/>
      <c r="D3" s="102"/>
      <c r="E3" s="102"/>
      <c r="F3" s="102"/>
      <c r="G3" s="102"/>
      <c r="H3" s="102"/>
      <c r="I3" s="122" t="s">
        <v>196</v>
      </c>
      <c r="J3" s="122"/>
      <c r="K3" s="122"/>
      <c r="L3" s="122"/>
      <c r="M3" s="122"/>
      <c r="N3" s="122"/>
      <c r="O3" s="67"/>
      <c r="P3" s="67"/>
      <c r="Q3" s="256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</row>
    <row r="4" s="89" customFormat="1" ht="16.5" spans="1:252">
      <c r="A4" s="218"/>
      <c r="B4" s="104" t="s">
        <v>111</v>
      </c>
      <c r="C4" s="104" t="s">
        <v>112</v>
      </c>
      <c r="D4" s="104" t="s">
        <v>113</v>
      </c>
      <c r="E4" s="104" t="s">
        <v>114</v>
      </c>
      <c r="F4" s="104" t="s">
        <v>115</v>
      </c>
      <c r="G4" s="104" t="s">
        <v>116</v>
      </c>
      <c r="H4" s="123"/>
      <c r="I4" s="248"/>
      <c r="J4" s="248"/>
      <c r="K4" s="248"/>
      <c r="L4" s="248"/>
      <c r="M4" s="248"/>
      <c r="N4" s="248"/>
      <c r="O4" s="248"/>
      <c r="P4" s="67"/>
      <c r="Q4" s="257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</row>
    <row r="5" s="89" customFormat="1" ht="20" customHeight="1" spans="1:252">
      <c r="A5" s="218"/>
      <c r="B5" s="104" t="s">
        <v>150</v>
      </c>
      <c r="C5" s="104" t="s">
        <v>151</v>
      </c>
      <c r="D5" s="104" t="s">
        <v>152</v>
      </c>
      <c r="E5" s="104" t="s">
        <v>153</v>
      </c>
      <c r="F5" s="104" t="s">
        <v>154</v>
      </c>
      <c r="G5" s="104" t="s">
        <v>155</v>
      </c>
      <c r="H5" s="123"/>
      <c r="I5" s="125"/>
      <c r="J5" s="125"/>
      <c r="K5" s="125"/>
      <c r="L5" s="125"/>
      <c r="M5" s="125"/>
      <c r="N5" s="125"/>
      <c r="O5" s="125"/>
      <c r="P5" s="249"/>
      <c r="Q5" s="258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</row>
    <row r="6" s="89" customFormat="1" ht="20" customHeight="1" spans="1:252">
      <c r="A6" s="222" t="s">
        <v>156</v>
      </c>
      <c r="B6" s="106">
        <f t="shared" ref="B6:B8" si="0">C6-2</f>
        <v>59</v>
      </c>
      <c r="C6" s="107">
        <v>61</v>
      </c>
      <c r="D6" s="106">
        <f t="shared" ref="D6:D8" si="1">C6+2</f>
        <v>63</v>
      </c>
      <c r="E6" s="106">
        <f t="shared" ref="E6:E8" si="2">D6+2</f>
        <v>65</v>
      </c>
      <c r="F6" s="106">
        <f t="shared" ref="F6:F8" si="3">E6+1</f>
        <v>66</v>
      </c>
      <c r="G6" s="106">
        <f t="shared" ref="G6:G8" si="4">F6+1</f>
        <v>67</v>
      </c>
      <c r="H6" s="106"/>
      <c r="I6" s="125"/>
      <c r="J6" s="125"/>
      <c r="K6" s="250"/>
      <c r="L6" s="125"/>
      <c r="M6" s="125"/>
      <c r="N6" s="125"/>
      <c r="O6" s="125"/>
      <c r="P6" s="249"/>
      <c r="Q6" s="258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</row>
    <row r="7" s="89" customFormat="1" ht="20" customHeight="1" spans="1:252">
      <c r="A7" s="222" t="s">
        <v>158</v>
      </c>
      <c r="B7" s="106">
        <f t="shared" si="0"/>
        <v>57</v>
      </c>
      <c r="C7" s="107">
        <v>59</v>
      </c>
      <c r="D7" s="106">
        <f t="shared" si="1"/>
        <v>61</v>
      </c>
      <c r="E7" s="106">
        <f t="shared" si="2"/>
        <v>63</v>
      </c>
      <c r="F7" s="106">
        <f t="shared" si="3"/>
        <v>64</v>
      </c>
      <c r="G7" s="106">
        <f t="shared" si="4"/>
        <v>65</v>
      </c>
      <c r="H7" s="106"/>
      <c r="I7" s="125"/>
      <c r="J7" s="125"/>
      <c r="K7" s="125"/>
      <c r="L7" s="125"/>
      <c r="M7" s="125"/>
      <c r="N7" s="125"/>
      <c r="O7" s="125"/>
      <c r="P7" s="249"/>
      <c r="Q7" s="258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</row>
    <row r="8" s="89" customFormat="1" ht="20" customHeight="1" spans="1:252">
      <c r="A8" s="222" t="s">
        <v>159</v>
      </c>
      <c r="B8" s="106">
        <f t="shared" si="0"/>
        <v>57</v>
      </c>
      <c r="C8" s="108" t="s">
        <v>160</v>
      </c>
      <c r="D8" s="106">
        <f t="shared" si="1"/>
        <v>61</v>
      </c>
      <c r="E8" s="106">
        <f t="shared" si="2"/>
        <v>63</v>
      </c>
      <c r="F8" s="106">
        <f t="shared" si="3"/>
        <v>64</v>
      </c>
      <c r="G8" s="106">
        <f t="shared" si="4"/>
        <v>65</v>
      </c>
      <c r="H8" s="106"/>
      <c r="I8" s="125"/>
      <c r="J8" s="125"/>
      <c r="K8" s="125"/>
      <c r="L8" s="125"/>
      <c r="M8" s="125"/>
      <c r="N8" s="125"/>
      <c r="O8" s="125"/>
      <c r="P8" s="249"/>
      <c r="Q8" s="258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</row>
    <row r="9" s="89" customFormat="1" ht="20" customHeight="1" spans="1:252">
      <c r="A9" s="222" t="s">
        <v>161</v>
      </c>
      <c r="B9" s="106">
        <f t="shared" ref="B9:B11" si="5">C9-4</f>
        <v>94</v>
      </c>
      <c r="C9" s="108">
        <v>98</v>
      </c>
      <c r="D9" s="106">
        <f t="shared" ref="D9:D11" si="6">C9+4</f>
        <v>102</v>
      </c>
      <c r="E9" s="106">
        <f>D9+4</f>
        <v>106</v>
      </c>
      <c r="F9" s="106">
        <f t="shared" ref="F9:F11" si="7">E9+6</f>
        <v>112</v>
      </c>
      <c r="G9" s="106">
        <f>F9+6</f>
        <v>118</v>
      </c>
      <c r="H9" s="106"/>
      <c r="I9" s="125"/>
      <c r="J9" s="125"/>
      <c r="K9" s="125"/>
      <c r="L9" s="125"/>
      <c r="M9" s="125"/>
      <c r="N9" s="125"/>
      <c r="O9" s="125"/>
      <c r="P9" s="249"/>
      <c r="Q9" s="258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</row>
    <row r="10" s="89" customFormat="1" ht="20" customHeight="1" spans="1:252">
      <c r="A10" s="222" t="s">
        <v>162</v>
      </c>
      <c r="B10" s="106">
        <f t="shared" si="5"/>
        <v>87</v>
      </c>
      <c r="C10" s="108">
        <v>91</v>
      </c>
      <c r="D10" s="106">
        <f t="shared" si="6"/>
        <v>95</v>
      </c>
      <c r="E10" s="106">
        <f>D10+5</f>
        <v>100</v>
      </c>
      <c r="F10" s="106">
        <f t="shared" si="7"/>
        <v>106</v>
      </c>
      <c r="G10" s="106">
        <f>F10+7</f>
        <v>113</v>
      </c>
      <c r="H10" s="106"/>
      <c r="I10" s="125"/>
      <c r="J10" s="125"/>
      <c r="K10" s="125"/>
      <c r="L10" s="125"/>
      <c r="M10" s="125"/>
      <c r="N10" s="125"/>
      <c r="O10" s="125"/>
      <c r="P10" s="249"/>
      <c r="Q10" s="258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</row>
    <row r="11" s="89" customFormat="1" ht="20" customHeight="1" spans="1:252">
      <c r="A11" s="222" t="s">
        <v>163</v>
      </c>
      <c r="B11" s="109">
        <f t="shared" si="5"/>
        <v>100</v>
      </c>
      <c r="C11" s="110" t="s">
        <v>164</v>
      </c>
      <c r="D11" s="109">
        <f t="shared" si="6"/>
        <v>108</v>
      </c>
      <c r="E11" s="109">
        <f>D11+5</f>
        <v>113</v>
      </c>
      <c r="F11" s="109">
        <f t="shared" si="7"/>
        <v>119</v>
      </c>
      <c r="G11" s="109">
        <f>F11+7</f>
        <v>126</v>
      </c>
      <c r="H11" s="126"/>
      <c r="I11" s="125"/>
      <c r="J11" s="125"/>
      <c r="K11" s="125"/>
      <c r="L11" s="125"/>
      <c r="M11" s="125"/>
      <c r="N11" s="125"/>
      <c r="O11" s="125"/>
      <c r="P11" s="249"/>
      <c r="Q11" s="258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</row>
    <row r="12" s="89" customFormat="1" ht="20" customHeight="1" spans="1:252">
      <c r="A12" s="222" t="s">
        <v>166</v>
      </c>
      <c r="B12" s="106">
        <f t="shared" ref="B12:B14" si="8">C12-1</f>
        <v>48</v>
      </c>
      <c r="C12" s="107">
        <v>49</v>
      </c>
      <c r="D12" s="106">
        <f t="shared" ref="D12:D14" si="9">C12+1</f>
        <v>50</v>
      </c>
      <c r="E12" s="106">
        <f t="shared" ref="E12:E14" si="10">D12+1</f>
        <v>51</v>
      </c>
      <c r="F12" s="106">
        <f>E12+1.5</f>
        <v>52.5</v>
      </c>
      <c r="G12" s="106">
        <f>F12+1.5</f>
        <v>54</v>
      </c>
      <c r="H12" s="126"/>
      <c r="I12" s="125"/>
      <c r="J12" s="125"/>
      <c r="K12" s="125"/>
      <c r="L12" s="125"/>
      <c r="M12" s="125"/>
      <c r="N12" s="125"/>
      <c r="O12" s="125"/>
      <c r="P12" s="249"/>
      <c r="Q12" s="258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</row>
    <row r="13" s="89" customFormat="1" ht="20" customHeight="1" spans="1:252">
      <c r="A13" s="222" t="s">
        <v>167</v>
      </c>
      <c r="B13" s="106">
        <f t="shared" si="8"/>
        <v>37</v>
      </c>
      <c r="C13" s="107">
        <v>38</v>
      </c>
      <c r="D13" s="106">
        <f t="shared" si="9"/>
        <v>39</v>
      </c>
      <c r="E13" s="106">
        <f t="shared" si="10"/>
        <v>40</v>
      </c>
      <c r="F13" s="106">
        <f>E13+1.2</f>
        <v>41.2</v>
      </c>
      <c r="G13" s="106">
        <f>F13+1.2</f>
        <v>42.4</v>
      </c>
      <c r="H13" s="106"/>
      <c r="I13" s="125"/>
      <c r="J13" s="125"/>
      <c r="K13" s="125"/>
      <c r="L13" s="125"/>
      <c r="M13" s="125"/>
      <c r="N13" s="125"/>
      <c r="O13" s="125"/>
      <c r="P13" s="249"/>
      <c r="Q13" s="258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</row>
    <row r="14" s="89" customFormat="1" ht="20" customHeight="1" spans="1:252">
      <c r="A14" s="222" t="s">
        <v>169</v>
      </c>
      <c r="B14" s="106">
        <f t="shared" si="8"/>
        <v>58</v>
      </c>
      <c r="C14" s="107">
        <v>59</v>
      </c>
      <c r="D14" s="106">
        <f t="shared" si="9"/>
        <v>60</v>
      </c>
      <c r="E14" s="106">
        <f t="shared" si="10"/>
        <v>61</v>
      </c>
      <c r="F14" s="106">
        <f>E14+0.5</f>
        <v>61.5</v>
      </c>
      <c r="G14" s="106">
        <f>F14+0.5</f>
        <v>62</v>
      </c>
      <c r="H14" s="106"/>
      <c r="I14" s="125"/>
      <c r="J14" s="125"/>
      <c r="K14" s="125"/>
      <c r="L14" s="125"/>
      <c r="M14" s="125"/>
      <c r="N14" s="125"/>
      <c r="O14" s="125"/>
      <c r="P14" s="249"/>
      <c r="Q14" s="258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</row>
    <row r="15" s="89" customFormat="1" ht="20" customHeight="1" spans="1:252">
      <c r="A15" s="222" t="s">
        <v>172</v>
      </c>
      <c r="B15" s="106">
        <f>C15-0.8</f>
        <v>17.2</v>
      </c>
      <c r="C15" s="107">
        <v>18</v>
      </c>
      <c r="D15" s="106">
        <f>C15+0.8</f>
        <v>18.8</v>
      </c>
      <c r="E15" s="106">
        <f>D15+0.8</f>
        <v>19.6</v>
      </c>
      <c r="F15" s="106">
        <f>E15+1.1</f>
        <v>20.7</v>
      </c>
      <c r="G15" s="106">
        <f>F15+1.1</f>
        <v>21.8</v>
      </c>
      <c r="H15" s="106"/>
      <c r="I15" s="125"/>
      <c r="J15" s="125"/>
      <c r="K15" s="125"/>
      <c r="L15" s="125"/>
      <c r="M15" s="125"/>
      <c r="N15" s="125"/>
      <c r="O15" s="125"/>
      <c r="P15" s="249"/>
      <c r="Q15" s="258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</row>
    <row r="16" s="89" customFormat="1" ht="20" customHeight="1" spans="1:252">
      <c r="A16" s="222" t="s">
        <v>173</v>
      </c>
      <c r="B16" s="106">
        <f>C16-0.6</f>
        <v>14.4</v>
      </c>
      <c r="C16" s="107">
        <v>15</v>
      </c>
      <c r="D16" s="106">
        <f>C16+0.6</f>
        <v>15.6</v>
      </c>
      <c r="E16" s="106">
        <f>D16+0.6</f>
        <v>16.2</v>
      </c>
      <c r="F16" s="106">
        <f>E16+0.95</f>
        <v>17.15</v>
      </c>
      <c r="G16" s="106">
        <f>F16+0.95</f>
        <v>18.1</v>
      </c>
      <c r="H16" s="106"/>
      <c r="I16" s="125"/>
      <c r="J16" s="125"/>
      <c r="K16" s="125"/>
      <c r="L16" s="125"/>
      <c r="M16" s="125"/>
      <c r="N16" s="125"/>
      <c r="O16" s="125"/>
      <c r="P16" s="249"/>
      <c r="Q16" s="258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</row>
    <row r="17" s="89" customFormat="1" ht="20" customHeight="1" spans="1:252">
      <c r="A17" s="222" t="s">
        <v>174</v>
      </c>
      <c r="B17" s="106">
        <f t="shared" ref="B17:B21" si="11">C17-0.5</f>
        <v>10</v>
      </c>
      <c r="C17" s="107">
        <v>10.5</v>
      </c>
      <c r="D17" s="106">
        <f t="shared" ref="D17:D21" si="12">C17+0.5</f>
        <v>11</v>
      </c>
      <c r="E17" s="106">
        <f t="shared" ref="E17:E21" si="13">D17+0.5</f>
        <v>11.5</v>
      </c>
      <c r="F17" s="111">
        <f>E17+0.7</f>
        <v>12.2</v>
      </c>
      <c r="G17" s="111">
        <f>F17+0.7</f>
        <v>12.9</v>
      </c>
      <c r="H17" s="106"/>
      <c r="I17" s="125"/>
      <c r="J17" s="125"/>
      <c r="K17" s="125"/>
      <c r="L17" s="125"/>
      <c r="M17" s="125"/>
      <c r="N17" s="125"/>
      <c r="O17" s="125"/>
      <c r="P17" s="249"/>
      <c r="Q17" s="258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</row>
    <row r="18" s="89" customFormat="1" ht="20" customHeight="1" spans="1:252">
      <c r="A18" s="222" t="s">
        <v>176</v>
      </c>
      <c r="B18" s="106">
        <f t="shared" si="11"/>
        <v>12.5</v>
      </c>
      <c r="C18" s="107">
        <v>13</v>
      </c>
      <c r="D18" s="106">
        <f t="shared" si="12"/>
        <v>13.5</v>
      </c>
      <c r="E18" s="106">
        <f t="shared" si="13"/>
        <v>14</v>
      </c>
      <c r="F18" s="106">
        <f>E18+0.7</f>
        <v>14.7</v>
      </c>
      <c r="G18" s="106">
        <f>F18+0.7</f>
        <v>15.4</v>
      </c>
      <c r="H18" s="106"/>
      <c r="I18" s="125"/>
      <c r="J18" s="125"/>
      <c r="K18" s="125"/>
      <c r="L18" s="125"/>
      <c r="M18" s="125"/>
      <c r="N18" s="125"/>
      <c r="O18" s="125"/>
      <c r="P18" s="249"/>
      <c r="Q18" s="258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</row>
    <row r="19" s="89" customFormat="1" ht="20" customHeight="1" spans="1:252">
      <c r="A19" s="226" t="s">
        <v>177</v>
      </c>
      <c r="B19" s="106">
        <f>C19</f>
        <v>8</v>
      </c>
      <c r="C19" s="107">
        <v>8</v>
      </c>
      <c r="D19" s="106">
        <f>C19</f>
        <v>8</v>
      </c>
      <c r="E19" s="106">
        <f>C19</f>
        <v>8</v>
      </c>
      <c r="F19" s="106">
        <f>C19</f>
        <v>8</v>
      </c>
      <c r="G19" s="106">
        <f>C19</f>
        <v>8</v>
      </c>
      <c r="H19" s="106"/>
      <c r="I19" s="125"/>
      <c r="J19" s="125"/>
      <c r="K19" s="125"/>
      <c r="L19" s="125"/>
      <c r="M19" s="125"/>
      <c r="N19" s="125"/>
      <c r="O19" s="125"/>
      <c r="P19" s="249"/>
      <c r="Q19" s="258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</row>
    <row r="20" s="89" customFormat="1" ht="20" customHeight="1" spans="1:252">
      <c r="A20" s="226" t="s">
        <v>178</v>
      </c>
      <c r="B20" s="106">
        <f t="shared" si="11"/>
        <v>32.5</v>
      </c>
      <c r="C20" s="107">
        <v>33</v>
      </c>
      <c r="D20" s="106">
        <f t="shared" si="12"/>
        <v>33.5</v>
      </c>
      <c r="E20" s="106">
        <f t="shared" si="13"/>
        <v>34</v>
      </c>
      <c r="F20" s="106">
        <f>E20+0.5</f>
        <v>34.5</v>
      </c>
      <c r="G20" s="106">
        <f t="shared" ref="G20:G22" si="14">F20</f>
        <v>34.5</v>
      </c>
      <c r="H20" s="106"/>
      <c r="I20" s="125"/>
      <c r="J20" s="125"/>
      <c r="K20" s="125"/>
      <c r="L20" s="125"/>
      <c r="M20" s="125"/>
      <c r="N20" s="125"/>
      <c r="O20" s="125"/>
      <c r="P20" s="249"/>
      <c r="Q20" s="258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</row>
    <row r="21" s="89" customFormat="1" ht="20" customHeight="1" spans="1:252">
      <c r="A21" s="222" t="s">
        <v>179</v>
      </c>
      <c r="B21" s="106">
        <f t="shared" si="11"/>
        <v>24</v>
      </c>
      <c r="C21" s="108">
        <v>24.5</v>
      </c>
      <c r="D21" s="106">
        <f t="shared" si="12"/>
        <v>25</v>
      </c>
      <c r="E21" s="106">
        <f t="shared" si="13"/>
        <v>25.5</v>
      </c>
      <c r="F21" s="106">
        <f>E21+0.5</f>
        <v>26</v>
      </c>
      <c r="G21" s="106">
        <f t="shared" si="14"/>
        <v>26</v>
      </c>
      <c r="H21" s="106"/>
      <c r="I21" s="125"/>
      <c r="J21" s="125"/>
      <c r="K21" s="125"/>
      <c r="L21" s="125"/>
      <c r="M21" s="125"/>
      <c r="N21" s="125"/>
      <c r="O21" s="125"/>
      <c r="P21" s="249"/>
      <c r="Q21" s="258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</row>
    <row r="22" s="89" customFormat="1" ht="20" customHeight="1" spans="1:252">
      <c r="A22" s="227" t="s">
        <v>180</v>
      </c>
      <c r="B22" s="114">
        <f>C22-1</f>
        <v>15</v>
      </c>
      <c r="C22" s="108" t="s">
        <v>181</v>
      </c>
      <c r="D22" s="114" t="str">
        <f>C22</f>
        <v>16</v>
      </c>
      <c r="E22" s="114">
        <f>D22+1.5</f>
        <v>17.5</v>
      </c>
      <c r="F22" s="114">
        <f>E22</f>
        <v>17.5</v>
      </c>
      <c r="G22" s="114">
        <f t="shared" si="14"/>
        <v>17.5</v>
      </c>
      <c r="H22" s="127"/>
      <c r="I22" s="125"/>
      <c r="J22" s="125"/>
      <c r="K22" s="125"/>
      <c r="L22" s="125"/>
      <c r="M22" s="125"/>
      <c r="N22" s="125"/>
      <c r="O22" s="125"/>
      <c r="P22" s="249"/>
      <c r="Q22" s="258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</row>
    <row r="23" s="89" customFormat="1" ht="20" customHeight="1" spans="1:252">
      <c r="A23" s="228"/>
      <c r="B23" s="230"/>
      <c r="C23" s="230"/>
      <c r="D23" s="231"/>
      <c r="E23" s="230"/>
      <c r="F23" s="230"/>
      <c r="G23" s="230"/>
      <c r="H23" s="239"/>
      <c r="I23" s="251"/>
      <c r="J23" s="251"/>
      <c r="K23" s="251"/>
      <c r="L23" s="251"/>
      <c r="M23" s="251"/>
      <c r="N23" s="251"/>
      <c r="O23" s="251"/>
      <c r="P23" s="252"/>
      <c r="Q23" s="259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</row>
    <row r="24" s="89" customFormat="1" ht="16.5" spans="1:252">
      <c r="A24" s="242"/>
      <c r="B24" s="243"/>
      <c r="C24" s="243"/>
      <c r="D24" s="244"/>
      <c r="E24" s="243"/>
      <c r="F24" s="243"/>
      <c r="G24" s="245"/>
      <c r="O24" s="246"/>
      <c r="P24" s="246"/>
      <c r="Q24" s="246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</row>
    <row r="25" s="89" customFormat="1" spans="1:252">
      <c r="A25" s="118" t="s">
        <v>182</v>
      </c>
      <c r="B25" s="118"/>
      <c r="C25" s="119"/>
      <c r="O25" s="246"/>
      <c r="P25" s="246"/>
      <c r="Q25" s="246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</row>
    <row r="26" s="89" customFormat="1" spans="3:252">
      <c r="C26" s="90"/>
      <c r="I26" s="129" t="s">
        <v>183</v>
      </c>
      <c r="J26" s="253"/>
      <c r="K26" s="254"/>
      <c r="M26" s="129" t="s">
        <v>184</v>
      </c>
      <c r="N26" s="129"/>
      <c r="O26" s="129" t="s">
        <v>185</v>
      </c>
      <c r="P26" s="129"/>
      <c r="Q26" s="89" t="s">
        <v>141</v>
      </c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</row>
  </sheetData>
  <mergeCells count="8">
    <mergeCell ref="A1:N1"/>
    <mergeCell ref="B2:D2"/>
    <mergeCell ref="F2:H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40" sqref="N39:N40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1.3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3.25" spans="1:11">
      <c r="A1" s="134" t="s">
        <v>197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8" customHeight="1" spans="1:11">
      <c r="A2" s="135" t="s">
        <v>53</v>
      </c>
      <c r="B2" s="136" t="s">
        <v>54</v>
      </c>
      <c r="C2" s="136"/>
      <c r="D2" s="137" t="s">
        <v>61</v>
      </c>
      <c r="E2" s="138" t="str">
        <f>首期!B4</f>
        <v>TAEEAM92532</v>
      </c>
      <c r="F2" s="139" t="s">
        <v>198</v>
      </c>
      <c r="G2" s="140" t="str">
        <f>首期!B5</f>
        <v>女式外套</v>
      </c>
      <c r="H2" s="141"/>
      <c r="I2" s="169" t="s">
        <v>57</v>
      </c>
      <c r="J2" s="188" t="s">
        <v>56</v>
      </c>
      <c r="K2" s="189"/>
    </row>
    <row r="3" ht="18" customHeight="1" spans="1:11">
      <c r="A3" s="142" t="s">
        <v>75</v>
      </c>
      <c r="B3" s="143">
        <f>首期!B7</f>
        <v>3629</v>
      </c>
      <c r="C3" s="143"/>
      <c r="D3" s="144" t="s">
        <v>199</v>
      </c>
      <c r="E3" s="145">
        <f>首期!F4</f>
        <v>45468</v>
      </c>
      <c r="F3" s="146"/>
      <c r="G3" s="146"/>
      <c r="H3" s="147" t="s">
        <v>200</v>
      </c>
      <c r="I3" s="147"/>
      <c r="J3" s="147"/>
      <c r="K3" s="190"/>
    </row>
    <row r="4" ht="18" customHeight="1" spans="1:12">
      <c r="A4" s="148" t="s">
        <v>71</v>
      </c>
      <c r="B4" s="143">
        <v>3</v>
      </c>
      <c r="C4" s="143">
        <v>6</v>
      </c>
      <c r="D4" s="149" t="s">
        <v>201</v>
      </c>
      <c r="E4" s="146" t="s">
        <v>202</v>
      </c>
      <c r="F4" s="146"/>
      <c r="G4" s="146"/>
      <c r="H4" s="149" t="s">
        <v>203</v>
      </c>
      <c r="I4" s="149"/>
      <c r="J4" s="161" t="s">
        <v>65</v>
      </c>
      <c r="K4" s="191" t="s">
        <v>66</v>
      </c>
      <c r="L4" s="133" t="s">
        <v>204</v>
      </c>
    </row>
    <row r="5" ht="18" customHeight="1" spans="1:11">
      <c r="A5" s="148" t="s">
        <v>205</v>
      </c>
      <c r="B5" s="143">
        <v>1</v>
      </c>
      <c r="C5" s="143"/>
      <c r="D5" s="144" t="s">
        <v>206</v>
      </c>
      <c r="E5" s="144"/>
      <c r="G5" s="144"/>
      <c r="H5" s="149" t="s">
        <v>207</v>
      </c>
      <c r="I5" s="149"/>
      <c r="J5" s="161" t="s">
        <v>65</v>
      </c>
      <c r="K5" s="191" t="s">
        <v>66</v>
      </c>
    </row>
    <row r="6" ht="18" customHeight="1" spans="1:13">
      <c r="A6" s="150" t="s">
        <v>208</v>
      </c>
      <c r="B6" s="151">
        <v>200</v>
      </c>
      <c r="C6" s="151"/>
      <c r="D6" s="152" t="s">
        <v>209</v>
      </c>
      <c r="E6" s="153"/>
      <c r="F6" s="153"/>
      <c r="G6" s="152"/>
      <c r="H6" s="154" t="s">
        <v>210</v>
      </c>
      <c r="I6" s="154"/>
      <c r="J6" s="153" t="s">
        <v>65</v>
      </c>
      <c r="K6" s="192" t="s">
        <v>66</v>
      </c>
      <c r="M6" s="193"/>
    </row>
    <row r="7" ht="18" customHeight="1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18" customHeight="1" spans="1:11">
      <c r="A8" s="158" t="s">
        <v>211</v>
      </c>
      <c r="B8" s="139" t="s">
        <v>212</v>
      </c>
      <c r="C8" s="139" t="s">
        <v>213</v>
      </c>
      <c r="D8" s="139" t="s">
        <v>214</v>
      </c>
      <c r="E8" s="139" t="s">
        <v>215</v>
      </c>
      <c r="F8" s="139" t="s">
        <v>216</v>
      </c>
      <c r="G8" s="159" t="s">
        <v>217</v>
      </c>
      <c r="H8" s="160"/>
      <c r="I8" s="160"/>
      <c r="J8" s="160"/>
      <c r="K8" s="194"/>
    </row>
    <row r="9" ht="18" customHeight="1" spans="1:11">
      <c r="A9" s="148" t="s">
        <v>218</v>
      </c>
      <c r="B9" s="149"/>
      <c r="C9" s="161" t="s">
        <v>65</v>
      </c>
      <c r="D9" s="161" t="s">
        <v>66</v>
      </c>
      <c r="E9" s="144" t="s">
        <v>219</v>
      </c>
      <c r="F9" s="162" t="s">
        <v>220</v>
      </c>
      <c r="G9" s="163"/>
      <c r="H9" s="164"/>
      <c r="I9" s="164"/>
      <c r="J9" s="164"/>
      <c r="K9" s="195"/>
    </row>
    <row r="10" ht="18" customHeight="1" spans="1:11">
      <c r="A10" s="148" t="s">
        <v>221</v>
      </c>
      <c r="B10" s="149"/>
      <c r="C10" s="161" t="s">
        <v>65</v>
      </c>
      <c r="D10" s="161" t="s">
        <v>66</v>
      </c>
      <c r="E10" s="144" t="s">
        <v>222</v>
      </c>
      <c r="F10" s="162" t="s">
        <v>223</v>
      </c>
      <c r="G10" s="163" t="s">
        <v>224</v>
      </c>
      <c r="H10" s="164"/>
      <c r="I10" s="164"/>
      <c r="J10" s="164"/>
      <c r="K10" s="195"/>
    </row>
    <row r="11" ht="18" customHeight="1" spans="1:11">
      <c r="A11" s="165" t="s">
        <v>187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6"/>
    </row>
    <row r="12" ht="18" customHeight="1" spans="1:11">
      <c r="A12" s="142" t="s">
        <v>89</v>
      </c>
      <c r="B12" s="161" t="s">
        <v>85</v>
      </c>
      <c r="C12" s="161" t="s">
        <v>86</v>
      </c>
      <c r="D12" s="162"/>
      <c r="E12" s="144" t="s">
        <v>87</v>
      </c>
      <c r="F12" s="161" t="s">
        <v>85</v>
      </c>
      <c r="G12" s="161" t="s">
        <v>86</v>
      </c>
      <c r="H12" s="161"/>
      <c r="I12" s="144" t="s">
        <v>225</v>
      </c>
      <c r="J12" s="161" t="s">
        <v>85</v>
      </c>
      <c r="K12" s="191" t="s">
        <v>86</v>
      </c>
    </row>
    <row r="13" ht="18" customHeight="1" spans="1:11">
      <c r="A13" s="142" t="s">
        <v>92</v>
      </c>
      <c r="B13" s="161" t="s">
        <v>85</v>
      </c>
      <c r="C13" s="161" t="s">
        <v>86</v>
      </c>
      <c r="D13" s="162"/>
      <c r="E13" s="144" t="s">
        <v>97</v>
      </c>
      <c r="F13" s="161" t="s">
        <v>85</v>
      </c>
      <c r="G13" s="161" t="s">
        <v>86</v>
      </c>
      <c r="H13" s="161"/>
      <c r="I13" s="144" t="s">
        <v>226</v>
      </c>
      <c r="J13" s="161" t="s">
        <v>85</v>
      </c>
      <c r="K13" s="191" t="s">
        <v>86</v>
      </c>
    </row>
    <row r="14" ht="18" customHeight="1" spans="1:11">
      <c r="A14" s="150" t="s">
        <v>227</v>
      </c>
      <c r="B14" s="153" t="s">
        <v>85</v>
      </c>
      <c r="C14" s="153" t="s">
        <v>86</v>
      </c>
      <c r="D14" s="167"/>
      <c r="E14" s="152" t="s">
        <v>228</v>
      </c>
      <c r="F14" s="153" t="s">
        <v>85</v>
      </c>
      <c r="G14" s="153" t="s">
        <v>86</v>
      </c>
      <c r="H14" s="153"/>
      <c r="I14" s="152" t="s">
        <v>229</v>
      </c>
      <c r="J14" s="153" t="s">
        <v>85</v>
      </c>
      <c r="K14" s="192" t="s">
        <v>86</v>
      </c>
    </row>
    <row r="15" ht="18" customHeight="1" spans="1:11">
      <c r="A15" s="155"/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1" customFormat="1" ht="18" customHeight="1" spans="1:11">
      <c r="A16" s="135" t="s">
        <v>230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7"/>
    </row>
    <row r="17" ht="18" customHeight="1" spans="1:11">
      <c r="A17" s="148" t="s">
        <v>231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8"/>
    </row>
    <row r="18" ht="18" customHeight="1" spans="1:11">
      <c r="A18" s="148" t="s">
        <v>232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8"/>
    </row>
    <row r="19" ht="22" customHeight="1" spans="1:11">
      <c r="A19" s="170"/>
      <c r="B19" s="161"/>
      <c r="C19" s="161"/>
      <c r="D19" s="161"/>
      <c r="E19" s="161"/>
      <c r="F19" s="161"/>
      <c r="G19" s="161"/>
      <c r="H19" s="161"/>
      <c r="I19" s="161"/>
      <c r="J19" s="161"/>
      <c r="K19" s="191"/>
    </row>
    <row r="20" ht="22" customHeigh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99"/>
    </row>
    <row r="21" ht="22" customHeigh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99"/>
    </row>
    <row r="22" ht="22" customHeigh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99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0"/>
    </row>
    <row r="24" ht="18" customHeight="1" spans="1:11">
      <c r="A24" s="148" t="s">
        <v>123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0"/>
    </row>
    <row r="25" ht="18" customHeight="1" spans="1:11">
      <c r="A25" s="175" t="s">
        <v>233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1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ht="20" customHeight="1" spans="1:11">
      <c r="A27" s="178" t="s">
        <v>234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2" t="s">
        <v>235</v>
      </c>
    </row>
    <row r="28" ht="23" customHeight="1" spans="1:11">
      <c r="A28" s="171" t="s">
        <v>126</v>
      </c>
      <c r="B28" s="172"/>
      <c r="C28" s="172"/>
      <c r="D28" s="172"/>
      <c r="E28" s="172"/>
      <c r="F28" s="172"/>
      <c r="G28" s="172"/>
      <c r="H28" s="172"/>
      <c r="I28" s="172"/>
      <c r="J28" s="203"/>
      <c r="K28" s="204">
        <v>1</v>
      </c>
    </row>
    <row r="29" ht="23" customHeight="1" spans="1:11">
      <c r="A29" s="171" t="s">
        <v>236</v>
      </c>
      <c r="B29" s="172"/>
      <c r="C29" s="172"/>
      <c r="D29" s="172"/>
      <c r="E29" s="172"/>
      <c r="F29" s="172"/>
      <c r="G29" s="172"/>
      <c r="H29" s="172"/>
      <c r="I29" s="172"/>
      <c r="J29" s="203"/>
      <c r="K29" s="195">
        <v>1</v>
      </c>
    </row>
    <row r="30" ht="23" customHeight="1" spans="1:11">
      <c r="A30" s="171" t="s">
        <v>237</v>
      </c>
      <c r="B30" s="172"/>
      <c r="C30" s="172"/>
      <c r="D30" s="172"/>
      <c r="E30" s="172"/>
      <c r="F30" s="172"/>
      <c r="G30" s="172"/>
      <c r="H30" s="172"/>
      <c r="I30" s="172"/>
      <c r="J30" s="203"/>
      <c r="K30" s="195">
        <v>1</v>
      </c>
    </row>
    <row r="31" ht="23" customHeight="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203"/>
      <c r="K31" s="195"/>
    </row>
    <row r="32" ht="23" customHeight="1" spans="1:11">
      <c r="A32" s="171"/>
      <c r="B32" s="172"/>
      <c r="C32" s="172"/>
      <c r="D32" s="172"/>
      <c r="E32" s="172"/>
      <c r="F32" s="172"/>
      <c r="G32" s="172"/>
      <c r="H32" s="172"/>
      <c r="I32" s="172"/>
      <c r="J32" s="203"/>
      <c r="K32" s="205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203"/>
      <c r="K33" s="206"/>
    </row>
    <row r="34" ht="23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203"/>
      <c r="K34" s="195"/>
    </row>
    <row r="35" ht="23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203"/>
      <c r="K35" s="207"/>
    </row>
    <row r="36" ht="23" customHeight="1" spans="1:11">
      <c r="A36" s="179" t="s">
        <v>238</v>
      </c>
      <c r="B36" s="180"/>
      <c r="C36" s="180"/>
      <c r="D36" s="180"/>
      <c r="E36" s="180"/>
      <c r="F36" s="180"/>
      <c r="G36" s="180"/>
      <c r="H36" s="180"/>
      <c r="I36" s="180"/>
      <c r="J36" s="208"/>
      <c r="K36" s="209">
        <f>SUM(K28:K35)</f>
        <v>3</v>
      </c>
    </row>
    <row r="37" ht="18.75" customHeight="1" spans="1:11">
      <c r="A37" s="181" t="s">
        <v>239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0"/>
    </row>
    <row r="38" s="132" customFormat="1" ht="18.75" customHeight="1" spans="1:11">
      <c r="A38" s="148" t="s">
        <v>240</v>
      </c>
      <c r="B38" s="149"/>
      <c r="C38" s="149"/>
      <c r="D38" s="147" t="s">
        <v>241</v>
      </c>
      <c r="E38" s="147"/>
      <c r="F38" s="183" t="s">
        <v>242</v>
      </c>
      <c r="G38" s="184"/>
      <c r="H38" s="149" t="s">
        <v>243</v>
      </c>
      <c r="I38" s="149"/>
      <c r="J38" s="149" t="s">
        <v>244</v>
      </c>
      <c r="K38" s="198"/>
    </row>
    <row r="39" ht="18.75" customHeight="1" spans="1:11">
      <c r="A39" s="148" t="s">
        <v>124</v>
      </c>
      <c r="B39" s="149" t="s">
        <v>245</v>
      </c>
      <c r="C39" s="149"/>
      <c r="D39" s="149"/>
      <c r="E39" s="149"/>
      <c r="F39" s="149"/>
      <c r="G39" s="149"/>
      <c r="H39" s="149"/>
      <c r="I39" s="149"/>
      <c r="J39" s="149"/>
      <c r="K39" s="198"/>
    </row>
    <row r="40" ht="24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8"/>
    </row>
    <row r="41" ht="24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8"/>
    </row>
    <row r="42" ht="32.1" customHeight="1" spans="1:11">
      <c r="A42" s="150" t="s">
        <v>135</v>
      </c>
      <c r="B42" s="185" t="s">
        <v>246</v>
      </c>
      <c r="C42" s="185"/>
      <c r="D42" s="152" t="s">
        <v>247</v>
      </c>
      <c r="E42" s="167" t="s">
        <v>138</v>
      </c>
      <c r="F42" s="152" t="s">
        <v>139</v>
      </c>
      <c r="G42" s="186">
        <v>45481</v>
      </c>
      <c r="H42" s="187" t="s">
        <v>140</v>
      </c>
      <c r="I42" s="187"/>
      <c r="J42" s="185" t="s">
        <v>141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workbookViewId="0">
      <selection activeCell="K6" sqref="K6:K17"/>
    </sheetView>
  </sheetViews>
  <sheetFormatPr defaultColWidth="9" defaultRowHeight="14.25"/>
  <cols>
    <col min="1" max="1" width="13.625" style="89" customWidth="1"/>
    <col min="2" max="2" width="11.75" style="89" customWidth="1"/>
    <col min="3" max="4" width="9.125" style="89" customWidth="1"/>
    <col min="5" max="5" width="9.125" style="90" customWidth="1"/>
    <col min="6" max="7" width="9.125" style="89" customWidth="1"/>
    <col min="8" max="8" width="8.5" style="89" customWidth="1"/>
    <col min="9" max="9" width="5.375" style="89" customWidth="1"/>
    <col min="10" max="10" width="2.75" style="89" customWidth="1"/>
    <col min="11" max="11" width="15.625" style="89" customWidth="1"/>
    <col min="12" max="12" width="13.125" style="89" customWidth="1"/>
    <col min="13" max="13" width="13.5" style="89" customWidth="1"/>
    <col min="14" max="14" width="13.125" style="91" customWidth="1"/>
    <col min="15" max="15" width="12.25" style="91" customWidth="1"/>
    <col min="16" max="16" width="15.625" style="91" customWidth="1"/>
    <col min="17" max="254" width="9" style="89"/>
    <col min="255" max="16384" width="9" style="92"/>
  </cols>
  <sheetData>
    <row r="1" s="89" customFormat="1" ht="29" customHeight="1" spans="1:257">
      <c r="A1" s="93" t="s">
        <v>145</v>
      </c>
      <c r="B1" s="93"/>
      <c r="C1" s="93"/>
      <c r="D1" s="94"/>
      <c r="E1" s="94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="89" customFormat="1" ht="20" customHeight="1" spans="1:257">
      <c r="A2" s="212" t="s">
        <v>61</v>
      </c>
      <c r="B2" s="213"/>
      <c r="C2" s="214" t="str">
        <f>首期!B4</f>
        <v>TAEEAM92532</v>
      </c>
      <c r="D2" s="215"/>
      <c r="E2" s="214"/>
      <c r="F2" s="216" t="s">
        <v>67</v>
      </c>
      <c r="G2" s="217" t="str">
        <f>首期!B5</f>
        <v>女式外套</v>
      </c>
      <c r="H2" s="217"/>
      <c r="I2" s="217"/>
      <c r="J2" s="232"/>
      <c r="K2" s="233" t="s">
        <v>57</v>
      </c>
      <c r="L2" s="234" t="s">
        <v>56</v>
      </c>
      <c r="M2" s="234"/>
      <c r="N2" s="234"/>
      <c r="O2" s="234"/>
      <c r="P2" s="235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="89" customFormat="1" spans="1:257">
      <c r="A3" s="218" t="s">
        <v>146</v>
      </c>
      <c r="B3" s="219"/>
      <c r="C3" s="102" t="s">
        <v>147</v>
      </c>
      <c r="D3" s="103"/>
      <c r="E3" s="102"/>
      <c r="F3" s="102"/>
      <c r="G3" s="102"/>
      <c r="H3" s="102"/>
      <c r="I3" s="102"/>
      <c r="J3" s="120"/>
      <c r="K3" s="122"/>
      <c r="L3" s="122"/>
      <c r="M3" s="122"/>
      <c r="N3" s="122"/>
      <c r="O3" s="122"/>
      <c r="P3" s="236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</row>
    <row r="4" s="89" customFormat="1" ht="16.5" spans="1:257">
      <c r="A4" s="218"/>
      <c r="B4" s="220" t="s">
        <v>110</v>
      </c>
      <c r="C4" s="220" t="s">
        <v>111</v>
      </c>
      <c r="D4" s="104" t="s">
        <v>112</v>
      </c>
      <c r="E4" s="104" t="s">
        <v>113</v>
      </c>
      <c r="F4" s="104" t="s">
        <v>114</v>
      </c>
      <c r="G4" s="104" t="s">
        <v>115</v>
      </c>
      <c r="H4" s="104" t="s">
        <v>116</v>
      </c>
      <c r="I4" s="123"/>
      <c r="J4" s="120"/>
      <c r="K4" s="104" t="s">
        <v>111</v>
      </c>
      <c r="L4" s="104" t="s">
        <v>112</v>
      </c>
      <c r="M4" s="124" t="s">
        <v>113</v>
      </c>
      <c r="N4" s="104" t="s">
        <v>114</v>
      </c>
      <c r="O4" s="104" t="s">
        <v>115</v>
      </c>
      <c r="P4" s="237" t="s">
        <v>116</v>
      </c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</row>
    <row r="5" s="89" customFormat="1" ht="16.5" spans="1:257">
      <c r="A5" s="218"/>
      <c r="B5" s="220" t="s">
        <v>248</v>
      </c>
      <c r="C5" s="220" t="s">
        <v>150</v>
      </c>
      <c r="D5" s="104" t="s">
        <v>151</v>
      </c>
      <c r="E5" s="104" t="s">
        <v>152</v>
      </c>
      <c r="F5" s="104" t="s">
        <v>153</v>
      </c>
      <c r="G5" s="104" t="s">
        <v>154</v>
      </c>
      <c r="H5" s="104" t="s">
        <v>155</v>
      </c>
      <c r="I5" s="123"/>
      <c r="J5" s="120"/>
      <c r="K5" s="125" t="s">
        <v>118</v>
      </c>
      <c r="L5" s="125" t="s">
        <v>118</v>
      </c>
      <c r="M5" s="125" t="s">
        <v>118</v>
      </c>
      <c r="N5" s="125" t="s">
        <v>119</v>
      </c>
      <c r="O5" s="125" t="s">
        <v>119</v>
      </c>
      <c r="P5" s="238" t="s">
        <v>119</v>
      </c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</row>
    <row r="6" s="89" customFormat="1" ht="21" customHeight="1" spans="1:257">
      <c r="A6" s="221" t="s">
        <v>156</v>
      </c>
      <c r="B6" s="106">
        <f t="shared" ref="B6:B8" si="0">C6-1</f>
        <v>58</v>
      </c>
      <c r="C6" s="106">
        <f t="shared" ref="C6:C8" si="1">D6-2</f>
        <v>59</v>
      </c>
      <c r="D6" s="107">
        <v>61</v>
      </c>
      <c r="E6" s="106">
        <f t="shared" ref="E6:E8" si="2">D6+2</f>
        <v>63</v>
      </c>
      <c r="F6" s="106">
        <f t="shared" ref="F6:F8" si="3">E6+2</f>
        <v>65</v>
      </c>
      <c r="G6" s="106">
        <f t="shared" ref="G6:G8" si="4">F6+1</f>
        <v>66</v>
      </c>
      <c r="H6" s="106">
        <f t="shared" ref="H6:H8" si="5">G6+1</f>
        <v>67</v>
      </c>
      <c r="I6" s="106"/>
      <c r="J6" s="120"/>
      <c r="K6" s="125" t="s">
        <v>249</v>
      </c>
      <c r="L6" s="125" t="s">
        <v>250</v>
      </c>
      <c r="M6" s="125" t="s">
        <v>251</v>
      </c>
      <c r="N6" s="125" t="s">
        <v>252</v>
      </c>
      <c r="O6" s="125" t="s">
        <v>253</v>
      </c>
      <c r="P6" s="238" t="s">
        <v>252</v>
      </c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</row>
    <row r="7" s="89" customFormat="1" ht="21" customHeight="1" spans="1:257">
      <c r="A7" s="222" t="s">
        <v>158</v>
      </c>
      <c r="B7" s="106">
        <f t="shared" si="0"/>
        <v>56</v>
      </c>
      <c r="C7" s="106">
        <f t="shared" si="1"/>
        <v>57</v>
      </c>
      <c r="D7" s="107">
        <v>59</v>
      </c>
      <c r="E7" s="106">
        <f t="shared" si="2"/>
        <v>61</v>
      </c>
      <c r="F7" s="106">
        <f t="shared" si="3"/>
        <v>63</v>
      </c>
      <c r="G7" s="106">
        <f t="shared" si="4"/>
        <v>64</v>
      </c>
      <c r="H7" s="106">
        <f t="shared" si="5"/>
        <v>65</v>
      </c>
      <c r="I7" s="106"/>
      <c r="J7" s="120"/>
      <c r="K7" s="125" t="s">
        <v>254</v>
      </c>
      <c r="L7" s="125" t="s">
        <v>252</v>
      </c>
      <c r="M7" s="125" t="s">
        <v>252</v>
      </c>
      <c r="N7" s="125" t="s">
        <v>252</v>
      </c>
      <c r="O7" s="125" t="s">
        <v>254</v>
      </c>
      <c r="P7" s="238" t="s">
        <v>252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</row>
    <row r="8" s="89" customFormat="1" ht="21" customHeight="1" spans="1:257">
      <c r="A8" s="222" t="s">
        <v>159</v>
      </c>
      <c r="B8" s="106">
        <f t="shared" si="0"/>
        <v>56</v>
      </c>
      <c r="C8" s="106">
        <f t="shared" si="1"/>
        <v>57</v>
      </c>
      <c r="D8" s="223" t="s">
        <v>160</v>
      </c>
      <c r="E8" s="106">
        <f t="shared" si="2"/>
        <v>61</v>
      </c>
      <c r="F8" s="106">
        <f t="shared" si="3"/>
        <v>63</v>
      </c>
      <c r="G8" s="106">
        <f t="shared" si="4"/>
        <v>64</v>
      </c>
      <c r="H8" s="106">
        <f t="shared" si="5"/>
        <v>65</v>
      </c>
      <c r="I8" s="106"/>
      <c r="J8" s="120"/>
      <c r="K8" s="125" t="s">
        <v>254</v>
      </c>
      <c r="L8" s="125" t="s">
        <v>252</v>
      </c>
      <c r="M8" s="125" t="s">
        <v>252</v>
      </c>
      <c r="N8" s="125" t="s">
        <v>252</v>
      </c>
      <c r="O8" s="125" t="s">
        <v>254</v>
      </c>
      <c r="P8" s="238" t="s">
        <v>252</v>
      </c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s="89" customFormat="1" ht="21" customHeight="1" spans="1:257">
      <c r="A9" s="222" t="s">
        <v>161</v>
      </c>
      <c r="B9" s="106">
        <f t="shared" ref="B9:B11" si="6">C9-4</f>
        <v>90</v>
      </c>
      <c r="C9" s="106">
        <f t="shared" ref="C9:C11" si="7">D9-4</f>
        <v>94</v>
      </c>
      <c r="D9" s="223">
        <v>98</v>
      </c>
      <c r="E9" s="106">
        <f t="shared" ref="E9:E11" si="8">D9+4</f>
        <v>102</v>
      </c>
      <c r="F9" s="106">
        <f>E9+4</f>
        <v>106</v>
      </c>
      <c r="G9" s="106">
        <f t="shared" ref="G9:G11" si="9">F9+6</f>
        <v>112</v>
      </c>
      <c r="H9" s="106">
        <f>G9+6</f>
        <v>118</v>
      </c>
      <c r="I9" s="106"/>
      <c r="J9" s="120"/>
      <c r="K9" s="125" t="s">
        <v>249</v>
      </c>
      <c r="L9" s="125" t="s">
        <v>255</v>
      </c>
      <c r="M9" s="125" t="s">
        <v>256</v>
      </c>
      <c r="N9" s="125" t="s">
        <v>257</v>
      </c>
      <c r="O9" s="125" t="s">
        <v>258</v>
      </c>
      <c r="P9" s="238" t="s">
        <v>252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s="89" customFormat="1" ht="21" customHeight="1" spans="1:257">
      <c r="A10" s="222" t="s">
        <v>162</v>
      </c>
      <c r="B10" s="106">
        <f t="shared" si="6"/>
        <v>83</v>
      </c>
      <c r="C10" s="106">
        <f t="shared" si="7"/>
        <v>87</v>
      </c>
      <c r="D10" s="223">
        <v>91</v>
      </c>
      <c r="E10" s="106">
        <f t="shared" si="8"/>
        <v>95</v>
      </c>
      <c r="F10" s="106">
        <f>E10+5</f>
        <v>100</v>
      </c>
      <c r="G10" s="106">
        <f t="shared" si="9"/>
        <v>106</v>
      </c>
      <c r="H10" s="106">
        <f>G10+7</f>
        <v>113</v>
      </c>
      <c r="I10" s="106"/>
      <c r="J10" s="120"/>
      <c r="K10" s="125" t="s">
        <v>252</v>
      </c>
      <c r="L10" s="125" t="s">
        <v>252</v>
      </c>
      <c r="M10" s="125" t="s">
        <v>252</v>
      </c>
      <c r="N10" s="125" t="s">
        <v>252</v>
      </c>
      <c r="O10" s="125" t="s">
        <v>252</v>
      </c>
      <c r="P10" s="238" t="s">
        <v>252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</row>
    <row r="11" s="89" customFormat="1" ht="21" customHeight="1" spans="1:257">
      <c r="A11" s="222" t="s">
        <v>163</v>
      </c>
      <c r="B11" s="109">
        <f t="shared" si="6"/>
        <v>96</v>
      </c>
      <c r="C11" s="109">
        <f t="shared" si="7"/>
        <v>100</v>
      </c>
      <c r="D11" s="224" t="s">
        <v>164</v>
      </c>
      <c r="E11" s="109">
        <f t="shared" si="8"/>
        <v>108</v>
      </c>
      <c r="F11" s="109">
        <f>E11+5</f>
        <v>113</v>
      </c>
      <c r="G11" s="109">
        <f t="shared" si="9"/>
        <v>119</v>
      </c>
      <c r="H11" s="109">
        <f>G11+7</f>
        <v>126</v>
      </c>
      <c r="I11" s="126"/>
      <c r="J11" s="120"/>
      <c r="K11" s="125" t="s">
        <v>259</v>
      </c>
      <c r="L11" s="125" t="s">
        <v>260</v>
      </c>
      <c r="M11" s="125" t="s">
        <v>261</v>
      </c>
      <c r="N11" s="125" t="s">
        <v>262</v>
      </c>
      <c r="O11" s="125" t="s">
        <v>249</v>
      </c>
      <c r="P11" s="238" t="s">
        <v>258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  <c r="IW11" s="92"/>
    </row>
    <row r="12" s="89" customFormat="1" ht="21" customHeight="1" spans="1:257">
      <c r="A12" s="222" t="s">
        <v>166</v>
      </c>
      <c r="B12" s="106">
        <f>C12-1</f>
        <v>47</v>
      </c>
      <c r="C12" s="106">
        <f t="shared" ref="C12:C14" si="10">D12-1</f>
        <v>48</v>
      </c>
      <c r="D12" s="107">
        <v>49</v>
      </c>
      <c r="E12" s="106">
        <f t="shared" ref="E12:E14" si="11">D12+1</f>
        <v>50</v>
      </c>
      <c r="F12" s="106">
        <f t="shared" ref="F12:F14" si="12">E12+1</f>
        <v>51</v>
      </c>
      <c r="G12" s="106">
        <f>F12+1.5</f>
        <v>52.5</v>
      </c>
      <c r="H12" s="106">
        <f>G12+1.5</f>
        <v>54</v>
      </c>
      <c r="I12" s="126"/>
      <c r="J12" s="120"/>
      <c r="K12" s="125" t="s">
        <v>252</v>
      </c>
      <c r="L12" s="125" t="s">
        <v>252</v>
      </c>
      <c r="M12" s="125" t="s">
        <v>252</v>
      </c>
      <c r="N12" s="125" t="s">
        <v>252</v>
      </c>
      <c r="O12" s="125" t="s">
        <v>254</v>
      </c>
      <c r="P12" s="238" t="s">
        <v>252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s="89" customFormat="1" ht="21" customHeight="1" spans="1:257">
      <c r="A13" s="222" t="s">
        <v>167</v>
      </c>
      <c r="B13" s="106">
        <f>C13-1</f>
        <v>36</v>
      </c>
      <c r="C13" s="106">
        <f t="shared" si="10"/>
        <v>37</v>
      </c>
      <c r="D13" s="107">
        <v>38</v>
      </c>
      <c r="E13" s="106">
        <f t="shared" si="11"/>
        <v>39</v>
      </c>
      <c r="F13" s="106">
        <f t="shared" si="12"/>
        <v>40</v>
      </c>
      <c r="G13" s="106">
        <f>F13+1.2</f>
        <v>41.2</v>
      </c>
      <c r="H13" s="106">
        <f>G13+1.2</f>
        <v>42.4</v>
      </c>
      <c r="I13" s="106"/>
      <c r="J13" s="120"/>
      <c r="K13" s="125" t="s">
        <v>259</v>
      </c>
      <c r="L13" s="125" t="s">
        <v>263</v>
      </c>
      <c r="M13" s="125" t="s">
        <v>264</v>
      </c>
      <c r="N13" s="125" t="s">
        <v>252</v>
      </c>
      <c r="O13" s="125" t="s">
        <v>265</v>
      </c>
      <c r="P13" s="238" t="s">
        <v>265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s="89" customFormat="1" ht="21" customHeight="1" spans="1:257">
      <c r="A14" s="222" t="s">
        <v>169</v>
      </c>
      <c r="B14" s="106">
        <f t="shared" ref="B14:B18" si="13">C14-0.5</f>
        <v>57.5</v>
      </c>
      <c r="C14" s="106">
        <f t="shared" si="10"/>
        <v>58</v>
      </c>
      <c r="D14" s="107">
        <v>59</v>
      </c>
      <c r="E14" s="106">
        <f t="shared" si="11"/>
        <v>60</v>
      </c>
      <c r="F14" s="106">
        <f t="shared" si="12"/>
        <v>61</v>
      </c>
      <c r="G14" s="106">
        <f>F14+0.5</f>
        <v>61.5</v>
      </c>
      <c r="H14" s="106">
        <f>G14+0.5</f>
        <v>62</v>
      </c>
      <c r="I14" s="106"/>
      <c r="J14" s="120"/>
      <c r="K14" s="125" t="s">
        <v>266</v>
      </c>
      <c r="L14" s="125" t="s">
        <v>267</v>
      </c>
      <c r="M14" s="125" t="s">
        <v>268</v>
      </c>
      <c r="N14" s="125" t="s">
        <v>269</v>
      </c>
      <c r="O14" s="125" t="s">
        <v>269</v>
      </c>
      <c r="P14" s="238" t="s">
        <v>269</v>
      </c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</row>
    <row r="15" s="89" customFormat="1" ht="21" customHeight="1" spans="1:257">
      <c r="A15" s="222" t="s">
        <v>172</v>
      </c>
      <c r="B15" s="106">
        <f>C15-0.8</f>
        <v>16.4</v>
      </c>
      <c r="C15" s="106">
        <f>D15-0.8</f>
        <v>17.2</v>
      </c>
      <c r="D15" s="107">
        <v>18</v>
      </c>
      <c r="E15" s="106">
        <f>D15+0.8</f>
        <v>18.8</v>
      </c>
      <c r="F15" s="106">
        <f>E15+0.8</f>
        <v>19.6</v>
      </c>
      <c r="G15" s="106">
        <f>F15+1.1</f>
        <v>20.7</v>
      </c>
      <c r="H15" s="106">
        <f>G15+1.1</f>
        <v>21.8</v>
      </c>
      <c r="I15" s="106"/>
      <c r="J15" s="120"/>
      <c r="K15" s="125" t="s">
        <v>252</v>
      </c>
      <c r="L15" s="125" t="s">
        <v>252</v>
      </c>
      <c r="M15" s="125" t="s">
        <v>252</v>
      </c>
      <c r="N15" s="125" t="s">
        <v>252</v>
      </c>
      <c r="O15" s="125" t="s">
        <v>254</v>
      </c>
      <c r="P15" s="238" t="s">
        <v>252</v>
      </c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</row>
    <row r="16" s="89" customFormat="1" ht="21" customHeight="1" spans="1:257">
      <c r="A16" s="222" t="s">
        <v>173</v>
      </c>
      <c r="B16" s="106">
        <f>C16-0.6</f>
        <v>13.8</v>
      </c>
      <c r="C16" s="106">
        <f>D16-0.6</f>
        <v>14.4</v>
      </c>
      <c r="D16" s="225">
        <v>15</v>
      </c>
      <c r="E16" s="106">
        <f>D16+0.6</f>
        <v>15.6</v>
      </c>
      <c r="F16" s="106">
        <f>E16+0.6</f>
        <v>16.2</v>
      </c>
      <c r="G16" s="106">
        <f>F16+0.95</f>
        <v>17.15</v>
      </c>
      <c r="H16" s="106">
        <f>G16+0.95</f>
        <v>18.1</v>
      </c>
      <c r="I16" s="106"/>
      <c r="J16" s="120"/>
      <c r="K16" s="125" t="s">
        <v>270</v>
      </c>
      <c r="L16" s="125" t="s">
        <v>262</v>
      </c>
      <c r="M16" s="125" t="s">
        <v>252</v>
      </c>
      <c r="N16" s="125" t="s">
        <v>252</v>
      </c>
      <c r="O16" s="125" t="s">
        <v>252</v>
      </c>
      <c r="P16" s="238" t="s">
        <v>252</v>
      </c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</row>
    <row r="17" s="89" customFormat="1" ht="21" customHeight="1" spans="1:257">
      <c r="A17" s="222" t="s">
        <v>174</v>
      </c>
      <c r="B17" s="106">
        <f t="shared" si="13"/>
        <v>9.5</v>
      </c>
      <c r="C17" s="106">
        <f t="shared" ref="C17:C21" si="14">D17-0.5</f>
        <v>10</v>
      </c>
      <c r="D17" s="107">
        <v>10.5</v>
      </c>
      <c r="E17" s="106">
        <f t="shared" ref="E17:E21" si="15">D17+0.5</f>
        <v>11</v>
      </c>
      <c r="F17" s="106">
        <f t="shared" ref="F17:F21" si="16">E17+0.5</f>
        <v>11.5</v>
      </c>
      <c r="G17" s="111">
        <f>F17+0.7</f>
        <v>12.2</v>
      </c>
      <c r="H17" s="111">
        <f>G17+0.7</f>
        <v>12.9</v>
      </c>
      <c r="I17" s="106"/>
      <c r="J17" s="120"/>
      <c r="K17" s="125" t="s">
        <v>263</v>
      </c>
      <c r="L17" s="125" t="s">
        <v>266</v>
      </c>
      <c r="M17" s="125" t="s">
        <v>271</v>
      </c>
      <c r="N17" s="125" t="s">
        <v>252</v>
      </c>
      <c r="O17" s="125" t="s">
        <v>263</v>
      </c>
      <c r="P17" s="238" t="s">
        <v>267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</row>
    <row r="18" s="89" customFormat="1" ht="21" customHeight="1" spans="1:257">
      <c r="A18" s="222" t="s">
        <v>176</v>
      </c>
      <c r="B18" s="106">
        <f t="shared" si="13"/>
        <v>12</v>
      </c>
      <c r="C18" s="106">
        <f t="shared" si="14"/>
        <v>12.5</v>
      </c>
      <c r="D18" s="107">
        <v>13</v>
      </c>
      <c r="E18" s="106">
        <f t="shared" si="15"/>
        <v>13.5</v>
      </c>
      <c r="F18" s="106">
        <f t="shared" si="16"/>
        <v>14</v>
      </c>
      <c r="G18" s="106">
        <f>F18+0.7</f>
        <v>14.7</v>
      </c>
      <c r="H18" s="106">
        <f>G18+0.7</f>
        <v>15.4</v>
      </c>
      <c r="I18" s="106"/>
      <c r="J18" s="120"/>
      <c r="K18" s="125" t="s">
        <v>252</v>
      </c>
      <c r="L18" s="125" t="s">
        <v>252</v>
      </c>
      <c r="M18" s="125" t="s">
        <v>252</v>
      </c>
      <c r="N18" s="125" t="s">
        <v>252</v>
      </c>
      <c r="O18" s="125" t="s">
        <v>252</v>
      </c>
      <c r="P18" s="125" t="s">
        <v>252</v>
      </c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s="89" customFormat="1" ht="21" customHeight="1" spans="1:257">
      <c r="A19" s="226" t="s">
        <v>177</v>
      </c>
      <c r="B19" s="106">
        <f>C19</f>
        <v>8</v>
      </c>
      <c r="C19" s="106">
        <f>D19</f>
        <v>8</v>
      </c>
      <c r="D19" s="107">
        <v>8</v>
      </c>
      <c r="E19" s="106">
        <f>D19</f>
        <v>8</v>
      </c>
      <c r="F19" s="106">
        <f>D19</f>
        <v>8</v>
      </c>
      <c r="G19" s="106">
        <f>D19</f>
        <v>8</v>
      </c>
      <c r="H19" s="106">
        <f>D19</f>
        <v>8</v>
      </c>
      <c r="I19" s="106"/>
      <c r="J19" s="120"/>
      <c r="K19" s="125" t="s">
        <v>252</v>
      </c>
      <c r="L19" s="125" t="s">
        <v>252</v>
      </c>
      <c r="M19" s="125" t="s">
        <v>252</v>
      </c>
      <c r="N19" s="125" t="s">
        <v>252</v>
      </c>
      <c r="O19" s="125" t="s">
        <v>254</v>
      </c>
      <c r="P19" s="125" t="s">
        <v>252</v>
      </c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s="89" customFormat="1" ht="21" customHeight="1" spans="1:257">
      <c r="A20" s="226" t="s">
        <v>178</v>
      </c>
      <c r="B20" s="106">
        <f>C20-0.5</f>
        <v>32</v>
      </c>
      <c r="C20" s="106">
        <f t="shared" si="14"/>
        <v>32.5</v>
      </c>
      <c r="D20" s="107">
        <v>33</v>
      </c>
      <c r="E20" s="106">
        <f t="shared" si="15"/>
        <v>33.5</v>
      </c>
      <c r="F20" s="106">
        <f t="shared" si="16"/>
        <v>34</v>
      </c>
      <c r="G20" s="106">
        <f>F20+0.5</f>
        <v>34.5</v>
      </c>
      <c r="H20" s="106">
        <f t="shared" ref="H20:H22" si="17">G20</f>
        <v>34.5</v>
      </c>
      <c r="I20" s="106"/>
      <c r="J20" s="120"/>
      <c r="K20" s="125" t="s">
        <v>252</v>
      </c>
      <c r="L20" s="125" t="s">
        <v>252</v>
      </c>
      <c r="M20" s="125" t="s">
        <v>252</v>
      </c>
      <c r="N20" s="125" t="s">
        <v>252</v>
      </c>
      <c r="O20" s="125" t="s">
        <v>254</v>
      </c>
      <c r="P20" s="125" t="s">
        <v>252</v>
      </c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s="89" customFormat="1" ht="21" customHeight="1" spans="1:257">
      <c r="A21" s="222" t="s">
        <v>179</v>
      </c>
      <c r="B21" s="106">
        <f>C21-0.5</f>
        <v>23.5</v>
      </c>
      <c r="C21" s="106">
        <f t="shared" si="14"/>
        <v>24</v>
      </c>
      <c r="D21" s="223">
        <v>24.5</v>
      </c>
      <c r="E21" s="106">
        <f t="shared" si="15"/>
        <v>25</v>
      </c>
      <c r="F21" s="106">
        <f t="shared" si="16"/>
        <v>25.5</v>
      </c>
      <c r="G21" s="106">
        <f>F21+0.5</f>
        <v>26</v>
      </c>
      <c r="H21" s="106">
        <f t="shared" si="17"/>
        <v>26</v>
      </c>
      <c r="I21" s="106"/>
      <c r="J21" s="120"/>
      <c r="K21" s="125" t="s">
        <v>252</v>
      </c>
      <c r="L21" s="125" t="s">
        <v>252</v>
      </c>
      <c r="M21" s="125" t="s">
        <v>252</v>
      </c>
      <c r="N21" s="125" t="s">
        <v>252</v>
      </c>
      <c r="O21" s="125" t="s">
        <v>254</v>
      </c>
      <c r="P21" s="125" t="s">
        <v>252</v>
      </c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s="89" customFormat="1" ht="21" customHeight="1" spans="1:257">
      <c r="A22" s="227" t="s">
        <v>180</v>
      </c>
      <c r="B22" s="114">
        <v>15</v>
      </c>
      <c r="C22" s="114">
        <f>D22-1</f>
        <v>15</v>
      </c>
      <c r="D22" s="223" t="s">
        <v>181</v>
      </c>
      <c r="E22" s="114" t="str">
        <f>D22</f>
        <v>16</v>
      </c>
      <c r="F22" s="114">
        <f>E22+1.5</f>
        <v>17.5</v>
      </c>
      <c r="G22" s="114">
        <f>F22</f>
        <v>17.5</v>
      </c>
      <c r="H22" s="114">
        <f t="shared" si="17"/>
        <v>17.5</v>
      </c>
      <c r="I22" s="127"/>
      <c r="J22" s="120"/>
      <c r="K22" s="125" t="s">
        <v>252</v>
      </c>
      <c r="L22" s="125" t="s">
        <v>252</v>
      </c>
      <c r="M22" s="125" t="s">
        <v>252</v>
      </c>
      <c r="N22" s="125" t="s">
        <v>252</v>
      </c>
      <c r="O22" s="125" t="s">
        <v>254</v>
      </c>
      <c r="P22" s="125" t="s">
        <v>252</v>
      </c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  <row r="23" s="89" customFormat="1" ht="21" customHeight="1" spans="1:257">
      <c r="A23" s="228"/>
      <c r="B23" s="229"/>
      <c r="C23" s="230"/>
      <c r="D23" s="230"/>
      <c r="E23" s="231"/>
      <c r="F23" s="230"/>
      <c r="G23" s="230"/>
      <c r="H23" s="230"/>
      <c r="I23" s="239"/>
      <c r="J23" s="240"/>
      <c r="K23" s="125"/>
      <c r="L23" s="125"/>
      <c r="M23" s="125"/>
      <c r="N23" s="125"/>
      <c r="O23" s="125"/>
      <c r="P23" s="125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  <c r="IW23" s="92"/>
    </row>
    <row r="24" spans="1:17">
      <c r="A24" s="118" t="s">
        <v>182</v>
      </c>
      <c r="B24" s="118"/>
      <c r="C24" s="118"/>
      <c r="D24" s="119"/>
      <c r="E24" s="119"/>
      <c r="N24" s="89"/>
      <c r="O24" s="89"/>
      <c r="P24" s="89"/>
      <c r="Q24" s="92"/>
    </row>
    <row r="25" spans="4:17">
      <c r="D25" s="90"/>
      <c r="K25" s="129" t="s">
        <v>183</v>
      </c>
      <c r="L25" s="130">
        <v>45481</v>
      </c>
      <c r="M25" s="129" t="s">
        <v>184</v>
      </c>
      <c r="N25" s="129" t="s">
        <v>138</v>
      </c>
      <c r="O25" s="129" t="s">
        <v>185</v>
      </c>
      <c r="P25" s="89" t="s">
        <v>141</v>
      </c>
      <c r="Q25" s="92"/>
    </row>
  </sheetData>
  <mergeCells count="9">
    <mergeCell ref="A1:P1"/>
    <mergeCell ref="C2:E2"/>
    <mergeCell ref="G2:I2"/>
    <mergeCell ref="L2:P2"/>
    <mergeCell ref="C3:I3"/>
    <mergeCell ref="K3:P3"/>
    <mergeCell ref="A3:A5"/>
    <mergeCell ref="I4:I5"/>
    <mergeCell ref="J2:J23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20" sqref="M20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1.3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3.25" spans="1:11">
      <c r="A1" s="134" t="s">
        <v>197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8" customHeight="1" spans="1:11">
      <c r="A2" s="135" t="s">
        <v>53</v>
      </c>
      <c r="B2" s="136" t="s">
        <v>54</v>
      </c>
      <c r="C2" s="136"/>
      <c r="D2" s="137" t="s">
        <v>61</v>
      </c>
      <c r="E2" s="138" t="str">
        <f>首期!B4</f>
        <v>TAEEAM92532</v>
      </c>
      <c r="F2" s="139" t="s">
        <v>198</v>
      </c>
      <c r="G2" s="140" t="str">
        <f>首期!B5</f>
        <v>女式外套</v>
      </c>
      <c r="H2" s="141"/>
      <c r="I2" s="169" t="s">
        <v>57</v>
      </c>
      <c r="J2" s="188" t="s">
        <v>56</v>
      </c>
      <c r="K2" s="189"/>
    </row>
    <row r="3" ht="18" customHeight="1" spans="1:11">
      <c r="A3" s="142" t="s">
        <v>75</v>
      </c>
      <c r="B3" s="143">
        <f>首期!B7</f>
        <v>3629</v>
      </c>
      <c r="C3" s="143"/>
      <c r="D3" s="144" t="s">
        <v>199</v>
      </c>
      <c r="E3" s="145">
        <f>首期!F4</f>
        <v>45468</v>
      </c>
      <c r="F3" s="146"/>
      <c r="G3" s="146"/>
      <c r="H3" s="147" t="s">
        <v>200</v>
      </c>
      <c r="I3" s="147"/>
      <c r="J3" s="147"/>
      <c r="K3" s="190"/>
    </row>
    <row r="4" ht="18" customHeight="1" spans="1:11">
      <c r="A4" s="148" t="s">
        <v>71</v>
      </c>
      <c r="B4" s="143">
        <v>3</v>
      </c>
      <c r="C4" s="143">
        <v>6</v>
      </c>
      <c r="D4" s="149" t="s">
        <v>201</v>
      </c>
      <c r="E4" s="146" t="s">
        <v>202</v>
      </c>
      <c r="F4" s="146"/>
      <c r="G4" s="146"/>
      <c r="H4" s="149" t="s">
        <v>203</v>
      </c>
      <c r="I4" s="149"/>
      <c r="J4" s="161" t="s">
        <v>65</v>
      </c>
      <c r="K4" s="191" t="s">
        <v>66</v>
      </c>
    </row>
    <row r="5" ht="18" customHeight="1" spans="1:11">
      <c r="A5" s="148" t="s">
        <v>205</v>
      </c>
      <c r="B5" s="143">
        <v>1</v>
      </c>
      <c r="C5" s="143"/>
      <c r="D5" s="144" t="s">
        <v>206</v>
      </c>
      <c r="E5" s="144"/>
      <c r="G5" s="144"/>
      <c r="H5" s="149" t="s">
        <v>207</v>
      </c>
      <c r="I5" s="149"/>
      <c r="J5" s="161" t="s">
        <v>65</v>
      </c>
      <c r="K5" s="191" t="s">
        <v>66</v>
      </c>
    </row>
    <row r="6" ht="18" customHeight="1" spans="1:13">
      <c r="A6" s="150" t="s">
        <v>208</v>
      </c>
      <c r="B6" s="151">
        <v>200</v>
      </c>
      <c r="C6" s="151"/>
      <c r="D6" s="152" t="s">
        <v>209</v>
      </c>
      <c r="E6" s="153"/>
      <c r="F6" s="153"/>
      <c r="G6" s="152"/>
      <c r="H6" s="154" t="s">
        <v>210</v>
      </c>
      <c r="I6" s="154"/>
      <c r="J6" s="153" t="s">
        <v>65</v>
      </c>
      <c r="K6" s="192" t="s">
        <v>66</v>
      </c>
      <c r="M6" s="193"/>
    </row>
    <row r="7" ht="18" customHeight="1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18" customHeight="1" spans="1:11">
      <c r="A8" s="158" t="s">
        <v>211</v>
      </c>
      <c r="B8" s="139" t="s">
        <v>212</v>
      </c>
      <c r="C8" s="139" t="s">
        <v>213</v>
      </c>
      <c r="D8" s="139" t="s">
        <v>214</v>
      </c>
      <c r="E8" s="139" t="s">
        <v>215</v>
      </c>
      <c r="F8" s="139" t="s">
        <v>216</v>
      </c>
      <c r="G8" s="159" t="s">
        <v>217</v>
      </c>
      <c r="H8" s="160"/>
      <c r="I8" s="160"/>
      <c r="J8" s="160"/>
      <c r="K8" s="194"/>
    </row>
    <row r="9" ht="18" customHeight="1" spans="1:11">
      <c r="A9" s="148" t="s">
        <v>218</v>
      </c>
      <c r="B9" s="149"/>
      <c r="C9" s="161" t="s">
        <v>65</v>
      </c>
      <c r="D9" s="161" t="s">
        <v>66</v>
      </c>
      <c r="E9" s="144" t="s">
        <v>219</v>
      </c>
      <c r="F9" s="162" t="s">
        <v>220</v>
      </c>
      <c r="G9" s="163"/>
      <c r="H9" s="164"/>
      <c r="I9" s="164"/>
      <c r="J9" s="164"/>
      <c r="K9" s="195"/>
    </row>
    <row r="10" ht="18" customHeight="1" spans="1:11">
      <c r="A10" s="148" t="s">
        <v>221</v>
      </c>
      <c r="B10" s="149"/>
      <c r="C10" s="161" t="s">
        <v>65</v>
      </c>
      <c r="D10" s="161" t="s">
        <v>66</v>
      </c>
      <c r="E10" s="144" t="s">
        <v>222</v>
      </c>
      <c r="F10" s="162" t="s">
        <v>223</v>
      </c>
      <c r="G10" s="163" t="s">
        <v>224</v>
      </c>
      <c r="H10" s="164"/>
      <c r="I10" s="164"/>
      <c r="J10" s="164"/>
      <c r="K10" s="195"/>
    </row>
    <row r="11" ht="18" customHeight="1" spans="1:11">
      <c r="A11" s="165" t="s">
        <v>187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6"/>
    </row>
    <row r="12" ht="18" customHeight="1" spans="1:11">
      <c r="A12" s="142" t="s">
        <v>89</v>
      </c>
      <c r="B12" s="161" t="s">
        <v>85</v>
      </c>
      <c r="C12" s="161" t="s">
        <v>86</v>
      </c>
      <c r="D12" s="162"/>
      <c r="E12" s="144" t="s">
        <v>87</v>
      </c>
      <c r="F12" s="161" t="s">
        <v>85</v>
      </c>
      <c r="G12" s="161" t="s">
        <v>86</v>
      </c>
      <c r="H12" s="161"/>
      <c r="I12" s="144" t="s">
        <v>225</v>
      </c>
      <c r="J12" s="161" t="s">
        <v>85</v>
      </c>
      <c r="K12" s="191" t="s">
        <v>86</v>
      </c>
    </row>
    <row r="13" ht="18" customHeight="1" spans="1:11">
      <c r="A13" s="142" t="s">
        <v>92</v>
      </c>
      <c r="B13" s="161" t="s">
        <v>85</v>
      </c>
      <c r="C13" s="161" t="s">
        <v>86</v>
      </c>
      <c r="D13" s="162"/>
      <c r="E13" s="144" t="s">
        <v>97</v>
      </c>
      <c r="F13" s="161" t="s">
        <v>85</v>
      </c>
      <c r="G13" s="161" t="s">
        <v>86</v>
      </c>
      <c r="H13" s="161"/>
      <c r="I13" s="144" t="s">
        <v>226</v>
      </c>
      <c r="J13" s="161" t="s">
        <v>85</v>
      </c>
      <c r="K13" s="191" t="s">
        <v>86</v>
      </c>
    </row>
    <row r="14" ht="18" customHeight="1" spans="1:11">
      <c r="A14" s="150" t="s">
        <v>227</v>
      </c>
      <c r="B14" s="153" t="s">
        <v>85</v>
      </c>
      <c r="C14" s="153" t="s">
        <v>86</v>
      </c>
      <c r="D14" s="167"/>
      <c r="E14" s="152" t="s">
        <v>228</v>
      </c>
      <c r="F14" s="153" t="s">
        <v>85</v>
      </c>
      <c r="G14" s="153" t="s">
        <v>86</v>
      </c>
      <c r="H14" s="153"/>
      <c r="I14" s="152" t="s">
        <v>229</v>
      </c>
      <c r="J14" s="153" t="s">
        <v>85</v>
      </c>
      <c r="K14" s="192" t="s">
        <v>86</v>
      </c>
    </row>
    <row r="15" ht="18" customHeight="1" spans="1:11">
      <c r="A15" s="155"/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1" customFormat="1" ht="18" customHeight="1" spans="1:11">
      <c r="A16" s="135" t="s">
        <v>230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7"/>
    </row>
    <row r="17" ht="18" customHeight="1" spans="1:11">
      <c r="A17" s="148" t="s">
        <v>231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8"/>
    </row>
    <row r="18" ht="18" customHeight="1" spans="1:11">
      <c r="A18" s="148" t="s">
        <v>232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8"/>
    </row>
    <row r="19" ht="22" customHeight="1" spans="1:11">
      <c r="A19" s="170"/>
      <c r="B19" s="161"/>
      <c r="C19" s="161"/>
      <c r="D19" s="161"/>
      <c r="E19" s="161"/>
      <c r="F19" s="161"/>
      <c r="G19" s="161"/>
      <c r="H19" s="161"/>
      <c r="I19" s="161"/>
      <c r="J19" s="161"/>
      <c r="K19" s="191"/>
    </row>
    <row r="20" ht="22" customHeigh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99"/>
    </row>
    <row r="21" ht="22" customHeigh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99"/>
    </row>
    <row r="22" ht="22" customHeigh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99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0"/>
    </row>
    <row r="24" ht="18" customHeight="1" spans="1:11">
      <c r="A24" s="148" t="s">
        <v>123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0"/>
    </row>
    <row r="25" ht="18" customHeight="1" spans="1:11">
      <c r="A25" s="175" t="s">
        <v>233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1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ht="20" customHeight="1" spans="1:11">
      <c r="A27" s="178" t="s">
        <v>234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2" t="s">
        <v>235</v>
      </c>
    </row>
    <row r="28" ht="23" customHeight="1" spans="1:11">
      <c r="A28" s="171" t="s">
        <v>126</v>
      </c>
      <c r="B28" s="172"/>
      <c r="C28" s="172"/>
      <c r="D28" s="172"/>
      <c r="E28" s="172"/>
      <c r="F28" s="172"/>
      <c r="G28" s="172"/>
      <c r="H28" s="172"/>
      <c r="I28" s="172"/>
      <c r="J28" s="203"/>
      <c r="K28" s="204">
        <v>1</v>
      </c>
    </row>
    <row r="29" ht="23" customHeight="1" spans="1:11">
      <c r="A29" s="171" t="s">
        <v>236</v>
      </c>
      <c r="B29" s="172"/>
      <c r="C29" s="172"/>
      <c r="D29" s="172"/>
      <c r="E29" s="172"/>
      <c r="F29" s="172"/>
      <c r="G29" s="172"/>
      <c r="H29" s="172"/>
      <c r="I29" s="172"/>
      <c r="J29" s="203"/>
      <c r="K29" s="195">
        <v>1</v>
      </c>
    </row>
    <row r="30" ht="23" customHeight="1" spans="1:11">
      <c r="A30" s="171" t="s">
        <v>237</v>
      </c>
      <c r="B30" s="172"/>
      <c r="C30" s="172"/>
      <c r="D30" s="172"/>
      <c r="E30" s="172"/>
      <c r="F30" s="172"/>
      <c r="G30" s="172"/>
      <c r="H30" s="172"/>
      <c r="I30" s="172"/>
      <c r="J30" s="203"/>
      <c r="K30" s="195">
        <v>1</v>
      </c>
    </row>
    <row r="31" ht="23" customHeight="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203"/>
      <c r="K31" s="195"/>
    </row>
    <row r="32" ht="23" customHeight="1" spans="1:11">
      <c r="A32" s="171"/>
      <c r="B32" s="172"/>
      <c r="C32" s="172"/>
      <c r="D32" s="172"/>
      <c r="E32" s="172"/>
      <c r="F32" s="172"/>
      <c r="G32" s="172"/>
      <c r="H32" s="172"/>
      <c r="I32" s="172"/>
      <c r="J32" s="203"/>
      <c r="K32" s="205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203"/>
      <c r="K33" s="206"/>
    </row>
    <row r="34" ht="23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203"/>
      <c r="K34" s="195"/>
    </row>
    <row r="35" ht="23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203"/>
      <c r="K35" s="207"/>
    </row>
    <row r="36" ht="23" customHeight="1" spans="1:11">
      <c r="A36" s="179" t="s">
        <v>238</v>
      </c>
      <c r="B36" s="180"/>
      <c r="C36" s="180"/>
      <c r="D36" s="180"/>
      <c r="E36" s="180"/>
      <c r="F36" s="180"/>
      <c r="G36" s="180"/>
      <c r="H36" s="180"/>
      <c r="I36" s="180"/>
      <c r="J36" s="208"/>
      <c r="K36" s="209">
        <f>SUM(K28:K35)</f>
        <v>3</v>
      </c>
    </row>
    <row r="37" ht="18.75" customHeight="1" spans="1:11">
      <c r="A37" s="181" t="s">
        <v>239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0"/>
    </row>
    <row r="38" s="132" customFormat="1" ht="18.75" customHeight="1" spans="1:11">
      <c r="A38" s="148" t="s">
        <v>240</v>
      </c>
      <c r="B38" s="149"/>
      <c r="C38" s="149"/>
      <c r="D38" s="147" t="s">
        <v>241</v>
      </c>
      <c r="E38" s="147"/>
      <c r="F38" s="183" t="s">
        <v>242</v>
      </c>
      <c r="G38" s="184"/>
      <c r="H38" s="149" t="s">
        <v>243</v>
      </c>
      <c r="I38" s="149"/>
      <c r="J38" s="149" t="s">
        <v>244</v>
      </c>
      <c r="K38" s="198"/>
    </row>
    <row r="39" ht="18.75" customHeight="1" spans="1:11">
      <c r="A39" s="148" t="s">
        <v>124</v>
      </c>
      <c r="B39" s="149" t="s">
        <v>272</v>
      </c>
      <c r="C39" s="149"/>
      <c r="D39" s="149"/>
      <c r="E39" s="149"/>
      <c r="F39" s="149"/>
      <c r="G39" s="149"/>
      <c r="H39" s="149"/>
      <c r="I39" s="149"/>
      <c r="J39" s="149"/>
      <c r="K39" s="198"/>
    </row>
    <row r="40" ht="24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8"/>
    </row>
    <row r="41" ht="24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8"/>
    </row>
    <row r="42" ht="32.1" customHeight="1" spans="1:11">
      <c r="A42" s="150" t="s">
        <v>135</v>
      </c>
      <c r="B42" s="185" t="s">
        <v>246</v>
      </c>
      <c r="C42" s="185"/>
      <c r="D42" s="152" t="s">
        <v>247</v>
      </c>
      <c r="E42" s="167" t="s">
        <v>138</v>
      </c>
      <c r="F42" s="152" t="s">
        <v>139</v>
      </c>
      <c r="G42" s="186">
        <v>45486</v>
      </c>
      <c r="H42" s="187" t="s">
        <v>140</v>
      </c>
      <c r="I42" s="187"/>
      <c r="J42" s="185" t="s">
        <v>141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(尾期）</vt:lpstr>
      <vt:lpstr>尾期 （第二批)</vt:lpstr>
      <vt:lpstr>验货尺寸表 (尾期第二批）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2024-07-15T03:46:44Z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