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）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<sst xmlns="http://schemas.openxmlformats.org/spreadsheetml/2006/main" count="809" uniqueCount="352">
  <si>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</si>
  <si>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</si>
  <si>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</si>
  <si>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</si>
  <si>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</si>
  <si>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</si>
  <si>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</si>
  <si>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</si>
  <si>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</si>
  <si>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</si>
  <si>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</si>
  <si>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</si>
  <si>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</si>
  <si>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</si>
  <si>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</si>
  <si>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</si>
  <si>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</si>
  <si>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</si>
  <si>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</si>
  <si>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</si>
  <si>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</si>
  <si>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</si>
  <si>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</si>
  <si>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</si>
  <si>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</si>
  <si>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</si>
  <si>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</si>
  <si>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</si>
  <si>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</si>
  <si>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</si>
  <si>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</si>
  <si>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</si>
  <si>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</si>
  <si>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</si>
  <si>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</si>
  <si>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</si>
  <si>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</si>
  <si>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</si>
  <si>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</si>
  <si>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</si>
  <si>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</si>
  <si>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</si>
  <si>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</si>
  <si>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</si>
  <si>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</si>
  <si>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</si>
  <si>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</si>
  <si>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</si>
  <si>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</si>
  <si>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</si>
  <si>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</si>
  <si>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</si>
  <si>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</si>
  <si>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</si>
  <si>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</si>
  <si>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</si>
  <si>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</si>
  <si>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</si>
  <si>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</si>
  <si>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</si>
  <si>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</si>
  <si>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</si>
  <si>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TAMMAM92506</t>
  </si>
  <si>
    <t>合同交期</t>
  </si>
  <si>
    <t>产前确认样</t>
  </si>
  <si>
    <t>有</t>
  </si>
  <si>
    <t>无</t>
  </si>
  <si>
    <t>品名</t>
  </si>
  <si>
    <t>女式休闲裤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</si>
  <si>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</si>
  <si>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</si>
  <si>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</si>
  <si>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</si>
  <si>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</si>
  <si>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</si>
  <si>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</si>
  <si>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</si>
  <si>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</si>
  <si>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</si>
  <si>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CGDD24050600012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</si>
  <si>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</si>
  <si>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</si>
  <si>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</si>
  <si>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</si>
  <si>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</si>
  <si>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</si>
  <si>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</si>
  <si>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</si>
  <si>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</si>
  <si>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</si>
  <si>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</si>
  <si>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</si>
  <si>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</si>
  <si>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</si>
  <si>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</si>
  <si>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</si>
  <si>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</si>
  <si>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</si>
  <si>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</si>
  <si>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</si>
  <si>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</si>
  <si>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</si>
  <si>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</si>
  <si>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</si>
  <si>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</si>
  <si>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</si>
  <si>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</si>
  <si>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</si>
  <si>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</si>
  <si>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</si>
  <si>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</si>
  <si>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</si>
  <si>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</si>
  <si>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</si>
  <si>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</si>
  <si>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</si>
  <si>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</si>
  <si>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黑色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</si>
  <si>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</si>
  <si>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</si>
  <si>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</si>
  <si>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</si>
  <si>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</si>
  <si>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</si>
  <si>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</si>
  <si>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1、上腰宽窄容皱，前袋拼接左右不对称</t>
  </si>
  <si>
    <t>2、侧骨不顺直，下脚口不平齐</t>
  </si>
  <si>
    <t>3、打枣处线头没有清理干净，浪底断纱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</si>
  <si>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</si>
  <si>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</si>
  <si>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</si>
  <si>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</si>
  <si>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</si>
  <si>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</si>
  <si>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</si>
  <si>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</si>
  <si>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</si>
  <si>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</si>
  <si>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</si>
  <si>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</si>
  <si>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</si>
  <si>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</si>
  <si>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</si>
  <si>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</si>
  <si>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</si>
  <si>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</si>
  <si>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</si>
  <si>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洗前</t>
  </si>
  <si>
    <t>洗后</t>
  </si>
  <si>
    <t>150/70B</t>
  </si>
  <si>
    <t>155/74B</t>
  </si>
  <si>
    <t>160/78B</t>
  </si>
  <si>
    <t>165/82B</t>
  </si>
  <si>
    <t>170/86B</t>
  </si>
  <si>
    <t>175/90B</t>
  </si>
  <si>
    <t>裤外侧长</t>
  </si>
  <si>
    <t>-1</t>
  </si>
  <si>
    <t>腰围（平量）</t>
  </si>
  <si>
    <t>+0</t>
  </si>
  <si>
    <t>-2</t>
  </si>
  <si>
    <t>腰围（拉量）</t>
  </si>
  <si>
    <t>臀围</t>
  </si>
  <si>
    <t>+2</t>
  </si>
  <si>
    <t>+1</t>
  </si>
  <si>
    <t>腿围/2</t>
  </si>
  <si>
    <t>膝围/2</t>
  </si>
  <si>
    <t>脚口/2（长裤）</t>
  </si>
  <si>
    <t>前裆长 含腰</t>
  </si>
  <si>
    <t>+0.5</t>
  </si>
  <si>
    <t>后裆长 含腰</t>
  </si>
  <si>
    <t>-0.5</t>
  </si>
  <si>
    <t>前门襟长（不含腰）</t>
  </si>
  <si>
    <t>前插袋开口</t>
  </si>
  <si>
    <t>-0.3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</si>
  <si>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</si>
  <si>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</si>
  <si>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</si>
  <si>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</si>
  <si>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</si>
  <si>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</si>
  <si>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TAUUAM91533</t>
  </si>
  <si>
    <t>男式卫衣</t>
  </si>
  <si>
    <t>3</t>
  </si>
  <si>
    <t>CGDD24042600024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</si>
  <si>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</si>
  <si>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</si>
  <si>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</si>
  <si>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</si>
  <si>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</si>
  <si>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</si>
  <si>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</si>
  <si>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</si>
  <si>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</si>
  <si>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</si>
  <si>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</si>
  <si>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XXXL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</si>
  <si>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</si>
  <si>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</si>
  <si>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</si>
  <si>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</si>
  <si>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</si>
  <si>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</si>
  <si>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</si>
  <si>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</si>
  <si>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</si>
  <si>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下摆</t>
  </si>
  <si>
    <t>98</t>
  </si>
  <si>
    <t>肩宽</t>
  </si>
  <si>
    <t>44</t>
  </si>
  <si>
    <t>肩点袖长</t>
  </si>
  <si>
    <t>62</t>
  </si>
  <si>
    <t>袖肥</t>
  </si>
  <si>
    <t>21</t>
  </si>
  <si>
    <t>袖肘</t>
  </si>
  <si>
    <t>袖口松量</t>
  </si>
  <si>
    <t>前领深</t>
  </si>
  <si>
    <t>领宽</t>
  </si>
  <si>
    <t>领高</t>
  </si>
  <si>
    <t>袖口高/下摆高</t>
  </si>
  <si>
    <t>logo边距前中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</si>
  <si>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</si>
  <si>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</si>
  <si>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</si>
  <si>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</si>
  <si>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</si>
  <si>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</si>
  <si>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</si>
  <si>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</si>
  <si>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</si>
  <si>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</si>
  <si>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</si>
  <si>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</si>
  <si>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</si>
  <si>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</si>
  <si>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</si>
  <si>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</si>
  <si>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</si>
  <si>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</si>
  <si>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</si>
  <si>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采购凭证编号：CGDD24050600012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</si>
  <si>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</si>
  <si>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</si>
  <si>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</si>
  <si>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</si>
  <si>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</si>
  <si>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</si>
  <si>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</si>
  <si>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</si>
  <si>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</si>
  <si>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</si>
  <si>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</si>
  <si>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</si>
  <si>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</si>
  <si>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</si>
  <si>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②检验明细：齐色齐80件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</si>
  <si>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</si>
  <si>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</si>
  <si>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</si>
  <si>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</si>
  <si>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</si>
  <si>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</si>
  <si>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</si>
  <si>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</si>
  <si>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</si>
  <si>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</si>
  <si>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</si>
  <si>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</si>
  <si>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</si>
  <si>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后袋开口</t>
  </si>
  <si>
    <t>腰宽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</si>
  <si>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</si>
  <si>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</si>
  <si>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</si>
  <si>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</si>
  <si>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</si>
  <si>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</si>
  <si>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</si>
  <si>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</si>
  <si>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</si>
  <si>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</si>
  <si>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</si>
  <si>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</si>
  <si>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</si>
  <si>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</si>
  <si>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</si>
  <si>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</si>
  <si>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2404Y0304</t>
  </si>
  <si>
    <t>FK08690棉盖丝平纹复合绒</t>
  </si>
  <si>
    <t>TAMMAM91506</t>
  </si>
  <si>
    <t>三迈</t>
  </si>
  <si>
    <t>2404Y0565</t>
  </si>
  <si>
    <t>制表时间：2024/6/3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</si>
  <si>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</si>
  <si>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</si>
  <si>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</si>
  <si>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</si>
  <si>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</si>
  <si>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</si>
  <si>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</si>
  <si>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</si>
  <si>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</si>
  <si>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</si>
  <si>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制表时间：2024/6/5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</si>
  <si>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</si>
  <si>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</si>
  <si>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</si>
  <si>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</si>
  <si>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</si>
  <si>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</si>
  <si>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</si>
  <si>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</si>
  <si>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</si>
  <si>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</si>
  <si>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</si>
  <si>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 xml:space="preserve">色纱金属头抽绳 </t>
  </si>
  <si>
    <t>嘉善天路达</t>
  </si>
  <si>
    <t>无互染</t>
  </si>
  <si>
    <t>物料6</t>
  </si>
  <si>
    <t>物料7</t>
  </si>
  <si>
    <t>物料8</t>
  </si>
  <si>
    <t>物料9</t>
  </si>
  <si>
    <t>物料10</t>
  </si>
  <si>
    <t>制表时间：2024/6/8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</si>
  <si>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</si>
  <si>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</si>
  <si>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</si>
  <si>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</si>
  <si>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</si>
  <si>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</si>
  <si>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</si>
  <si>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</si>
  <si>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</si>
  <si>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</si>
  <si>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</si>
  <si>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</si>
  <si>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</si>
  <si>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</si>
  <si>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</si>
  <si>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</si>
  <si>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后机头</t>
  </si>
  <si>
    <t>印花</t>
  </si>
  <si>
    <t>无脱落开裂</t>
  </si>
  <si>
    <t>YES</t>
  </si>
  <si>
    <t>制表时间：2024/6/20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</si>
  <si>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</si>
  <si>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</si>
  <si>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</si>
  <si>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</si>
  <si>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</si>
  <si>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制表时间：4-25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</si>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</sst>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1"/>
      <name val="Arial"/>
      <charset val="134"/>
    </font>
    <font>
      <b/>
      <sz val="12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color rgb="FFFF0000"/>
      <name val="微软雅黑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b/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4" fillId="12" borderId="81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2" applyNumberFormat="0" applyFill="0" applyAlignment="0" applyProtection="0">
      <alignment vertical="center"/>
    </xf>
    <xf numFmtId="0" fontId="62" fillId="0" borderId="83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3" borderId="84" applyNumberFormat="0" applyAlignment="0" applyProtection="0">
      <alignment vertical="center"/>
    </xf>
    <xf numFmtId="0" fontId="64" fillId="14" borderId="85" applyNumberFormat="0" applyAlignment="0" applyProtection="0">
      <alignment vertical="center"/>
    </xf>
    <xf numFmtId="0" fontId="65" fillId="14" borderId="84" applyNumberFormat="0" applyAlignment="0" applyProtection="0">
      <alignment vertical="center"/>
    </xf>
    <xf numFmtId="0" fontId="66" fillId="15" borderId="86" applyNumberFormat="0" applyAlignment="0" applyProtection="0">
      <alignment vertical="center"/>
    </xf>
    <xf numFmtId="0" fontId="67" fillId="0" borderId="87" applyNumberFormat="0" applyFill="0" applyAlignment="0" applyProtection="0">
      <alignment vertical="center"/>
    </xf>
    <xf numFmtId="0" fontId="68" fillId="0" borderId="88" applyNumberFormat="0" applyFill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10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" fillId="0" borderId="0"/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4" fillId="0" borderId="0">
      <alignment vertical="center"/>
    </xf>
    <xf numFmtId="0" fontId="7" fillId="0" borderId="0"/>
    <xf numFmtId="0" fontId="14" fillId="0" borderId="0">
      <alignment vertical="center"/>
    </xf>
    <xf numFmtId="0" fontId="74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horizontal="center" vertical="center"/>
    </xf>
    <xf numFmtId="0" fontId="6" fillId="0" borderId="0">
      <alignment horizontal="center" vertical="center"/>
    </xf>
    <xf numFmtId="0" fontId="75" fillId="0" borderId="0">
      <alignment vertical="center"/>
    </xf>
  </cellStyleXfs>
  <cellXfs count="49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2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left" vertical="center" wrapText="1"/>
    </xf>
    <xf numFmtId="0" fontId="6" fillId="0" borderId="2" xfId="63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3" fillId="0" borderId="3" xfId="0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7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vertic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24" fillId="0" borderId="2" xfId="64" applyFont="1" applyBorder="1" applyAlignment="1">
      <alignment horizontal="center"/>
    </xf>
    <xf numFmtId="0" fontId="24" fillId="4" borderId="2" xfId="64" applyFont="1" applyFill="1" applyBorder="1" applyAlignment="1">
      <alignment horizontal="center"/>
    </xf>
    <xf numFmtId="0" fontId="24" fillId="0" borderId="5" xfId="64" applyFont="1" applyBorder="1" applyAlignment="1">
      <alignment horizontal="center"/>
    </xf>
    <xf numFmtId="49" fontId="25" fillId="0" borderId="2" xfId="51" applyNumberFormat="1" applyFont="1" applyFill="1" applyBorder="1" applyAlignment="1">
      <alignment horizontal="center" vertical="center"/>
    </xf>
    <xf numFmtId="0" fontId="24" fillId="5" borderId="2" xfId="64" applyFont="1" applyFill="1" applyBorder="1" applyAlignment="1">
      <alignment horizontal="center"/>
    </xf>
    <xf numFmtId="0" fontId="26" fillId="0" borderId="4" xfId="64" applyFont="1" applyBorder="1" applyAlignment="1">
      <alignment horizontal="left" vertical="center"/>
    </xf>
    <xf numFmtId="0" fontId="26" fillId="0" borderId="2" xfId="64" applyFont="1" applyBorder="1" applyAlignment="1">
      <alignment horizontal="center" vertical="center"/>
    </xf>
    <xf numFmtId="0" fontId="27" fillId="4" borderId="2" xfId="64" applyFont="1" applyFill="1" applyBorder="1" applyAlignment="1">
      <alignment horizontal="center" vertical="center"/>
    </xf>
    <xf numFmtId="0" fontId="26" fillId="0" borderId="5" xfId="64" applyFont="1" applyBorder="1" applyAlignment="1">
      <alignment horizontal="center" vertical="center"/>
    </xf>
    <xf numFmtId="178" fontId="26" fillId="0" borderId="2" xfId="55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left" vertical="center"/>
    </xf>
    <xf numFmtId="0" fontId="29" fillId="0" borderId="10" xfId="0" applyFont="1" applyFill="1" applyBorder="1" applyAlignment="1">
      <alignment horizontal="center" vertical="center"/>
    </xf>
    <xf numFmtId="0" fontId="27" fillId="6" borderId="10" xfId="0" applyFont="1" applyFill="1" applyBorder="1" applyAlignment="1">
      <alignment horizontal="center" vertical="center"/>
    </xf>
    <xf numFmtId="0" fontId="30" fillId="0" borderId="10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 vertical="center"/>
    </xf>
    <xf numFmtId="0" fontId="30" fillId="0" borderId="0" xfId="0" applyNumberFormat="1" applyFont="1" applyFill="1" applyAlignment="1">
      <alignment horizontal="center" vertical="center"/>
    </xf>
    <xf numFmtId="0" fontId="31" fillId="0" borderId="0" xfId="53" applyFont="1" applyFill="1" applyAlignment="1"/>
    <xf numFmtId="0" fontId="13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17" fillId="0" borderId="11" xfId="53" applyFont="1" applyFill="1" applyBorder="1" applyAlignment="1">
      <alignment horizontal="center"/>
    </xf>
    <xf numFmtId="0" fontId="19" fillId="0" borderId="11" xfId="52" applyFont="1" applyFill="1" applyBorder="1" applyAlignment="1">
      <alignment horizontal="left" vertical="center"/>
    </xf>
    <xf numFmtId="0" fontId="17" fillId="0" borderId="11" xfId="52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24" fillId="7" borderId="2" xfId="64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 vertical="center"/>
    </xf>
    <xf numFmtId="49" fontId="31" fillId="0" borderId="2" xfId="54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4" fillId="0" borderId="13" xfId="0" applyNumberFormat="1" applyFont="1" applyFill="1" applyBorder="1" applyAlignment="1">
      <alignment horizontal="center" vertical="center"/>
    </xf>
    <xf numFmtId="49" fontId="31" fillId="0" borderId="13" xfId="54" applyNumberFormat="1" applyFont="1" applyFill="1" applyBorder="1" applyAlignment="1">
      <alignment horizontal="center" vertical="center"/>
    </xf>
    <xf numFmtId="49" fontId="17" fillId="0" borderId="2" xfId="53" applyNumberFormat="1" applyFont="1" applyFill="1" applyBorder="1" applyAlignment="1">
      <alignment horizontal="center"/>
    </xf>
    <xf numFmtId="0" fontId="17" fillId="0" borderId="10" xfId="53" applyFont="1" applyFill="1" applyBorder="1" applyAlignment="1"/>
    <xf numFmtId="0" fontId="0" fillId="0" borderId="14" xfId="0" applyFont="1" applyFill="1" applyBorder="1" applyAlignment="1">
      <alignment horizontal="left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7" fillId="0" borderId="0" xfId="52" applyFill="1" applyBorder="1" applyAlignment="1">
      <alignment horizontal="left" vertical="center"/>
    </xf>
    <xf numFmtId="0" fontId="7" fillId="0" borderId="0" xfId="52" applyFont="1" applyFill="1" applyAlignment="1">
      <alignment horizontal="left" vertical="center"/>
    </xf>
    <xf numFmtId="0" fontId="7" fillId="0" borderId="0" xfId="52" applyFill="1" applyAlignment="1">
      <alignment horizontal="left" vertical="center"/>
    </xf>
    <xf numFmtId="0" fontId="32" fillId="0" borderId="15" xfId="52" applyFont="1" applyBorder="1" applyAlignment="1">
      <alignment horizontal="center" vertical="top"/>
    </xf>
    <xf numFmtId="0" fontId="33" fillId="0" borderId="16" xfId="52" applyFont="1" applyFill="1" applyBorder="1" applyAlignment="1">
      <alignment horizontal="left" vertical="center"/>
    </xf>
    <xf numFmtId="0" fontId="20" fillId="0" borderId="17" xfId="52" applyFont="1" applyFill="1" applyBorder="1" applyAlignment="1">
      <alignment horizontal="left" vertical="center"/>
    </xf>
    <xf numFmtId="0" fontId="33" fillId="0" borderId="17" xfId="52" applyFont="1" applyFill="1" applyBorder="1" applyAlignment="1">
      <alignment horizontal="center" vertical="center"/>
    </xf>
    <xf numFmtId="0" fontId="13" fillId="0" borderId="17" xfId="52" applyFont="1" applyFill="1" applyBorder="1" applyAlignment="1">
      <alignment vertical="center"/>
    </xf>
    <xf numFmtId="0" fontId="33" fillId="0" borderId="17" xfId="52" applyFont="1" applyFill="1" applyBorder="1" applyAlignment="1">
      <alignment vertical="center"/>
    </xf>
    <xf numFmtId="0" fontId="20" fillId="0" borderId="18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/>
    </xf>
    <xf numFmtId="0" fontId="33" fillId="0" borderId="20" xfId="52" applyFont="1" applyFill="1" applyBorder="1" applyAlignment="1">
      <alignment vertical="center"/>
    </xf>
    <xf numFmtId="0" fontId="20" fillId="0" borderId="18" xfId="52" applyFont="1" applyFill="1" applyBorder="1" applyAlignment="1">
      <alignment horizontal="left" vertical="center"/>
    </xf>
    <xf numFmtId="0" fontId="33" fillId="0" borderId="18" xfId="52" applyFont="1" applyFill="1" applyBorder="1" applyAlignment="1">
      <alignment vertical="center"/>
    </xf>
    <xf numFmtId="58" fontId="13" fillId="0" borderId="18" xfId="52" applyNumberFormat="1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33" fillId="0" borderId="18" xfId="52" applyFont="1" applyFill="1" applyBorder="1" applyAlignment="1">
      <alignment horizontal="center" vertical="center"/>
    </xf>
    <xf numFmtId="0" fontId="33" fillId="0" borderId="20" xfId="52" applyFont="1" applyFill="1" applyBorder="1" applyAlignment="1">
      <alignment horizontal="left" vertical="center"/>
    </xf>
    <xf numFmtId="0" fontId="33" fillId="0" borderId="18" xfId="52" applyFont="1" applyFill="1" applyBorder="1" applyAlignment="1">
      <alignment horizontal="left" vertical="center"/>
    </xf>
    <xf numFmtId="0" fontId="33" fillId="0" borderId="21" xfId="52" applyFont="1" applyFill="1" applyBorder="1" applyAlignment="1">
      <alignment vertical="center"/>
    </xf>
    <xf numFmtId="0" fontId="20" fillId="0" borderId="22" xfId="52" applyFont="1" applyFill="1" applyBorder="1" applyAlignment="1">
      <alignment horizontal="left" vertical="center"/>
    </xf>
    <xf numFmtId="0" fontId="33" fillId="0" borderId="22" xfId="52" applyFont="1" applyFill="1" applyBorder="1" applyAlignment="1">
      <alignment vertical="center"/>
    </xf>
    <xf numFmtId="0" fontId="13" fillId="0" borderId="22" xfId="52" applyFont="1" applyFill="1" applyBorder="1" applyAlignment="1">
      <alignment horizontal="left" vertical="center"/>
    </xf>
    <xf numFmtId="0" fontId="33" fillId="0" borderId="22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vertical="center"/>
    </xf>
    <xf numFmtId="0" fontId="13" fillId="0" borderId="0" xfId="52" applyFont="1" applyFill="1" applyBorder="1" applyAlignment="1">
      <alignment vertical="center"/>
    </xf>
    <xf numFmtId="0" fontId="13" fillId="0" borderId="0" xfId="52" applyFont="1" applyFill="1" applyAlignment="1">
      <alignment horizontal="left" vertical="center"/>
    </xf>
    <xf numFmtId="0" fontId="33" fillId="0" borderId="16" xfId="52" applyFont="1" applyFill="1" applyBorder="1" applyAlignment="1">
      <alignment vertical="center"/>
    </xf>
    <xf numFmtId="0" fontId="33" fillId="0" borderId="23" xfId="52" applyFont="1" applyFill="1" applyBorder="1" applyAlignment="1">
      <alignment horizontal="left" vertical="center"/>
    </xf>
    <xf numFmtId="0" fontId="33" fillId="0" borderId="24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0" fontId="13" fillId="0" borderId="25" xfId="52" applyFont="1" applyFill="1" applyBorder="1" applyAlignment="1">
      <alignment horizontal="center" vertical="center"/>
    </xf>
    <xf numFmtId="0" fontId="13" fillId="0" borderId="26" xfId="52" applyFont="1" applyFill="1" applyBorder="1" applyAlignment="1">
      <alignment horizontal="center" vertical="center"/>
    </xf>
    <xf numFmtId="0" fontId="34" fillId="0" borderId="27" xfId="52" applyFont="1" applyFill="1" applyBorder="1" applyAlignment="1">
      <alignment horizontal="left" vertical="center"/>
    </xf>
    <xf numFmtId="0" fontId="34" fillId="0" borderId="26" xfId="52" applyFont="1" applyFill="1" applyBorder="1" applyAlignment="1">
      <alignment horizontal="left" vertical="center"/>
    </xf>
    <xf numFmtId="0" fontId="13" fillId="0" borderId="22" xfId="52" applyFont="1" applyFill="1" applyBorder="1" applyAlignment="1">
      <alignment vertical="center"/>
    </xf>
    <xf numFmtId="0" fontId="13" fillId="0" borderId="0" xfId="52" applyFont="1" applyFill="1" applyBorder="1" applyAlignment="1">
      <alignment horizontal="left" vertical="center"/>
    </xf>
    <xf numFmtId="0" fontId="33" fillId="0" borderId="17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13" fillId="0" borderId="26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horizontal="left" vertical="center" wrapText="1"/>
    </xf>
    <xf numFmtId="0" fontId="13" fillId="0" borderId="18" xfId="52" applyFont="1" applyFill="1" applyBorder="1" applyAlignment="1">
      <alignment horizontal="left" vertical="center" wrapText="1"/>
    </xf>
    <xf numFmtId="0" fontId="33" fillId="0" borderId="21" xfId="52" applyFont="1" applyFill="1" applyBorder="1" applyAlignment="1">
      <alignment horizontal="left" vertical="center"/>
    </xf>
    <xf numFmtId="0" fontId="7" fillId="0" borderId="22" xfId="52" applyFill="1" applyBorder="1" applyAlignment="1">
      <alignment horizontal="center" vertical="center"/>
    </xf>
    <xf numFmtId="0" fontId="33" fillId="0" borderId="28" xfId="52" applyFont="1" applyFill="1" applyBorder="1" applyAlignment="1">
      <alignment horizontal="center" vertical="center"/>
    </xf>
    <xf numFmtId="0" fontId="33" fillId="0" borderId="29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right" vertical="center"/>
    </xf>
    <xf numFmtId="0" fontId="13" fillId="0" borderId="26" xfId="52" applyFont="1" applyFill="1" applyBorder="1" applyAlignment="1">
      <alignment horizontal="right" vertical="center"/>
    </xf>
    <xf numFmtId="0" fontId="34" fillId="0" borderId="16" xfId="52" applyFont="1" applyFill="1" applyBorder="1" applyAlignment="1">
      <alignment horizontal="left" vertical="center"/>
    </xf>
    <xf numFmtId="0" fontId="34" fillId="0" borderId="17" xfId="52" applyFont="1" applyFill="1" applyBorder="1" applyAlignment="1">
      <alignment horizontal="left" vertical="center"/>
    </xf>
    <xf numFmtId="0" fontId="33" fillId="0" borderId="25" xfId="52" applyFont="1" applyFill="1" applyBorder="1" applyAlignment="1">
      <alignment horizontal="left" vertical="center"/>
    </xf>
    <xf numFmtId="0" fontId="33" fillId="0" borderId="30" xfId="52" applyFont="1" applyFill="1" applyBorder="1" applyAlignment="1">
      <alignment horizontal="left" vertical="center"/>
    </xf>
    <xf numFmtId="0" fontId="13" fillId="0" borderId="22" xfId="52" applyFont="1" applyFill="1" applyBorder="1" applyAlignment="1">
      <alignment horizontal="center" vertical="center"/>
    </xf>
    <xf numFmtId="58" fontId="13" fillId="0" borderId="22" xfId="52" applyNumberFormat="1" applyFont="1" applyFill="1" applyBorder="1" applyAlignment="1">
      <alignment horizontal="center" vertical="center"/>
    </xf>
    <xf numFmtId="0" fontId="33" fillId="0" borderId="22" xfId="52" applyFont="1" applyFill="1" applyBorder="1" applyAlignment="1">
      <alignment horizontal="center" vertical="center"/>
    </xf>
    <xf numFmtId="0" fontId="13" fillId="0" borderId="17" xfId="52" applyFont="1" applyFill="1" applyBorder="1" applyAlignment="1">
      <alignment horizontal="center" vertical="center"/>
    </xf>
    <xf numFmtId="0" fontId="13" fillId="0" borderId="31" xfId="52" applyFont="1" applyFill="1" applyBorder="1" applyAlignment="1">
      <alignment horizontal="center" vertical="center"/>
    </xf>
    <xf numFmtId="0" fontId="33" fillId="0" borderId="19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33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center" vertical="center"/>
    </xf>
    <xf numFmtId="0" fontId="34" fillId="0" borderId="34" xfId="52" applyFont="1" applyFill="1" applyBorder="1" applyAlignment="1">
      <alignment horizontal="left" vertical="center"/>
    </xf>
    <xf numFmtId="0" fontId="33" fillId="0" borderId="31" xfId="52" applyFont="1" applyFill="1" applyBorder="1" applyAlignment="1">
      <alignment horizontal="left" vertical="center"/>
    </xf>
    <xf numFmtId="0" fontId="33" fillId="0" borderId="19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 wrapText="1"/>
    </xf>
    <xf numFmtId="0" fontId="7" fillId="0" borderId="32" xfId="52" applyFill="1" applyBorder="1" applyAlignment="1">
      <alignment horizontal="center" vertical="center"/>
    </xf>
    <xf numFmtId="0" fontId="33" fillId="0" borderId="33" xfId="52" applyFont="1" applyFill="1" applyBorder="1" applyAlignment="1">
      <alignment horizontal="center" vertical="center"/>
    </xf>
    <xf numFmtId="0" fontId="13" fillId="0" borderId="30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 wrapText="1"/>
    </xf>
    <xf numFmtId="0" fontId="7" fillId="0" borderId="34" xfId="52" applyFont="1" applyFill="1" applyBorder="1" applyAlignment="1">
      <alignment horizontal="center" vertical="center"/>
    </xf>
    <xf numFmtId="0" fontId="35" fillId="0" borderId="34" xfId="52" applyFont="1" applyFill="1" applyBorder="1" applyAlignment="1">
      <alignment horizontal="center" vertical="center"/>
    </xf>
    <xf numFmtId="0" fontId="13" fillId="0" borderId="30" xfId="52" applyFont="1" applyFill="1" applyBorder="1" applyAlignment="1">
      <alignment horizontal="right" vertical="center"/>
    </xf>
    <xf numFmtId="0" fontId="13" fillId="0" borderId="35" xfId="52" applyFont="1" applyFill="1" applyBorder="1" applyAlignment="1">
      <alignment horizontal="center" vertical="center"/>
    </xf>
    <xf numFmtId="0" fontId="34" fillId="0" borderId="31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center" vertical="center"/>
    </xf>
    <xf numFmtId="0" fontId="31" fillId="0" borderId="0" xfId="53" applyFont="1" applyFill="1" applyAlignment="1">
      <alignment horizontal="center"/>
    </xf>
    <xf numFmtId="0" fontId="19" fillId="0" borderId="36" xfId="52" applyFont="1" applyFill="1" applyBorder="1" applyAlignment="1">
      <alignment horizontal="left" vertical="center"/>
    </xf>
    <xf numFmtId="0" fontId="0" fillId="0" borderId="37" xfId="52" applyFont="1" applyFill="1" applyBorder="1" applyAlignment="1">
      <alignment horizontal="center" vertical="center"/>
    </xf>
    <xf numFmtId="0" fontId="36" fillId="0" borderId="37" xfId="52" applyFont="1" applyFill="1" applyBorder="1" applyAlignment="1">
      <alignment horizontal="center" vertical="center"/>
    </xf>
    <xf numFmtId="0" fontId="19" fillId="0" borderId="37" xfId="52" applyFont="1" applyFill="1" applyBorder="1" applyAlignment="1">
      <alignment vertical="center"/>
    </xf>
    <xf numFmtId="0" fontId="21" fillId="0" borderId="37" xfId="52" applyFont="1" applyFill="1" applyBorder="1" applyAlignment="1">
      <alignment horizontal="center" vertical="center"/>
    </xf>
    <xf numFmtId="0" fontId="21" fillId="0" borderId="38" xfId="52" applyFont="1" applyFill="1" applyBorder="1" applyAlignment="1">
      <alignment horizontal="center" vertical="center"/>
    </xf>
    <xf numFmtId="0" fontId="17" fillId="0" borderId="39" xfId="53" applyFont="1" applyFill="1" applyBorder="1" applyAlignment="1"/>
    <xf numFmtId="0" fontId="22" fillId="0" borderId="40" xfId="53" applyFont="1" applyFill="1" applyBorder="1" applyAlignment="1" applyProtection="1">
      <alignment horizontal="center" vertical="center"/>
    </xf>
    <xf numFmtId="0" fontId="24" fillId="0" borderId="7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4" fillId="7" borderId="2" xfId="55" applyFont="1" applyFill="1" applyBorder="1" applyAlignment="1">
      <alignment horizontal="center"/>
    </xf>
    <xf numFmtId="0" fontId="27" fillId="0" borderId="4" xfId="55" applyFont="1" applyFill="1" applyBorder="1" applyAlignment="1">
      <alignment horizontal="center"/>
    </xf>
    <xf numFmtId="0" fontId="27" fillId="7" borderId="2" xfId="0" applyFont="1" applyFill="1" applyBorder="1" applyAlignment="1">
      <alignment horizontal="center" vertical="center"/>
    </xf>
    <xf numFmtId="0" fontId="27" fillId="0" borderId="2" xfId="55" applyFont="1" applyFill="1" applyBorder="1" applyAlignment="1">
      <alignment horizontal="center"/>
    </xf>
    <xf numFmtId="49" fontId="27" fillId="7" borderId="4" xfId="61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0" fontId="27" fillId="7" borderId="2" xfId="0" applyFont="1" applyFill="1" applyBorder="1" applyAlignment="1">
      <alignment horizontal="center"/>
    </xf>
    <xf numFmtId="0" fontId="37" fillId="0" borderId="40" xfId="59" applyFont="1" applyFill="1" applyBorder="1" applyAlignment="1">
      <alignment horizontal="center"/>
    </xf>
    <xf numFmtId="0" fontId="38" fillId="0" borderId="2" xfId="0" applyNumberFormat="1" applyFont="1" applyFill="1" applyBorder="1" applyAlignment="1">
      <alignment horizontal="center" vertical="center"/>
    </xf>
    <xf numFmtId="178" fontId="28" fillId="0" borderId="5" xfId="0" applyNumberFormat="1" applyFont="1" applyFill="1" applyBorder="1" applyAlignment="1">
      <alignment horizontal="center" vertical="center"/>
    </xf>
    <xf numFmtId="0" fontId="17" fillId="0" borderId="8" xfId="53" applyFont="1" applyFill="1" applyBorder="1" applyAlignment="1"/>
    <xf numFmtId="0" fontId="30" fillId="0" borderId="41" xfId="0" applyFont="1" applyFill="1" applyBorder="1" applyAlignment="1">
      <alignment horizontal="center" vertical="center"/>
    </xf>
    <xf numFmtId="0" fontId="30" fillId="0" borderId="42" xfId="0" applyNumberFormat="1" applyFont="1" applyFill="1" applyBorder="1" applyAlignment="1">
      <alignment horizontal="center" vertical="center"/>
    </xf>
    <xf numFmtId="0" fontId="39" fillId="0" borderId="42" xfId="0" applyFont="1" applyFill="1" applyBorder="1" applyAlignment="1">
      <alignment horizontal="center" vertical="center"/>
    </xf>
    <xf numFmtId="0" fontId="30" fillId="0" borderId="43" xfId="0" applyNumberFormat="1" applyFont="1" applyFill="1" applyBorder="1" applyAlignment="1">
      <alignment horizontal="center" vertical="center"/>
    </xf>
    <xf numFmtId="0" fontId="17" fillId="0" borderId="44" xfId="53" applyFont="1" applyFill="1" applyBorder="1" applyAlignment="1"/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9" fillId="0" borderId="0" xfId="51" applyNumberFormat="1" applyFont="1" applyFill="1" applyBorder="1" applyAlignment="1">
      <alignment horizontal="center" vertical="center"/>
    </xf>
    <xf numFmtId="179" fontId="3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9" fillId="0" borderId="45" xfId="52" applyFont="1" applyFill="1" applyBorder="1" applyAlignment="1">
      <alignment horizontal="left" vertical="center"/>
    </xf>
    <xf numFmtId="0" fontId="17" fillId="0" borderId="37" xfId="52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23" fillId="0" borderId="7" xfId="53" applyFont="1" applyFill="1" applyBorder="1" applyAlignment="1" applyProtection="1">
      <alignment horizontal="center" vertical="center"/>
    </xf>
    <xf numFmtId="0" fontId="40" fillId="0" borderId="7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49" fontId="31" fillId="0" borderId="30" xfId="54" applyNumberFormat="1" applyFont="1" applyFill="1" applyBorder="1" applyAlignment="1">
      <alignment horizontal="center" vertical="center"/>
    </xf>
    <xf numFmtId="49" fontId="31" fillId="0" borderId="18" xfId="54" applyNumberFormat="1" applyFont="1" applyFill="1" applyBorder="1" applyAlignment="1">
      <alignment horizontal="center" vertical="center"/>
    </xf>
    <xf numFmtId="49" fontId="12" fillId="0" borderId="18" xfId="0" applyNumberFormat="1" applyFont="1" applyFill="1" applyBorder="1" applyAlignment="1">
      <alignment horizontal="center" vertical="center"/>
    </xf>
    <xf numFmtId="49" fontId="31" fillId="0" borderId="46" xfId="54" applyNumberFormat="1" applyFont="1" applyFill="1" applyBorder="1" applyAlignment="1">
      <alignment horizontal="center" vertical="center"/>
    </xf>
    <xf numFmtId="49" fontId="31" fillId="0" borderId="47" xfId="54" applyNumberFormat="1" applyFont="1" applyFill="1" applyBorder="1" applyAlignment="1">
      <alignment horizontal="center" vertical="center"/>
    </xf>
    <xf numFmtId="49" fontId="41" fillId="0" borderId="47" xfId="54" applyNumberFormat="1" applyFont="1" applyFill="1" applyBorder="1" applyAlignment="1">
      <alignment horizontal="center" vertical="center"/>
    </xf>
    <xf numFmtId="49" fontId="12" fillId="0" borderId="47" xfId="0" applyNumberFormat="1" applyFont="1" applyFill="1" applyBorder="1" applyAlignment="1">
      <alignment horizontal="center" vertical="center"/>
    </xf>
    <xf numFmtId="49" fontId="17" fillId="0" borderId="48" xfId="53" applyNumberFormat="1" applyFont="1" applyFill="1" applyBorder="1" applyAlignment="1">
      <alignment horizontal="center"/>
    </xf>
    <xf numFmtId="49" fontId="17" fillId="0" borderId="49" xfId="53" applyNumberFormat="1" applyFont="1" applyFill="1" applyBorder="1" applyAlignment="1">
      <alignment horizontal="center"/>
    </xf>
    <xf numFmtId="49" fontId="31" fillId="0" borderId="49" xfId="54" applyNumberFormat="1" applyFont="1" applyFill="1" applyBorder="1" applyAlignment="1">
      <alignment horizontal="center" vertical="center"/>
    </xf>
    <xf numFmtId="49" fontId="12" fillId="0" borderId="49" xfId="0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58" fontId="31" fillId="0" borderId="0" xfId="53" applyNumberFormat="1" applyFont="1" applyFill="1" applyAlignment="1">
      <alignment horizontal="left"/>
    </xf>
    <xf numFmtId="0" fontId="40" fillId="0" borderId="5" xfId="0" applyFont="1" applyFill="1" applyBorder="1" applyAlignment="1">
      <alignment horizontal="center" vertical="center"/>
    </xf>
    <xf numFmtId="49" fontId="12" fillId="0" borderId="50" xfId="0" applyNumberFormat="1" applyFont="1" applyFill="1" applyBorder="1" applyAlignment="1">
      <alignment horizontal="center" vertical="center"/>
    </xf>
    <xf numFmtId="49" fontId="12" fillId="0" borderId="25" xfId="0" applyNumberFormat="1" applyFont="1" applyFill="1" applyBorder="1" applyAlignment="1">
      <alignment horizontal="center" vertical="center"/>
    </xf>
    <xf numFmtId="0" fontId="7" fillId="0" borderId="0" xfId="52" applyFont="1" applyAlignment="1">
      <alignment horizontal="left" vertical="center"/>
    </xf>
    <xf numFmtId="0" fontId="35" fillId="0" borderId="51" xfId="52" applyFont="1" applyBorder="1" applyAlignment="1">
      <alignment horizontal="left" vertical="center"/>
    </xf>
    <xf numFmtId="0" fontId="20" fillId="0" borderId="52" xfId="52" applyFont="1" applyBorder="1" applyAlignment="1">
      <alignment horizontal="center" vertical="center"/>
    </xf>
    <xf numFmtId="0" fontId="35" fillId="0" borderId="52" xfId="52" applyFont="1" applyBorder="1" applyAlignment="1">
      <alignment horizontal="center" vertical="center"/>
    </xf>
    <xf numFmtId="0" fontId="34" fillId="0" borderId="52" xfId="52" applyFont="1" applyBorder="1" applyAlignment="1">
      <alignment horizontal="left" vertical="center"/>
    </xf>
    <xf numFmtId="0" fontId="34" fillId="0" borderId="16" xfId="52" applyFont="1" applyBorder="1" applyAlignment="1">
      <alignment horizontal="center" vertical="center"/>
    </xf>
    <xf numFmtId="0" fontId="34" fillId="0" borderId="17" xfId="52" applyFont="1" applyBorder="1" applyAlignment="1">
      <alignment horizontal="center" vertical="center"/>
    </xf>
    <xf numFmtId="0" fontId="34" fillId="0" borderId="31" xfId="52" applyFont="1" applyBorder="1" applyAlignment="1">
      <alignment horizontal="center" vertical="center"/>
    </xf>
    <xf numFmtId="0" fontId="35" fillId="0" borderId="16" xfId="52" applyFont="1" applyBorder="1" applyAlignment="1">
      <alignment horizontal="center" vertical="center"/>
    </xf>
    <xf numFmtId="0" fontId="35" fillId="0" borderId="17" xfId="52" applyFont="1" applyBorder="1" applyAlignment="1">
      <alignment horizontal="center" vertical="center"/>
    </xf>
    <xf numFmtId="0" fontId="35" fillId="0" borderId="31" xfId="52" applyFont="1" applyBorder="1" applyAlignment="1">
      <alignment horizontal="center" vertical="center"/>
    </xf>
    <xf numFmtId="0" fontId="34" fillId="0" borderId="20" xfId="52" applyFont="1" applyBorder="1" applyAlignment="1">
      <alignment horizontal="left" vertical="center"/>
    </xf>
    <xf numFmtId="0" fontId="34" fillId="0" borderId="18" xfId="52" applyFont="1" applyBorder="1" applyAlignment="1">
      <alignment horizontal="left" vertical="center"/>
    </xf>
    <xf numFmtId="14" fontId="20" fillId="0" borderId="18" xfId="52" applyNumberFormat="1" applyFont="1" applyBorder="1" applyAlignment="1">
      <alignment horizontal="center" vertical="center"/>
    </xf>
    <xf numFmtId="14" fontId="20" fillId="0" borderId="19" xfId="52" applyNumberFormat="1" applyFont="1" applyBorder="1" applyAlignment="1">
      <alignment horizontal="center" vertical="center"/>
    </xf>
    <xf numFmtId="0" fontId="34" fillId="0" borderId="20" xfId="52" applyFont="1" applyBorder="1" applyAlignment="1">
      <alignment vertical="center"/>
    </xf>
    <xf numFmtId="49" fontId="20" fillId="0" borderId="18" xfId="52" applyNumberFormat="1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34" fillId="0" borderId="18" xfId="52" applyFont="1" applyBorder="1" applyAlignment="1">
      <alignment vertical="center"/>
    </xf>
    <xf numFmtId="0" fontId="20" fillId="0" borderId="53" xfId="52" applyFont="1" applyBorder="1" applyAlignment="1">
      <alignment horizontal="center" vertical="center"/>
    </xf>
    <xf numFmtId="0" fontId="20" fillId="0" borderId="54" xfId="52" applyFont="1" applyBorder="1" applyAlignment="1">
      <alignment horizontal="center" vertical="center"/>
    </xf>
    <xf numFmtId="0" fontId="7" fillId="0" borderId="18" xfId="52" applyFont="1" applyBorder="1" applyAlignment="1">
      <alignment vertical="center"/>
    </xf>
    <xf numFmtId="0" fontId="42" fillId="0" borderId="21" xfId="52" applyFont="1" applyBorder="1" applyAlignment="1">
      <alignment vertical="center"/>
    </xf>
    <xf numFmtId="0" fontId="20" fillId="0" borderId="55" xfId="52" applyFont="1" applyBorder="1" applyAlignment="1">
      <alignment horizontal="center" vertical="center"/>
    </xf>
    <xf numFmtId="0" fontId="20" fillId="0" borderId="35" xfId="52" applyFont="1" applyBorder="1" applyAlignment="1">
      <alignment horizontal="center" vertical="center"/>
    </xf>
    <xf numFmtId="0" fontId="34" fillId="0" borderId="21" xfId="52" applyFont="1" applyBorder="1" applyAlignment="1">
      <alignment horizontal="left" vertical="center"/>
    </xf>
    <xf numFmtId="0" fontId="34" fillId="0" borderId="22" xfId="52" applyFont="1" applyBorder="1" applyAlignment="1">
      <alignment horizontal="left" vertical="center"/>
    </xf>
    <xf numFmtId="14" fontId="20" fillId="0" borderId="22" xfId="52" applyNumberFormat="1" applyFont="1" applyBorder="1" applyAlignment="1">
      <alignment horizontal="center" vertical="center"/>
    </xf>
    <xf numFmtId="14" fontId="20" fillId="0" borderId="32" xfId="52" applyNumberFormat="1" applyFont="1" applyBorder="1" applyAlignment="1">
      <alignment horizontal="center" vertical="center"/>
    </xf>
    <xf numFmtId="0" fontId="35" fillId="0" borderId="0" xfId="52" applyFont="1" applyBorder="1" applyAlignment="1">
      <alignment horizontal="left" vertical="center"/>
    </xf>
    <xf numFmtId="0" fontId="34" fillId="0" borderId="16" xfId="52" applyFont="1" applyBorder="1" applyAlignment="1">
      <alignment vertical="center"/>
    </xf>
    <xf numFmtId="0" fontId="7" fillId="0" borderId="17" xfId="52" applyFont="1" applyBorder="1" applyAlignment="1">
      <alignment horizontal="left" vertical="center"/>
    </xf>
    <xf numFmtId="0" fontId="20" fillId="0" borderId="17" xfId="52" applyFont="1" applyBorder="1" applyAlignment="1">
      <alignment horizontal="left" vertical="center"/>
    </xf>
    <xf numFmtId="0" fontId="7" fillId="0" borderId="17" xfId="52" applyFont="1" applyBorder="1" applyAlignment="1">
      <alignment vertical="center"/>
    </xf>
    <xf numFmtId="0" fontId="34" fillId="0" borderId="17" xfId="52" applyFont="1" applyBorder="1" applyAlignment="1">
      <alignment vertical="center"/>
    </xf>
    <xf numFmtId="0" fontId="7" fillId="0" borderId="18" xfId="52" applyFont="1" applyBorder="1" applyAlignment="1">
      <alignment horizontal="left" vertical="center"/>
    </xf>
    <xf numFmtId="0" fontId="34" fillId="0" borderId="0" xfId="52" applyFont="1" applyBorder="1" applyAlignment="1">
      <alignment horizontal="left" vertical="center"/>
    </xf>
    <xf numFmtId="0" fontId="13" fillId="0" borderId="29" xfId="52" applyFont="1" applyBorder="1" applyAlignment="1">
      <alignment horizontal="left" vertical="center" wrapText="1"/>
    </xf>
    <xf numFmtId="0" fontId="13" fillId="0" borderId="24" xfId="52" applyFont="1" applyBorder="1" applyAlignment="1">
      <alignment horizontal="left" vertical="center" wrapText="1"/>
    </xf>
    <xf numFmtId="0" fontId="13" fillId="0" borderId="56" xfId="52" applyFont="1" applyBorder="1" applyAlignment="1">
      <alignment horizontal="left" vertical="center" wrapText="1"/>
    </xf>
    <xf numFmtId="0" fontId="13" fillId="0" borderId="27" xfId="52" applyFont="1" applyBorder="1" applyAlignment="1">
      <alignment horizontal="left" vertical="center"/>
    </xf>
    <xf numFmtId="0" fontId="13" fillId="0" borderId="26" xfId="52" applyFont="1" applyBorder="1" applyAlignment="1">
      <alignment horizontal="left" vertical="center"/>
    </xf>
    <xf numFmtId="0" fontId="13" fillId="0" borderId="30" xfId="52" applyFont="1" applyBorder="1" applyAlignment="1">
      <alignment horizontal="left" vertical="center"/>
    </xf>
    <xf numFmtId="0" fontId="13" fillId="0" borderId="25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13" fillId="0" borderId="16" xfId="52" applyFont="1" applyBorder="1" applyAlignment="1">
      <alignment horizontal="left" vertical="center" wrapText="1"/>
    </xf>
    <xf numFmtId="0" fontId="13" fillId="0" borderId="17" xfId="52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20" xfId="52" applyFont="1" applyFill="1" applyBorder="1" applyAlignment="1">
      <alignment horizontal="left" vertical="center"/>
    </xf>
    <xf numFmtId="0" fontId="34" fillId="0" borderId="21" xfId="52" applyFont="1" applyBorder="1" applyAlignment="1">
      <alignment horizontal="center" vertical="center"/>
    </xf>
    <xf numFmtId="0" fontId="34" fillId="0" borderId="22" xfId="52" applyFont="1" applyBorder="1" applyAlignment="1">
      <alignment horizontal="center" vertical="center"/>
    </xf>
    <xf numFmtId="0" fontId="34" fillId="0" borderId="20" xfId="52" applyFont="1" applyBorder="1" applyAlignment="1">
      <alignment horizontal="center" vertical="center"/>
    </xf>
    <xf numFmtId="0" fontId="34" fillId="0" borderId="18" xfId="52" applyFont="1" applyBorder="1" applyAlignment="1">
      <alignment horizontal="center" vertical="center"/>
    </xf>
    <xf numFmtId="0" fontId="33" fillId="0" borderId="18" xfId="52" applyFont="1" applyBorder="1" applyAlignment="1">
      <alignment horizontal="left" vertical="center"/>
    </xf>
    <xf numFmtId="0" fontId="34" fillId="0" borderId="57" xfId="52" applyFont="1" applyFill="1" applyBorder="1" applyAlignment="1">
      <alignment horizontal="left" vertical="center"/>
    </xf>
    <xf numFmtId="0" fontId="34" fillId="0" borderId="58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34" fillId="0" borderId="27" xfId="52" applyFont="1" applyBorder="1" applyAlignment="1">
      <alignment horizontal="left" vertical="center"/>
    </xf>
    <xf numFmtId="0" fontId="34" fillId="0" borderId="26" xfId="52" applyFont="1" applyBorder="1" applyAlignment="1">
      <alignment horizontal="left" vertical="center"/>
    </xf>
    <xf numFmtId="0" fontId="35" fillId="0" borderId="59" xfId="52" applyFont="1" applyBorder="1" applyAlignment="1">
      <alignment vertical="center"/>
    </xf>
    <xf numFmtId="0" fontId="20" fillId="0" borderId="60" xfId="52" applyFont="1" applyBorder="1" applyAlignment="1">
      <alignment horizontal="center" vertical="center"/>
    </xf>
    <xf numFmtId="0" fontId="35" fillId="0" borderId="60" xfId="52" applyFont="1" applyBorder="1" applyAlignment="1">
      <alignment vertical="center"/>
    </xf>
    <xf numFmtId="58" fontId="7" fillId="0" borderId="60" xfId="52" applyNumberFormat="1" applyFont="1" applyBorder="1" applyAlignment="1">
      <alignment vertical="center"/>
    </xf>
    <xf numFmtId="0" fontId="35" fillId="0" borderId="60" xfId="52" applyFont="1" applyBorder="1" applyAlignment="1">
      <alignment horizontal="center" vertical="center"/>
    </xf>
    <xf numFmtId="0" fontId="35" fillId="0" borderId="61" xfId="52" applyFont="1" applyFill="1" applyBorder="1" applyAlignment="1">
      <alignment horizontal="left" vertical="center"/>
    </xf>
    <xf numFmtId="0" fontId="35" fillId="0" borderId="60" xfId="52" applyFont="1" applyFill="1" applyBorder="1" applyAlignment="1">
      <alignment horizontal="left" vertical="center"/>
    </xf>
    <xf numFmtId="0" fontId="35" fillId="0" borderId="62" xfId="52" applyFont="1" applyFill="1" applyBorder="1" applyAlignment="1">
      <alignment horizontal="center" vertical="center"/>
    </xf>
    <xf numFmtId="0" fontId="35" fillId="0" borderId="47" xfId="52" applyFont="1" applyFill="1" applyBorder="1" applyAlignment="1">
      <alignment horizontal="center" vertical="center"/>
    </xf>
    <xf numFmtId="0" fontId="35" fillId="0" borderId="21" xfId="52" applyFont="1" applyFill="1" applyBorder="1" applyAlignment="1">
      <alignment horizontal="center" vertical="center"/>
    </xf>
    <xf numFmtId="0" fontId="35" fillId="0" borderId="22" xfId="52" applyFont="1" applyFill="1" applyBorder="1" applyAlignment="1">
      <alignment horizontal="center" vertical="center"/>
    </xf>
    <xf numFmtId="0" fontId="7" fillId="0" borderId="52" xfId="52" applyFont="1" applyBorder="1" applyAlignment="1">
      <alignment horizontal="center" vertical="center"/>
    </xf>
    <xf numFmtId="0" fontId="7" fillId="0" borderId="63" xfId="52" applyFont="1" applyBorder="1" applyAlignment="1">
      <alignment horizontal="center" vertical="center"/>
    </xf>
    <xf numFmtId="0" fontId="20" fillId="0" borderId="32" xfId="52" applyFont="1" applyBorder="1" applyAlignment="1">
      <alignment horizontal="left" vertical="center"/>
    </xf>
    <xf numFmtId="0" fontId="20" fillId="0" borderId="31" xfId="52" applyFont="1" applyBorder="1" applyAlignment="1">
      <alignment horizontal="left" vertical="center"/>
    </xf>
    <xf numFmtId="0" fontId="34" fillId="0" borderId="32" xfId="52" applyFont="1" applyBorder="1" applyAlignment="1">
      <alignment horizontal="left" vertical="center"/>
    </xf>
    <xf numFmtId="0" fontId="33" fillId="0" borderId="17" xfId="52" applyFont="1" applyBorder="1" applyAlignment="1">
      <alignment horizontal="left" vertical="center"/>
    </xf>
    <xf numFmtId="0" fontId="33" fillId="0" borderId="31" xfId="52" applyFont="1" applyBorder="1" applyAlignment="1">
      <alignment horizontal="left" vertical="center"/>
    </xf>
    <xf numFmtId="0" fontId="33" fillId="0" borderId="25" xfId="52" applyFont="1" applyBorder="1" applyAlignment="1">
      <alignment horizontal="left" vertical="center"/>
    </xf>
    <xf numFmtId="0" fontId="33" fillId="0" borderId="26" xfId="52" applyFont="1" applyBorder="1" applyAlignment="1">
      <alignment horizontal="left" vertical="center"/>
    </xf>
    <xf numFmtId="0" fontId="33" fillId="0" borderId="34" xfId="52" applyFont="1" applyBorder="1" applyAlignment="1">
      <alignment horizontal="left" vertical="center"/>
    </xf>
    <xf numFmtId="0" fontId="20" fillId="0" borderId="19" xfId="52" applyFont="1" applyFill="1" applyBorder="1" applyAlignment="1">
      <alignment horizontal="left" vertical="center"/>
    </xf>
    <xf numFmtId="0" fontId="34" fillId="0" borderId="32" xfId="52" applyFont="1" applyBorder="1" applyAlignment="1">
      <alignment horizontal="center" vertical="center"/>
    </xf>
    <xf numFmtId="0" fontId="33" fillId="0" borderId="19" xfId="52" applyFont="1" applyBorder="1" applyAlignment="1">
      <alignment horizontal="left" vertical="center"/>
    </xf>
    <xf numFmtId="0" fontId="34" fillId="0" borderId="35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34" fillId="0" borderId="34" xfId="52" applyFont="1" applyBorder="1" applyAlignment="1">
      <alignment horizontal="left" vertical="center"/>
    </xf>
    <xf numFmtId="0" fontId="20" fillId="0" borderId="64" xfId="52" applyFont="1" applyBorder="1" applyAlignment="1">
      <alignment horizontal="center" vertical="center"/>
    </xf>
    <xf numFmtId="0" fontId="35" fillId="0" borderId="65" xfId="52" applyFont="1" applyFill="1" applyBorder="1" applyAlignment="1">
      <alignment horizontal="left" vertical="center"/>
    </xf>
    <xf numFmtId="0" fontId="35" fillId="0" borderId="66" xfId="52" applyFont="1" applyFill="1" applyBorder="1" applyAlignment="1">
      <alignment horizontal="center" vertical="center"/>
    </xf>
    <xf numFmtId="0" fontId="35" fillId="0" borderId="32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26" fillId="0" borderId="0" xfId="59" applyFont="1" applyFill="1" applyAlignment="1">
      <alignment horizontal="left" vertical="center"/>
    </xf>
    <xf numFmtId="0" fontId="27" fillId="0" borderId="0" xfId="59" applyFont="1" applyFill="1" applyAlignment="1">
      <alignment horizontal="center" vertical="center"/>
    </xf>
    <xf numFmtId="0" fontId="17" fillId="0" borderId="2" xfId="5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180" fontId="24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 wrapText="1"/>
    </xf>
    <xf numFmtId="0" fontId="17" fillId="0" borderId="2" xfId="53" applyFont="1" applyFill="1" applyBorder="1" applyAlignment="1"/>
    <xf numFmtId="0" fontId="7" fillId="0" borderId="0" xfId="52" applyFont="1" applyBorder="1" applyAlignment="1">
      <alignment horizontal="left" vertical="center"/>
    </xf>
    <xf numFmtId="0" fontId="43" fillId="0" borderId="15" xfId="52" applyFont="1" applyBorder="1" applyAlignment="1">
      <alignment horizontal="center" vertical="top"/>
    </xf>
    <xf numFmtId="0" fontId="34" fillId="0" borderId="67" xfId="52" applyFont="1" applyBorder="1" applyAlignment="1">
      <alignment horizontal="left" vertical="center"/>
    </xf>
    <xf numFmtId="0" fontId="34" fillId="0" borderId="15" xfId="52" applyFont="1" applyBorder="1" applyAlignment="1">
      <alignment horizontal="left" vertical="center"/>
    </xf>
    <xf numFmtId="0" fontId="34" fillId="0" borderId="28" xfId="52" applyFont="1" applyBorder="1" applyAlignment="1">
      <alignment horizontal="left" vertical="center"/>
    </xf>
    <xf numFmtId="0" fontId="35" fillId="0" borderId="61" xfId="52" applyFont="1" applyBorder="1" applyAlignment="1">
      <alignment horizontal="left" vertical="center"/>
    </xf>
    <xf numFmtId="0" fontId="35" fillId="0" borderId="60" xfId="52" applyFont="1" applyBorder="1" applyAlignment="1">
      <alignment horizontal="left" vertical="center"/>
    </xf>
    <xf numFmtId="0" fontId="34" fillId="0" borderId="62" xfId="52" applyFont="1" applyBorder="1" applyAlignment="1">
      <alignment vertical="center"/>
    </xf>
    <xf numFmtId="0" fontId="7" fillId="0" borderId="47" xfId="52" applyFont="1" applyBorder="1" applyAlignment="1">
      <alignment horizontal="left" vertical="center"/>
    </xf>
    <xf numFmtId="0" fontId="20" fillId="0" borderId="47" xfId="52" applyFont="1" applyBorder="1" applyAlignment="1">
      <alignment horizontal="left" vertical="center"/>
    </xf>
    <xf numFmtId="0" fontId="7" fillId="0" borderId="47" xfId="52" applyFont="1" applyBorder="1" applyAlignment="1">
      <alignment vertical="center"/>
    </xf>
    <xf numFmtId="0" fontId="34" fillId="0" borderId="47" xfId="52" applyFont="1" applyBorder="1" applyAlignment="1">
      <alignment vertical="center"/>
    </xf>
    <xf numFmtId="0" fontId="34" fillId="0" borderId="62" xfId="52" applyFont="1" applyBorder="1" applyAlignment="1">
      <alignment horizontal="center" vertical="center"/>
    </xf>
    <xf numFmtId="0" fontId="20" fillId="0" borderId="47" xfId="52" applyFont="1" applyBorder="1" applyAlignment="1">
      <alignment horizontal="center" vertical="center"/>
    </xf>
    <xf numFmtId="0" fontId="34" fillId="0" borderId="47" xfId="52" applyFont="1" applyBorder="1" applyAlignment="1">
      <alignment horizontal="center" vertical="center"/>
    </xf>
    <xf numFmtId="0" fontId="7" fillId="0" borderId="47" xfId="52" applyFont="1" applyBorder="1" applyAlignment="1">
      <alignment horizontal="center" vertical="center"/>
    </xf>
    <xf numFmtId="0" fontId="20" fillId="0" borderId="18" xfId="52" applyFont="1" applyBorder="1" applyAlignment="1">
      <alignment horizontal="center" vertical="center"/>
    </xf>
    <xf numFmtId="0" fontId="7" fillId="0" borderId="18" xfId="52" applyFont="1" applyBorder="1" applyAlignment="1">
      <alignment horizontal="center" vertical="center"/>
    </xf>
    <xf numFmtId="0" fontId="34" fillId="0" borderId="57" xfId="52" applyFont="1" applyBorder="1" applyAlignment="1">
      <alignment horizontal="left" vertical="center" wrapText="1"/>
    </xf>
    <xf numFmtId="0" fontId="34" fillId="0" borderId="58" xfId="52" applyFont="1" applyBorder="1" applyAlignment="1">
      <alignment horizontal="left" vertical="center" wrapText="1"/>
    </xf>
    <xf numFmtId="0" fontId="34" fillId="0" borderId="68" xfId="52" applyFont="1" applyBorder="1" applyAlignment="1">
      <alignment horizontal="left" vertical="center"/>
    </xf>
    <xf numFmtId="0" fontId="34" fillId="0" borderId="69" xfId="52" applyFont="1" applyBorder="1" applyAlignment="1">
      <alignment horizontal="left" vertical="center"/>
    </xf>
    <xf numFmtId="0" fontId="44" fillId="0" borderId="70" xfId="52" applyFont="1" applyBorder="1" applyAlignment="1">
      <alignment horizontal="left" vertical="center" wrapText="1"/>
    </xf>
    <xf numFmtId="0" fontId="24" fillId="3" borderId="2" xfId="0" applyFont="1" applyFill="1" applyBorder="1" applyAlignment="1">
      <alignment horizontal="center" vertical="center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/>
    </xf>
    <xf numFmtId="9" fontId="20" fillId="0" borderId="2" xfId="52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20" fillId="0" borderId="47" xfId="52" applyNumberFormat="1" applyFont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9" fontId="20" fillId="0" borderId="18" xfId="52" applyNumberFormat="1" applyFont="1" applyBorder="1" applyAlignment="1">
      <alignment horizontal="center" vertical="center"/>
    </xf>
    <xf numFmtId="0" fontId="20" fillId="0" borderId="20" xfId="52" applyFont="1" applyBorder="1" applyAlignment="1">
      <alignment horizontal="left" vertical="center"/>
    </xf>
    <xf numFmtId="0" fontId="35" fillId="0" borderId="61" xfId="0" applyFont="1" applyBorder="1" applyAlignment="1">
      <alignment horizontal="left" vertical="center"/>
    </xf>
    <xf numFmtId="0" fontId="35" fillId="0" borderId="60" xfId="0" applyFont="1" applyBorder="1" applyAlignment="1">
      <alignment horizontal="left" vertical="center"/>
    </xf>
    <xf numFmtId="9" fontId="20" fillId="0" borderId="29" xfId="52" applyNumberFormat="1" applyFont="1" applyBorder="1" applyAlignment="1">
      <alignment horizontal="left" vertical="center"/>
    </xf>
    <xf numFmtId="9" fontId="20" fillId="0" borderId="24" xfId="52" applyNumberFormat="1" applyFont="1" applyBorder="1" applyAlignment="1">
      <alignment horizontal="left" vertical="center"/>
    </xf>
    <xf numFmtId="9" fontId="20" fillId="0" borderId="57" xfId="52" applyNumberFormat="1" applyFont="1" applyBorder="1" applyAlignment="1">
      <alignment horizontal="left" vertical="center"/>
    </xf>
    <xf numFmtId="9" fontId="20" fillId="0" borderId="58" xfId="52" applyNumberFormat="1" applyFont="1" applyBorder="1" applyAlignment="1">
      <alignment horizontal="left" vertical="center"/>
    </xf>
    <xf numFmtId="0" fontId="33" fillId="0" borderId="62" xfId="52" applyFont="1" applyFill="1" applyBorder="1" applyAlignment="1">
      <alignment horizontal="left" vertical="center"/>
    </xf>
    <xf numFmtId="0" fontId="33" fillId="0" borderId="47" xfId="52" applyFont="1" applyFill="1" applyBorder="1" applyAlignment="1">
      <alignment horizontal="left" vertical="center"/>
    </xf>
    <xf numFmtId="0" fontId="33" fillId="0" borderId="55" xfId="52" applyFont="1" applyFill="1" applyBorder="1" applyAlignment="1">
      <alignment horizontal="left" vertical="center"/>
    </xf>
    <xf numFmtId="0" fontId="33" fillId="0" borderId="58" xfId="52" applyFont="1" applyFill="1" applyBorder="1" applyAlignment="1">
      <alignment horizontal="left" vertical="center"/>
    </xf>
    <xf numFmtId="0" fontId="35" fillId="0" borderId="28" xfId="52" applyFont="1" applyFill="1" applyBorder="1" applyAlignment="1">
      <alignment horizontal="left" vertical="center"/>
    </xf>
    <xf numFmtId="0" fontId="20" fillId="0" borderId="71" xfId="52" applyFont="1" applyFill="1" applyBorder="1" applyAlignment="1">
      <alignment horizontal="left" vertical="center"/>
    </xf>
    <xf numFmtId="0" fontId="20" fillId="0" borderId="72" xfId="52" applyFont="1" applyFill="1" applyBorder="1" applyAlignment="1">
      <alignment horizontal="left" vertical="center"/>
    </xf>
    <xf numFmtId="0" fontId="35" fillId="0" borderId="51" xfId="52" applyFont="1" applyBorder="1" applyAlignment="1">
      <alignment vertical="center"/>
    </xf>
    <xf numFmtId="0" fontId="48" fillId="0" borderId="60" xfId="52" applyFont="1" applyBorder="1" applyAlignment="1">
      <alignment horizontal="center" vertical="center"/>
    </xf>
    <xf numFmtId="0" fontId="35" fillId="0" borderId="52" xfId="52" applyFont="1" applyBorder="1" applyAlignment="1">
      <alignment vertical="center"/>
    </xf>
    <xf numFmtId="0" fontId="20" fillId="0" borderId="73" xfId="52" applyFont="1" applyBorder="1" applyAlignment="1">
      <alignment vertical="center"/>
    </xf>
    <xf numFmtId="0" fontId="35" fillId="0" borderId="73" xfId="52" applyFont="1" applyBorder="1" applyAlignment="1">
      <alignment vertical="center"/>
    </xf>
    <xf numFmtId="58" fontId="7" fillId="0" borderId="52" xfId="52" applyNumberFormat="1" applyFont="1" applyBorder="1" applyAlignment="1">
      <alignment vertical="center"/>
    </xf>
    <xf numFmtId="0" fontId="35" fillId="0" borderId="28" xfId="52" applyFont="1" applyBorder="1" applyAlignment="1">
      <alignment horizontal="center" vertical="center"/>
    </xf>
    <xf numFmtId="0" fontId="20" fillId="0" borderId="74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34" fillId="0" borderId="75" xfId="52" applyFont="1" applyBorder="1" applyAlignment="1">
      <alignment horizontal="left" vertical="center"/>
    </xf>
    <xf numFmtId="0" fontId="35" fillId="0" borderId="65" xfId="52" applyFont="1" applyBorder="1" applyAlignment="1">
      <alignment horizontal="left" vertical="center"/>
    </xf>
    <xf numFmtId="0" fontId="20" fillId="0" borderId="66" xfId="52" applyFont="1" applyBorder="1" applyAlignment="1">
      <alignment horizontal="left" vertical="center"/>
    </xf>
    <xf numFmtId="0" fontId="34" fillId="0" borderId="0" xfId="52" applyFont="1" applyBorder="1" applyAlignment="1">
      <alignment vertical="center"/>
    </xf>
    <xf numFmtId="0" fontId="34" fillId="0" borderId="35" xfId="52" applyFont="1" applyBorder="1" applyAlignment="1">
      <alignment horizontal="left" vertical="center" wrapText="1"/>
    </xf>
    <xf numFmtId="0" fontId="34" fillId="0" borderId="66" xfId="52" applyFont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/>
    </xf>
    <xf numFmtId="0" fontId="34" fillId="0" borderId="2" xfId="52" applyFont="1" applyBorder="1" applyAlignment="1">
      <alignment horizontal="center" vertical="center"/>
    </xf>
    <xf numFmtId="0" fontId="49" fillId="0" borderId="34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/>
    </xf>
    <xf numFmtId="0" fontId="35" fillId="0" borderId="65" xfId="0" applyFont="1" applyBorder="1" applyAlignment="1">
      <alignment horizontal="left" vertical="center"/>
    </xf>
    <xf numFmtId="9" fontId="20" fillId="0" borderId="33" xfId="52" applyNumberFormat="1" applyFont="1" applyBorder="1" applyAlignment="1">
      <alignment horizontal="left" vertical="center"/>
    </xf>
    <xf numFmtId="9" fontId="20" fillId="0" borderId="35" xfId="52" applyNumberFormat="1" applyFont="1" applyBorder="1" applyAlignment="1">
      <alignment horizontal="left" vertical="center"/>
    </xf>
    <xf numFmtId="0" fontId="33" fillId="0" borderId="66" xfId="52" applyFont="1" applyFill="1" applyBorder="1" applyAlignment="1">
      <alignment horizontal="left" vertical="center"/>
    </xf>
    <xf numFmtId="0" fontId="33" fillId="0" borderId="35" xfId="52" applyFont="1" applyFill="1" applyBorder="1" applyAlignment="1">
      <alignment horizontal="left" vertical="center"/>
    </xf>
    <xf numFmtId="0" fontId="20" fillId="0" borderId="76" xfId="52" applyFont="1" applyFill="1" applyBorder="1" applyAlignment="1">
      <alignment horizontal="left" vertical="center"/>
    </xf>
    <xf numFmtId="0" fontId="35" fillId="0" borderId="77" xfId="52" applyFont="1" applyBorder="1" applyAlignment="1">
      <alignment horizontal="center" vertical="center"/>
    </xf>
    <xf numFmtId="0" fontId="20" fillId="0" borderId="73" xfId="52" applyFont="1" applyBorder="1" applyAlignment="1">
      <alignment horizontal="center" vertical="center"/>
    </xf>
    <xf numFmtId="0" fontId="20" fillId="0" borderId="75" xfId="52" applyFont="1" applyBorder="1" applyAlignment="1">
      <alignment horizontal="center" vertical="center"/>
    </xf>
    <xf numFmtId="0" fontId="20" fillId="0" borderId="75" xfId="52" applyFont="1" applyFill="1" applyBorder="1" applyAlignment="1">
      <alignment horizontal="left" vertical="center"/>
    </xf>
    <xf numFmtId="0" fontId="50" fillId="0" borderId="78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51" fillId="0" borderId="79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8" borderId="5" xfId="0" applyFont="1" applyFill="1" applyBorder="1" applyAlignment="1">
      <alignment horizontal="center" vertical="center"/>
    </xf>
    <xf numFmtId="0" fontId="51" fillId="8" borderId="7" xfId="0" applyFont="1" applyFill="1" applyBorder="1" applyAlignment="1">
      <alignment horizontal="center" vertical="center"/>
    </xf>
    <xf numFmtId="0" fontId="51" fillId="8" borderId="2" xfId="0" applyFont="1" applyFill="1" applyBorder="1"/>
    <xf numFmtId="0" fontId="0" fillId="0" borderId="79" xfId="0" applyBorder="1"/>
    <xf numFmtId="0" fontId="0" fillId="8" borderId="2" xfId="0" applyFill="1" applyBorder="1"/>
    <xf numFmtId="0" fontId="0" fillId="0" borderId="9" xfId="0" applyBorder="1"/>
    <xf numFmtId="0" fontId="0" fillId="0" borderId="10" xfId="0" applyBorder="1"/>
    <xf numFmtId="0" fontId="0" fillId="8" borderId="10" xfId="0" applyFill="1" applyBorder="1"/>
    <xf numFmtId="0" fontId="0" fillId="9" borderId="0" xfId="0" applyFill="1"/>
    <xf numFmtId="0" fontId="50" fillId="0" borderId="12" xfId="0" applyFont="1" applyBorder="1" applyAlignment="1">
      <alignment horizontal="center" vertical="center" wrapText="1"/>
    </xf>
    <xf numFmtId="0" fontId="51" fillId="0" borderId="80" xfId="0" applyFont="1" applyBorder="1" applyAlignment="1">
      <alignment horizontal="center" vertical="center"/>
    </xf>
    <xf numFmtId="0" fontId="51" fillId="0" borderId="13" xfId="0" applyFont="1" applyBorder="1"/>
    <xf numFmtId="0" fontId="0" fillId="0" borderId="13" xfId="0" applyBorder="1"/>
    <xf numFmtId="0" fontId="0" fillId="0" borderId="1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52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11" borderId="2" xfId="0" applyFont="1" applyFill="1" applyBorder="1" applyAlignment="1">
      <alignment vertical="top" wrapText="1"/>
    </xf>
    <xf numFmtId="0" fontId="51" fillId="10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S10" xfId="62"/>
    <cellStyle name="S16" xfId="63"/>
    <cellStyle name="常规 11 17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22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665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665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665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06" name="Text Box 1"/>
        <xdr:cNvSpPr txBox="1">
          <a:spLocks noChangeArrowheads="1"/>
        </xdr:cNvSpPr>
      </xdr:nvSpPr>
      <xdr:spPr>
        <a:xfrm>
          <a:off x="0" y="524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07" name="Text Box 1"/>
        <xdr:cNvSpPr txBox="1">
          <a:spLocks noChangeArrowheads="1"/>
        </xdr:cNvSpPr>
      </xdr:nvSpPr>
      <xdr:spPr>
        <a:xfrm>
          <a:off x="0" y="524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11" name="Text Box 1"/>
        <xdr:cNvSpPr txBox="1">
          <a:spLocks noChangeArrowheads="1"/>
        </xdr:cNvSpPr>
      </xdr:nvSpPr>
      <xdr:spPr>
        <a:xfrm>
          <a:off x="0" y="524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12" name="Text Box 1"/>
        <xdr:cNvSpPr txBox="1">
          <a:spLocks noChangeArrowheads="1"/>
        </xdr:cNvSpPr>
      </xdr:nvSpPr>
      <xdr:spPr>
        <a:xfrm>
          <a:off x="0" y="524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4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5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6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17" name="Text Box 1"/>
        <xdr:cNvSpPr txBox="1">
          <a:spLocks noChangeArrowheads="1"/>
        </xdr:cNvSpPr>
      </xdr:nvSpPr>
      <xdr:spPr>
        <a:xfrm>
          <a:off x="0" y="524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18" name="Text Box 1"/>
        <xdr:cNvSpPr txBox="1">
          <a:spLocks noChangeArrowheads="1"/>
        </xdr:cNvSpPr>
      </xdr:nvSpPr>
      <xdr:spPr>
        <a:xfrm>
          <a:off x="0" y="524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9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0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1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22" name="Text Box 1"/>
        <xdr:cNvSpPr txBox="1">
          <a:spLocks noChangeArrowheads="1"/>
        </xdr:cNvSpPr>
      </xdr:nvSpPr>
      <xdr:spPr>
        <a:xfrm>
          <a:off x="0" y="524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23" name="Text Box 1"/>
        <xdr:cNvSpPr txBox="1">
          <a:spLocks noChangeArrowheads="1"/>
        </xdr:cNvSpPr>
      </xdr:nvSpPr>
      <xdr:spPr>
        <a:xfrm>
          <a:off x="0" y="524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4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5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6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7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28" name="Text Box 1"/>
        <xdr:cNvSpPr txBox="1">
          <a:spLocks noChangeArrowheads="1"/>
        </xdr:cNvSpPr>
      </xdr:nvSpPr>
      <xdr:spPr>
        <a:xfrm>
          <a:off x="0" y="524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29" name="Text Box 1"/>
        <xdr:cNvSpPr txBox="1">
          <a:spLocks noChangeArrowheads="1"/>
        </xdr:cNvSpPr>
      </xdr:nvSpPr>
      <xdr:spPr>
        <a:xfrm>
          <a:off x="0" y="524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30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31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32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3" name="Text Box 1"/>
        <xdr:cNvSpPr txBox="1">
          <a:spLocks noChangeArrowheads="1"/>
        </xdr:cNvSpPr>
      </xdr:nvSpPr>
      <xdr:spPr>
        <a:xfrm>
          <a:off x="0" y="5241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34" name="Text Box 1"/>
        <xdr:cNvSpPr txBox="1">
          <a:spLocks noChangeArrowheads="1"/>
        </xdr:cNvSpPr>
      </xdr:nvSpPr>
      <xdr:spPr>
        <a:xfrm>
          <a:off x="0" y="5241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35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36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37" name="Text Box 1"/>
        <xdr:cNvSpPr txBox="1">
          <a:spLocks noChangeArrowheads="1"/>
        </xdr:cNvSpPr>
      </xdr:nvSpPr>
      <xdr:spPr>
        <a:xfrm>
          <a:off x="0" y="5241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68580</xdr:colOff>
      <xdr:row>2</xdr:row>
      <xdr:rowOff>28575</xdr:rowOff>
    </xdr:from>
    <xdr:to>
      <xdr:col>8</xdr:col>
      <xdr:colOff>1046480</xdr:colOff>
      <xdr:row>4</xdr:row>
      <xdr:rowOff>23495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61885" y="609600"/>
          <a:ext cx="977900" cy="471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8" customWidth="1"/>
    <col min="3" max="3" width="10.125" customWidth="1"/>
  </cols>
  <sheetData>
    <row r="1" ht="21" customHeight="1" spans="1:2">
      <c r="A1" s="489"/>
      <c r="B1" s="490" t="s">
        <v>0</v>
      </c>
    </row>
    <row r="2" spans="1:2">
      <c r="A2" s="9">
        <v>1</v>
      </c>
      <c r="B2" s="491" t="s">
        <v>1</v>
      </c>
    </row>
    <row r="3" spans="1:2">
      <c r="A3" s="9">
        <v>2</v>
      </c>
      <c r="B3" s="491" t="s">
        <v>2</v>
      </c>
    </row>
    <row r="4" spans="1:2">
      <c r="A4" s="9">
        <v>3</v>
      </c>
      <c r="B4" s="491" t="s">
        <v>3</v>
      </c>
    </row>
    <row r="5" spans="1:2">
      <c r="A5" s="9">
        <v>4</v>
      </c>
      <c r="B5" s="491" t="s">
        <v>4</v>
      </c>
    </row>
    <row r="6" spans="1:2">
      <c r="A6" s="9">
        <v>5</v>
      </c>
      <c r="B6" s="491" t="s">
        <v>5</v>
      </c>
    </row>
    <row r="7" spans="1:2">
      <c r="A7" s="9">
        <v>6</v>
      </c>
      <c r="B7" s="491" t="s">
        <v>6</v>
      </c>
    </row>
    <row r="8" s="487" customFormat="1" ht="15" customHeight="1" spans="1:2">
      <c r="A8" s="492">
        <v>7</v>
      </c>
      <c r="B8" s="493" t="s">
        <v>7</v>
      </c>
    </row>
    <row r="9" ht="18.95" customHeight="1" spans="1:2">
      <c r="A9" s="489"/>
      <c r="B9" s="494" t="s">
        <v>8</v>
      </c>
    </row>
    <row r="10" ht="15.95" customHeight="1" spans="1:2">
      <c r="A10" s="9">
        <v>1</v>
      </c>
      <c r="B10" s="495" t="s">
        <v>9</v>
      </c>
    </row>
    <row r="11" spans="1:2">
      <c r="A11" s="9">
        <v>2</v>
      </c>
      <c r="B11" s="491" t="s">
        <v>10</v>
      </c>
    </row>
    <row r="12" spans="1:2">
      <c r="A12" s="9">
        <v>3</v>
      </c>
      <c r="B12" s="493" t="s">
        <v>11</v>
      </c>
    </row>
    <row r="13" spans="1:2">
      <c r="A13" s="9">
        <v>4</v>
      </c>
      <c r="B13" s="491" t="s">
        <v>12</v>
      </c>
    </row>
    <row r="14" spans="1:2">
      <c r="A14" s="9">
        <v>5</v>
      </c>
      <c r="B14" s="491" t="s">
        <v>13</v>
      </c>
    </row>
    <row r="15" spans="1:2">
      <c r="A15" s="9">
        <v>6</v>
      </c>
      <c r="B15" s="491" t="s">
        <v>14</v>
      </c>
    </row>
    <row r="16" spans="1:2">
      <c r="A16" s="9">
        <v>7</v>
      </c>
      <c r="B16" s="491" t="s">
        <v>15</v>
      </c>
    </row>
    <row r="17" spans="1:2">
      <c r="A17" s="9">
        <v>8</v>
      </c>
      <c r="B17" s="491" t="s">
        <v>16</v>
      </c>
    </row>
    <row r="18" spans="1:2">
      <c r="A18" s="9">
        <v>9</v>
      </c>
      <c r="B18" s="491" t="s">
        <v>17</v>
      </c>
    </row>
    <row r="19" spans="1:2">
      <c r="A19" s="9"/>
      <c r="B19" s="491"/>
    </row>
    <row r="20" ht="20.25" spans="1:2">
      <c r="A20" s="489"/>
      <c r="B20" s="490" t="s">
        <v>18</v>
      </c>
    </row>
    <row r="21" spans="1:2">
      <c r="A21" s="9">
        <v>1</v>
      </c>
      <c r="B21" s="496" t="s">
        <v>19</v>
      </c>
    </row>
    <row r="22" spans="1:2">
      <c r="A22" s="9">
        <v>2</v>
      </c>
      <c r="B22" s="491" t="s">
        <v>20</v>
      </c>
    </row>
    <row r="23" spans="1:2">
      <c r="A23" s="9">
        <v>3</v>
      </c>
      <c r="B23" s="491" t="s">
        <v>21</v>
      </c>
    </row>
    <row r="24" spans="1:2">
      <c r="A24" s="9">
        <v>4</v>
      </c>
      <c r="B24" s="491" t="s">
        <v>22</v>
      </c>
    </row>
    <row r="25" spans="1:2">
      <c r="A25" s="9">
        <v>5</v>
      </c>
      <c r="B25" s="491" t="s">
        <v>23</v>
      </c>
    </row>
    <row r="26" spans="1:2">
      <c r="A26" s="9">
        <v>6</v>
      </c>
      <c r="B26" s="491" t="s">
        <v>24</v>
      </c>
    </row>
    <row r="27" spans="1:2">
      <c r="A27" s="9">
        <v>7</v>
      </c>
      <c r="B27" s="491" t="s">
        <v>25</v>
      </c>
    </row>
    <row r="28" spans="1:2">
      <c r="A28" s="9"/>
      <c r="B28" s="491"/>
    </row>
    <row r="29" ht="20.25" spans="1:2">
      <c r="A29" s="489"/>
      <c r="B29" s="490" t="s">
        <v>26</v>
      </c>
    </row>
    <row r="30" spans="1:2">
      <c r="A30" s="9">
        <v>1</v>
      </c>
      <c r="B30" s="496" t="s">
        <v>27</v>
      </c>
    </row>
    <row r="31" spans="1:2">
      <c r="A31" s="9">
        <v>2</v>
      </c>
      <c r="B31" s="491" t="s">
        <v>28</v>
      </c>
    </row>
    <row r="32" spans="1:2">
      <c r="A32" s="9">
        <v>3</v>
      </c>
      <c r="B32" s="491" t="s">
        <v>29</v>
      </c>
    </row>
    <row r="33" ht="28.5" spans="1:2">
      <c r="A33" s="9">
        <v>4</v>
      </c>
      <c r="B33" s="491" t="s">
        <v>30</v>
      </c>
    </row>
    <row r="34" spans="1:2">
      <c r="A34" s="9">
        <v>5</v>
      </c>
      <c r="B34" s="491" t="s">
        <v>31</v>
      </c>
    </row>
    <row r="35" spans="1:2">
      <c r="A35" s="9">
        <v>6</v>
      </c>
      <c r="B35" s="491" t="s">
        <v>32</v>
      </c>
    </row>
    <row r="36" spans="1:2">
      <c r="A36" s="9">
        <v>7</v>
      </c>
      <c r="B36" s="491" t="s">
        <v>33</v>
      </c>
    </row>
    <row r="37" spans="1:2">
      <c r="A37" s="9"/>
      <c r="B37" s="491"/>
    </row>
    <row r="39" spans="1:2">
      <c r="A39" s="497" t="s">
        <v>34</v>
      </c>
      <c r="B39" s="49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F4" sqref="F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271</v>
      </c>
      <c r="B2" s="5" t="s">
        <v>276</v>
      </c>
      <c r="C2" s="5" t="s">
        <v>272</v>
      </c>
      <c r="D2" s="5" t="s">
        <v>273</v>
      </c>
      <c r="E2" s="5" t="s">
        <v>274</v>
      </c>
      <c r="F2" s="5" t="s">
        <v>275</v>
      </c>
      <c r="G2" s="4" t="s">
        <v>295</v>
      </c>
      <c r="H2" s="4"/>
      <c r="I2" s="4" t="s">
        <v>296</v>
      </c>
      <c r="J2" s="4"/>
      <c r="K2" s="6" t="s">
        <v>297</v>
      </c>
      <c r="L2" s="76" t="s">
        <v>298</v>
      </c>
      <c r="M2" s="24" t="s">
        <v>299</v>
      </c>
    </row>
    <row r="3" s="1" customFormat="1" ht="16.5" spans="1:13">
      <c r="A3" s="4"/>
      <c r="B3" s="7"/>
      <c r="C3" s="7"/>
      <c r="D3" s="7"/>
      <c r="E3" s="7"/>
      <c r="F3" s="7"/>
      <c r="G3" s="4" t="s">
        <v>300</v>
      </c>
      <c r="H3" s="4" t="s">
        <v>301</v>
      </c>
      <c r="I3" s="4" t="s">
        <v>300</v>
      </c>
      <c r="J3" s="4" t="s">
        <v>301</v>
      </c>
      <c r="K3" s="8"/>
      <c r="L3" s="77"/>
      <c r="M3" s="25"/>
    </row>
    <row r="4" ht="22" customHeight="1" spans="1:13">
      <c r="A4" s="67">
        <v>1</v>
      </c>
      <c r="B4" s="16" t="s">
        <v>289</v>
      </c>
      <c r="C4" s="28" t="s">
        <v>286</v>
      </c>
      <c r="D4" s="29" t="s">
        <v>287</v>
      </c>
      <c r="E4" s="16" t="s">
        <v>117</v>
      </c>
      <c r="F4" s="13" t="s">
        <v>288</v>
      </c>
      <c r="G4" s="68">
        <v>-0.02</v>
      </c>
      <c r="H4" s="69">
        <v>-0.01</v>
      </c>
      <c r="I4" s="68">
        <v>-0.02</v>
      </c>
      <c r="J4" s="69">
        <v>-0.01</v>
      </c>
      <c r="K4" s="72"/>
      <c r="L4" s="17"/>
      <c r="M4" s="17"/>
    </row>
    <row r="5" ht="22" customHeight="1" spans="1:13">
      <c r="A5" s="67">
        <v>2</v>
      </c>
      <c r="B5" s="16" t="s">
        <v>289</v>
      </c>
      <c r="C5" s="28" t="s">
        <v>290</v>
      </c>
      <c r="D5" s="32" t="s">
        <v>287</v>
      </c>
      <c r="E5" s="16" t="s">
        <v>118</v>
      </c>
      <c r="F5" s="13" t="s">
        <v>288</v>
      </c>
      <c r="G5" s="68">
        <v>-0.01</v>
      </c>
      <c r="H5" s="69">
        <v>0</v>
      </c>
      <c r="I5" s="68">
        <v>-0.02</v>
      </c>
      <c r="J5" s="69">
        <v>0</v>
      </c>
      <c r="K5" s="72"/>
      <c r="L5" s="17"/>
      <c r="M5" s="17"/>
    </row>
    <row r="6" ht="22" customHeight="1" spans="1:13">
      <c r="A6" s="67"/>
      <c r="B6" s="16"/>
      <c r="C6" s="28"/>
      <c r="D6" s="28"/>
      <c r="E6" s="28"/>
      <c r="F6" s="13"/>
      <c r="G6" s="68"/>
      <c r="H6" s="69"/>
      <c r="I6" s="68"/>
      <c r="J6" s="69"/>
      <c r="K6" s="72"/>
      <c r="L6" s="17"/>
      <c r="M6" s="17"/>
    </row>
    <row r="7" ht="22" customHeight="1" spans="1:13">
      <c r="A7" s="67"/>
      <c r="B7" s="70"/>
      <c r="C7" s="34"/>
      <c r="D7" s="34"/>
      <c r="E7" s="34"/>
      <c r="F7" s="71"/>
      <c r="G7" s="72"/>
      <c r="H7" s="73"/>
      <c r="I7" s="73"/>
      <c r="J7" s="73"/>
      <c r="K7" s="72"/>
      <c r="L7" s="9"/>
      <c r="M7" s="9"/>
    </row>
    <row r="8" ht="22" customHeight="1" spans="1:13">
      <c r="A8" s="67"/>
      <c r="B8" s="70"/>
      <c r="C8" s="34"/>
      <c r="D8" s="34"/>
      <c r="E8" s="34"/>
      <c r="F8" s="71"/>
      <c r="G8" s="72"/>
      <c r="H8" s="73"/>
      <c r="I8" s="73"/>
      <c r="J8" s="73"/>
      <c r="K8" s="72"/>
      <c r="L8" s="9"/>
      <c r="M8" s="9"/>
    </row>
    <row r="9" ht="22" customHeight="1" spans="1:13">
      <c r="A9" s="67"/>
      <c r="B9" s="70"/>
      <c r="C9" s="34"/>
      <c r="D9" s="34"/>
      <c r="E9" s="34"/>
      <c r="F9" s="71"/>
      <c r="G9" s="72"/>
      <c r="H9" s="73"/>
      <c r="I9" s="73"/>
      <c r="J9" s="73"/>
      <c r="K9" s="72"/>
      <c r="L9" s="9"/>
      <c r="M9" s="9"/>
    </row>
    <row r="10" ht="22" customHeight="1" spans="1:13">
      <c r="A10" s="67"/>
      <c r="B10" s="70"/>
      <c r="C10" s="34"/>
      <c r="D10" s="34"/>
      <c r="E10" s="34"/>
      <c r="F10" s="71"/>
      <c r="G10" s="72"/>
      <c r="H10" s="73"/>
      <c r="I10" s="73"/>
      <c r="J10" s="73"/>
      <c r="K10" s="72"/>
      <c r="L10" s="9"/>
      <c r="M10" s="9"/>
    </row>
    <row r="11" s="2" customFormat="1" ht="18.75" spans="1:13">
      <c r="A11" s="18" t="s">
        <v>302</v>
      </c>
      <c r="B11" s="19"/>
      <c r="C11" s="19"/>
      <c r="D11" s="34"/>
      <c r="E11" s="20"/>
      <c r="F11" s="71"/>
      <c r="G11" s="35"/>
      <c r="H11" s="18" t="s">
        <v>292</v>
      </c>
      <c r="I11" s="19"/>
      <c r="J11" s="19"/>
      <c r="K11" s="20"/>
      <c r="L11" s="78"/>
      <c r="M11" s="26"/>
    </row>
    <row r="12" ht="84" customHeight="1" spans="1:13">
      <c r="A12" s="74" t="s">
        <v>303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9"/>
    </row>
  </sheetData>
  <mergeCells count="15">
    <mergeCell ref="A1:M1"/>
    <mergeCell ref="G2:H2"/>
    <mergeCell ref="I2:J2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C5" sqref="C5:F5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305</v>
      </c>
      <c r="B2" s="5" t="s">
        <v>276</v>
      </c>
      <c r="C2" s="5" t="s">
        <v>272</v>
      </c>
      <c r="D2" s="5" t="s">
        <v>273</v>
      </c>
      <c r="E2" s="5" t="s">
        <v>274</v>
      </c>
      <c r="F2" s="5" t="s">
        <v>275</v>
      </c>
      <c r="G2" s="42" t="s">
        <v>306</v>
      </c>
      <c r="H2" s="43"/>
      <c r="I2" s="64"/>
      <c r="J2" s="42" t="s">
        <v>307</v>
      </c>
      <c r="K2" s="43"/>
      <c r="L2" s="64"/>
      <c r="M2" s="42" t="s">
        <v>308</v>
      </c>
      <c r="N2" s="43"/>
      <c r="O2" s="64"/>
      <c r="P2" s="42" t="s">
        <v>309</v>
      </c>
      <c r="Q2" s="43"/>
      <c r="R2" s="64"/>
      <c r="S2" s="43" t="s">
        <v>310</v>
      </c>
      <c r="T2" s="43"/>
      <c r="U2" s="64"/>
      <c r="V2" s="38" t="s">
        <v>311</v>
      </c>
      <c r="W2" s="38" t="s">
        <v>285</v>
      </c>
    </row>
    <row r="3" s="1" customFormat="1" ht="16.5" spans="1:23">
      <c r="A3" s="7"/>
      <c r="B3" s="44"/>
      <c r="C3" s="44"/>
      <c r="D3" s="44"/>
      <c r="E3" s="44"/>
      <c r="F3" s="44"/>
      <c r="G3" s="4" t="s">
        <v>312</v>
      </c>
      <c r="H3" s="4" t="s">
        <v>67</v>
      </c>
      <c r="I3" s="4" t="s">
        <v>276</v>
      </c>
      <c r="J3" s="4" t="s">
        <v>312</v>
      </c>
      <c r="K3" s="4" t="s">
        <v>67</v>
      </c>
      <c r="L3" s="4" t="s">
        <v>276</v>
      </c>
      <c r="M3" s="4" t="s">
        <v>312</v>
      </c>
      <c r="N3" s="4" t="s">
        <v>67</v>
      </c>
      <c r="O3" s="4" t="s">
        <v>276</v>
      </c>
      <c r="P3" s="4" t="s">
        <v>312</v>
      </c>
      <c r="Q3" s="4" t="s">
        <v>67</v>
      </c>
      <c r="R3" s="4" t="s">
        <v>276</v>
      </c>
      <c r="S3" s="4" t="s">
        <v>312</v>
      </c>
      <c r="T3" s="4" t="s">
        <v>67</v>
      </c>
      <c r="U3" s="4" t="s">
        <v>276</v>
      </c>
      <c r="V3" s="66"/>
      <c r="W3" s="66"/>
    </row>
    <row r="4" ht="18.75" spans="1:23">
      <c r="A4" s="45" t="s">
        <v>313</v>
      </c>
      <c r="B4" s="46" t="s">
        <v>289</v>
      </c>
      <c r="C4" s="28" t="s">
        <v>286</v>
      </c>
      <c r="D4" s="29" t="s">
        <v>287</v>
      </c>
      <c r="E4" s="16" t="s">
        <v>117</v>
      </c>
      <c r="F4" s="13" t="s">
        <v>288</v>
      </c>
      <c r="G4" s="47" t="s">
        <v>314</v>
      </c>
      <c r="H4" s="48"/>
      <c r="I4" s="48" t="s">
        <v>315</v>
      </c>
      <c r="J4" s="48"/>
      <c r="K4" s="31"/>
      <c r="L4" s="31"/>
      <c r="M4" s="17"/>
      <c r="N4" s="17"/>
      <c r="O4" s="17"/>
      <c r="P4" s="17"/>
      <c r="Q4" s="17"/>
      <c r="R4" s="17"/>
      <c r="S4" s="17"/>
      <c r="T4" s="17"/>
      <c r="U4" s="17"/>
      <c r="V4" s="17" t="s">
        <v>316</v>
      </c>
      <c r="W4" s="17"/>
    </row>
    <row r="5" ht="18.75" spans="1:23">
      <c r="A5" s="49"/>
      <c r="B5" s="50"/>
      <c r="C5" s="28" t="s">
        <v>290</v>
      </c>
      <c r="D5" s="32" t="s">
        <v>287</v>
      </c>
      <c r="E5" s="16" t="s">
        <v>118</v>
      </c>
      <c r="F5" s="13" t="s">
        <v>288</v>
      </c>
      <c r="G5" s="51" t="s">
        <v>317</v>
      </c>
      <c r="H5" s="52"/>
      <c r="I5" s="65"/>
      <c r="J5" s="51" t="s">
        <v>318</v>
      </c>
      <c r="K5" s="52"/>
      <c r="L5" s="65"/>
      <c r="M5" s="42" t="s">
        <v>319</v>
      </c>
      <c r="N5" s="43"/>
      <c r="O5" s="64"/>
      <c r="P5" s="42" t="s">
        <v>320</v>
      </c>
      <c r="Q5" s="43"/>
      <c r="R5" s="64"/>
      <c r="S5" s="43" t="s">
        <v>321</v>
      </c>
      <c r="T5" s="43"/>
      <c r="U5" s="64"/>
      <c r="V5" s="17"/>
      <c r="W5" s="17"/>
    </row>
    <row r="6" ht="16.5" spans="1:23">
      <c r="A6" s="49"/>
      <c r="B6" s="50"/>
      <c r="C6" s="28"/>
      <c r="D6" s="28"/>
      <c r="E6" s="28"/>
      <c r="F6" s="13"/>
      <c r="G6" s="53" t="s">
        <v>312</v>
      </c>
      <c r="H6" s="53" t="s">
        <v>67</v>
      </c>
      <c r="I6" s="53" t="s">
        <v>276</v>
      </c>
      <c r="J6" s="53" t="s">
        <v>312</v>
      </c>
      <c r="K6" s="53" t="s">
        <v>67</v>
      </c>
      <c r="L6" s="53" t="s">
        <v>276</v>
      </c>
      <c r="M6" s="4" t="s">
        <v>312</v>
      </c>
      <c r="N6" s="4" t="s">
        <v>67</v>
      </c>
      <c r="O6" s="4" t="s">
        <v>276</v>
      </c>
      <c r="P6" s="4" t="s">
        <v>312</v>
      </c>
      <c r="Q6" s="4" t="s">
        <v>67</v>
      </c>
      <c r="R6" s="4" t="s">
        <v>276</v>
      </c>
      <c r="S6" s="4" t="s">
        <v>312</v>
      </c>
      <c r="T6" s="4" t="s">
        <v>67</v>
      </c>
      <c r="U6" s="4" t="s">
        <v>276</v>
      </c>
      <c r="V6" s="17"/>
      <c r="W6" s="17"/>
    </row>
    <row r="7" ht="18.75" spans="1:23">
      <c r="A7" s="54"/>
      <c r="B7" s="55"/>
      <c r="C7" s="28"/>
      <c r="D7" s="28"/>
      <c r="E7" s="16"/>
      <c r="F7" s="56"/>
      <c r="G7" s="31"/>
      <c r="H7" s="48"/>
      <c r="I7" s="48"/>
      <c r="J7" s="48"/>
      <c r="K7" s="48"/>
      <c r="L7" s="31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>
      <c r="A8" s="45"/>
      <c r="B8" s="46"/>
      <c r="C8" s="57"/>
      <c r="D8" s="57"/>
      <c r="E8" s="57"/>
      <c r="F8" s="45"/>
      <c r="G8" s="17"/>
      <c r="H8" s="48"/>
      <c r="I8" s="48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22" customHeight="1" spans="1:23">
      <c r="A9" s="49"/>
      <c r="B9" s="50"/>
      <c r="C9" s="54"/>
      <c r="D9" s="58"/>
      <c r="E9" s="54"/>
      <c r="F9" s="54"/>
      <c r="G9" s="17"/>
      <c r="H9" s="48"/>
      <c r="I9" s="4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>
      <c r="A10" s="45"/>
      <c r="B10" s="46"/>
      <c r="C10" s="59"/>
      <c r="D10" s="57"/>
      <c r="E10" s="59"/>
      <c r="F10" s="45"/>
      <c r="G10" s="17"/>
      <c r="H10" s="48"/>
      <c r="I10" s="48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>
      <c r="A11" s="49"/>
      <c r="B11" s="50"/>
      <c r="C11" s="60"/>
      <c r="D11" s="58"/>
      <c r="E11" s="60"/>
      <c r="F11" s="5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>
      <c r="A12" s="61"/>
      <c r="B12" s="61"/>
      <c r="C12" s="61"/>
      <c r="D12" s="61"/>
      <c r="E12" s="61"/>
      <c r="F12" s="61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>
      <c r="A13" s="60"/>
      <c r="B13" s="60"/>
      <c r="C13" s="60"/>
      <c r="D13" s="60"/>
      <c r="E13" s="60"/>
      <c r="F13" s="60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>
      <c r="A14" s="61"/>
      <c r="B14" s="61"/>
      <c r="C14" s="61"/>
      <c r="D14" s="61"/>
      <c r="E14" s="61"/>
      <c r="F14" s="6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60"/>
      <c r="B15" s="60"/>
      <c r="C15" s="60"/>
      <c r="D15" s="60"/>
      <c r="E15" s="60"/>
      <c r="F15" s="6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8" t="s">
        <v>322</v>
      </c>
      <c r="B17" s="19"/>
      <c r="C17" s="19"/>
      <c r="D17" s="19"/>
      <c r="E17" s="20"/>
      <c r="F17" s="21"/>
      <c r="G17" s="35"/>
      <c r="H17" s="41"/>
      <c r="I17" s="41"/>
      <c r="J17" s="18" t="s">
        <v>292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6"/>
    </row>
    <row r="18" ht="80" customHeight="1" spans="1:23">
      <c r="A18" s="62" t="s">
        <v>323</v>
      </c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325</v>
      </c>
      <c r="B2" s="38" t="s">
        <v>272</v>
      </c>
      <c r="C2" s="38" t="s">
        <v>273</v>
      </c>
      <c r="D2" s="38" t="s">
        <v>274</v>
      </c>
      <c r="E2" s="38" t="s">
        <v>275</v>
      </c>
      <c r="F2" s="38" t="s">
        <v>276</v>
      </c>
      <c r="G2" s="37" t="s">
        <v>326</v>
      </c>
      <c r="H2" s="37" t="s">
        <v>327</v>
      </c>
      <c r="I2" s="37" t="s">
        <v>328</v>
      </c>
      <c r="J2" s="37" t="s">
        <v>327</v>
      </c>
      <c r="K2" s="37" t="s">
        <v>329</v>
      </c>
      <c r="L2" s="37" t="s">
        <v>327</v>
      </c>
      <c r="M2" s="38" t="s">
        <v>311</v>
      </c>
      <c r="N2" s="38" t="s">
        <v>285</v>
      </c>
    </row>
    <row r="3" spans="1:14">
      <c r="A3" s="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ht="16.5" spans="1:14">
      <c r="A4" s="39" t="s">
        <v>325</v>
      </c>
      <c r="B4" s="40" t="s">
        <v>330</v>
      </c>
      <c r="C4" s="40" t="s">
        <v>312</v>
      </c>
      <c r="D4" s="40" t="s">
        <v>274</v>
      </c>
      <c r="E4" s="38" t="s">
        <v>275</v>
      </c>
      <c r="F4" s="38" t="s">
        <v>276</v>
      </c>
      <c r="G4" s="37" t="s">
        <v>326</v>
      </c>
      <c r="H4" s="37" t="s">
        <v>327</v>
      </c>
      <c r="I4" s="37" t="s">
        <v>328</v>
      </c>
      <c r="J4" s="37" t="s">
        <v>327</v>
      </c>
      <c r="K4" s="37" t="s">
        <v>329</v>
      </c>
      <c r="L4" s="37" t="s">
        <v>327</v>
      </c>
      <c r="M4" s="38" t="s">
        <v>311</v>
      </c>
      <c r="N4" s="38" t="s">
        <v>285</v>
      </c>
    </row>
    <row r="5" spans="1:14">
      <c r="A5" s="9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9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331</v>
      </c>
      <c r="B11" s="19"/>
      <c r="C11" s="19"/>
      <c r="D11" s="20"/>
      <c r="E11" s="21"/>
      <c r="F11" s="41"/>
      <c r="G11" s="35"/>
      <c r="H11" s="41"/>
      <c r="I11" s="18" t="s">
        <v>332</v>
      </c>
      <c r="J11" s="19"/>
      <c r="K11" s="19"/>
      <c r="L11" s="19"/>
      <c r="M11" s="19"/>
      <c r="N11" s="26"/>
    </row>
    <row r="12" ht="16.5" spans="1:14">
      <c r="A12" s="22" t="s">
        <v>333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11" sqref="F11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305</v>
      </c>
      <c r="B2" s="5" t="s">
        <v>276</v>
      </c>
      <c r="C2" s="5" t="s">
        <v>272</v>
      </c>
      <c r="D2" s="5" t="s">
        <v>273</v>
      </c>
      <c r="E2" s="5" t="s">
        <v>274</v>
      </c>
      <c r="F2" s="5" t="s">
        <v>275</v>
      </c>
      <c r="G2" s="4" t="s">
        <v>335</v>
      </c>
      <c r="H2" s="4" t="s">
        <v>336</v>
      </c>
      <c r="I2" s="4" t="s">
        <v>337</v>
      </c>
      <c r="J2" s="4" t="s">
        <v>338</v>
      </c>
      <c r="K2" s="5" t="s">
        <v>311</v>
      </c>
      <c r="L2" s="5" t="s">
        <v>285</v>
      </c>
    </row>
    <row r="3" ht="18.75" spans="1:12">
      <c r="A3" s="27" t="s">
        <v>313</v>
      </c>
      <c r="B3" s="16" t="s">
        <v>289</v>
      </c>
      <c r="C3" s="28" t="s">
        <v>286</v>
      </c>
      <c r="D3" s="29" t="s">
        <v>287</v>
      </c>
      <c r="E3" s="16" t="s">
        <v>117</v>
      </c>
      <c r="F3" s="13" t="s">
        <v>288</v>
      </c>
      <c r="G3" s="30" t="s">
        <v>339</v>
      </c>
      <c r="H3" s="31" t="s">
        <v>340</v>
      </c>
      <c r="I3" s="31"/>
      <c r="J3" s="17"/>
      <c r="K3" s="36" t="s">
        <v>341</v>
      </c>
      <c r="L3" s="17" t="s">
        <v>342</v>
      </c>
    </row>
    <row r="4" ht="18.75" spans="1:12">
      <c r="A4" s="27" t="s">
        <v>313</v>
      </c>
      <c r="B4" s="16" t="s">
        <v>289</v>
      </c>
      <c r="C4" s="28" t="s">
        <v>290</v>
      </c>
      <c r="D4" s="32" t="s">
        <v>287</v>
      </c>
      <c r="E4" s="16" t="s">
        <v>118</v>
      </c>
      <c r="F4" s="13" t="s">
        <v>288</v>
      </c>
      <c r="G4" s="30" t="s">
        <v>339</v>
      </c>
      <c r="H4" s="31" t="s">
        <v>340</v>
      </c>
      <c r="I4" s="31"/>
      <c r="J4" s="17"/>
      <c r="K4" s="36" t="s">
        <v>341</v>
      </c>
      <c r="L4" s="17" t="s">
        <v>342</v>
      </c>
    </row>
    <row r="5" spans="1:12">
      <c r="A5" s="27"/>
      <c r="B5" s="28"/>
      <c r="C5" s="28"/>
      <c r="D5" s="28"/>
      <c r="E5" s="28"/>
      <c r="F5" s="13"/>
      <c r="G5" s="30"/>
      <c r="H5" s="31"/>
      <c r="I5" s="9"/>
      <c r="J5" s="9"/>
      <c r="K5" s="36"/>
      <c r="L5" s="17"/>
    </row>
    <row r="6" ht="18.75" spans="1:12">
      <c r="A6" s="27"/>
      <c r="B6" s="28"/>
      <c r="C6" s="28"/>
      <c r="D6" s="28"/>
      <c r="E6" s="16"/>
      <c r="F6" s="33"/>
      <c r="G6" s="30"/>
      <c r="H6" s="31"/>
      <c r="I6" s="9"/>
      <c r="J6" s="9"/>
      <c r="K6" s="36"/>
      <c r="L6" s="17"/>
    </row>
    <row r="7" spans="1:12">
      <c r="A7" s="9"/>
      <c r="B7" s="34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8" t="s">
        <v>343</v>
      </c>
      <c r="B9" s="19"/>
      <c r="C9" s="19"/>
      <c r="D9" s="19"/>
      <c r="E9" s="20"/>
      <c r="F9" s="21"/>
      <c r="G9" s="35"/>
      <c r="H9" s="18" t="s">
        <v>344</v>
      </c>
      <c r="I9" s="19"/>
      <c r="J9" s="19"/>
      <c r="K9" s="19"/>
      <c r="L9" s="26"/>
    </row>
    <row r="10" ht="16.5" spans="1:12">
      <c r="A10" s="22" t="s">
        <v>345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J13" sqref="J13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271</v>
      </c>
      <c r="B2" s="5" t="s">
        <v>276</v>
      </c>
      <c r="C2" s="5" t="s">
        <v>312</v>
      </c>
      <c r="D2" s="5" t="s">
        <v>274</v>
      </c>
      <c r="E2" s="5" t="s">
        <v>275</v>
      </c>
      <c r="F2" s="4" t="s">
        <v>347</v>
      </c>
      <c r="G2" s="4" t="s">
        <v>296</v>
      </c>
      <c r="H2" s="6" t="s">
        <v>297</v>
      </c>
      <c r="I2" s="24" t="s">
        <v>299</v>
      </c>
    </row>
    <row r="3" s="1" customFormat="1" ht="16.5" spans="1:9">
      <c r="A3" s="4"/>
      <c r="B3" s="7"/>
      <c r="C3" s="7"/>
      <c r="D3" s="7"/>
      <c r="E3" s="7"/>
      <c r="F3" s="4" t="s">
        <v>348</v>
      </c>
      <c r="G3" s="4" t="s">
        <v>300</v>
      </c>
      <c r="H3" s="8"/>
      <c r="I3" s="25"/>
    </row>
    <row r="4" ht="16.5" spans="1:9">
      <c r="A4" s="9"/>
      <c r="B4" s="10"/>
      <c r="C4" s="11"/>
      <c r="D4" s="12"/>
      <c r="E4" s="13"/>
      <c r="F4" s="14"/>
      <c r="G4" s="14"/>
      <c r="H4" s="14"/>
      <c r="I4" s="17"/>
    </row>
    <row r="5" ht="16.5" spans="1:9">
      <c r="A5" s="9"/>
      <c r="B5" s="10"/>
      <c r="C5" s="11"/>
      <c r="D5" s="12"/>
      <c r="E5" s="13"/>
      <c r="F5" s="14"/>
      <c r="G5" s="14"/>
      <c r="H5" s="14"/>
      <c r="I5" s="17"/>
    </row>
    <row r="6" ht="18.75" spans="1:9">
      <c r="A6" s="9"/>
      <c r="B6" s="9"/>
      <c r="C6" s="15"/>
      <c r="D6" s="16"/>
      <c r="E6" s="13"/>
      <c r="F6" s="14"/>
      <c r="G6" s="14"/>
      <c r="H6" s="14"/>
      <c r="I6" s="17"/>
    </row>
    <row r="7" spans="1:9">
      <c r="A7" s="9"/>
      <c r="B7" s="9"/>
      <c r="C7" s="17"/>
      <c r="D7" s="17"/>
      <c r="E7" s="17"/>
      <c r="F7" s="17"/>
      <c r="G7" s="17"/>
      <c r="H7" s="17"/>
      <c r="I7" s="17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8" t="s">
        <v>349</v>
      </c>
      <c r="B12" s="19"/>
      <c r="C12" s="19"/>
      <c r="D12" s="20"/>
      <c r="E12" s="21"/>
      <c r="F12" s="18" t="s">
        <v>350</v>
      </c>
      <c r="G12" s="19"/>
      <c r="H12" s="20"/>
      <c r="I12" s="26"/>
    </row>
    <row r="13" ht="16.5" spans="1:9">
      <c r="A13" s="22" t="s">
        <v>351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7" t="s">
        <v>35</v>
      </c>
      <c r="C2" s="468"/>
      <c r="D2" s="468"/>
      <c r="E2" s="468"/>
      <c r="F2" s="468"/>
      <c r="G2" s="468"/>
      <c r="H2" s="468"/>
      <c r="I2" s="482"/>
    </row>
    <row r="3" ht="27.95" customHeight="1" spans="2:9">
      <c r="B3" s="469"/>
      <c r="C3" s="470"/>
      <c r="D3" s="471" t="s">
        <v>36</v>
      </c>
      <c r="E3" s="472"/>
      <c r="F3" s="473" t="s">
        <v>37</v>
      </c>
      <c r="G3" s="474"/>
      <c r="H3" s="471" t="s">
        <v>38</v>
      </c>
      <c r="I3" s="483"/>
    </row>
    <row r="4" ht="27.95" customHeight="1" spans="2:9">
      <c r="B4" s="469" t="s">
        <v>39</v>
      </c>
      <c r="C4" s="470" t="s">
        <v>40</v>
      </c>
      <c r="D4" s="470" t="s">
        <v>41</v>
      </c>
      <c r="E4" s="470" t="s">
        <v>42</v>
      </c>
      <c r="F4" s="475" t="s">
        <v>41</v>
      </c>
      <c r="G4" s="475" t="s">
        <v>42</v>
      </c>
      <c r="H4" s="470" t="s">
        <v>41</v>
      </c>
      <c r="I4" s="484" t="s">
        <v>42</v>
      </c>
    </row>
    <row r="5" ht="27.95" customHeight="1" spans="2:9">
      <c r="B5" s="476" t="s">
        <v>43</v>
      </c>
      <c r="C5" s="9">
        <v>13</v>
      </c>
      <c r="D5" s="9">
        <v>0</v>
      </c>
      <c r="E5" s="9">
        <v>1</v>
      </c>
      <c r="F5" s="477">
        <v>0</v>
      </c>
      <c r="G5" s="477">
        <v>1</v>
      </c>
      <c r="H5" s="9">
        <v>1</v>
      </c>
      <c r="I5" s="485">
        <v>2</v>
      </c>
    </row>
    <row r="6" ht="27.95" customHeight="1" spans="2:9">
      <c r="B6" s="476" t="s">
        <v>44</v>
      </c>
      <c r="C6" s="9">
        <v>20</v>
      </c>
      <c r="D6" s="9">
        <v>0</v>
      </c>
      <c r="E6" s="9">
        <v>1</v>
      </c>
      <c r="F6" s="477">
        <v>1</v>
      </c>
      <c r="G6" s="477">
        <v>2</v>
      </c>
      <c r="H6" s="9">
        <v>2</v>
      </c>
      <c r="I6" s="485">
        <v>3</v>
      </c>
    </row>
    <row r="7" ht="27.95" customHeight="1" spans="2:9">
      <c r="B7" s="476" t="s">
        <v>45</v>
      </c>
      <c r="C7" s="9">
        <v>32</v>
      </c>
      <c r="D7" s="9">
        <v>0</v>
      </c>
      <c r="E7" s="9">
        <v>1</v>
      </c>
      <c r="F7" s="477">
        <v>2</v>
      </c>
      <c r="G7" s="477">
        <v>3</v>
      </c>
      <c r="H7" s="9">
        <v>3</v>
      </c>
      <c r="I7" s="485">
        <v>4</v>
      </c>
    </row>
    <row r="8" ht="27.95" customHeight="1" spans="2:9">
      <c r="B8" s="476" t="s">
        <v>46</v>
      </c>
      <c r="C8" s="9">
        <v>50</v>
      </c>
      <c r="D8" s="9">
        <v>1</v>
      </c>
      <c r="E8" s="9">
        <v>2</v>
      </c>
      <c r="F8" s="477">
        <v>3</v>
      </c>
      <c r="G8" s="477">
        <v>4</v>
      </c>
      <c r="H8" s="9">
        <v>5</v>
      </c>
      <c r="I8" s="485">
        <v>6</v>
      </c>
    </row>
    <row r="9" ht="27.95" customHeight="1" spans="2:9">
      <c r="B9" s="476" t="s">
        <v>47</v>
      </c>
      <c r="C9" s="9">
        <v>80</v>
      </c>
      <c r="D9" s="9">
        <v>2</v>
      </c>
      <c r="E9" s="9">
        <v>3</v>
      </c>
      <c r="F9" s="477">
        <v>5</v>
      </c>
      <c r="G9" s="477">
        <v>6</v>
      </c>
      <c r="H9" s="9">
        <v>7</v>
      </c>
      <c r="I9" s="485">
        <v>8</v>
      </c>
    </row>
    <row r="10" ht="27.95" customHeight="1" spans="2:9">
      <c r="B10" s="476" t="s">
        <v>48</v>
      </c>
      <c r="C10" s="9">
        <v>125</v>
      </c>
      <c r="D10" s="9">
        <v>3</v>
      </c>
      <c r="E10" s="9">
        <v>4</v>
      </c>
      <c r="F10" s="477">
        <v>7</v>
      </c>
      <c r="G10" s="477">
        <v>8</v>
      </c>
      <c r="H10" s="9">
        <v>10</v>
      </c>
      <c r="I10" s="485">
        <v>11</v>
      </c>
    </row>
    <row r="11" ht="27.95" customHeight="1" spans="2:9">
      <c r="B11" s="476" t="s">
        <v>49</v>
      </c>
      <c r="C11" s="9">
        <v>200</v>
      </c>
      <c r="D11" s="9">
        <v>5</v>
      </c>
      <c r="E11" s="9">
        <v>6</v>
      </c>
      <c r="F11" s="477">
        <v>10</v>
      </c>
      <c r="G11" s="477">
        <v>11</v>
      </c>
      <c r="H11" s="9">
        <v>14</v>
      </c>
      <c r="I11" s="485">
        <v>15</v>
      </c>
    </row>
    <row r="12" ht="27.95" customHeight="1" spans="2:9">
      <c r="B12" s="478" t="s">
        <v>50</v>
      </c>
      <c r="C12" s="479">
        <v>315</v>
      </c>
      <c r="D12" s="479">
        <v>7</v>
      </c>
      <c r="E12" s="479">
        <v>8</v>
      </c>
      <c r="F12" s="480">
        <v>14</v>
      </c>
      <c r="G12" s="480">
        <v>15</v>
      </c>
      <c r="H12" s="479">
        <v>21</v>
      </c>
      <c r="I12" s="486">
        <v>22</v>
      </c>
    </row>
    <row r="14" spans="2:4">
      <c r="B14" s="481" t="s">
        <v>51</v>
      </c>
      <c r="C14" s="481"/>
      <c r="D14" s="48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N59" sqref="N58:N59"/>
    </sheetView>
  </sheetViews>
  <sheetFormatPr defaultColWidth="10.375" defaultRowHeight="16.5" customHeight="1"/>
  <cols>
    <col min="1" max="1" width="11.125" style="286" customWidth="1"/>
    <col min="2" max="9" width="10.375" style="286"/>
    <col min="10" max="10" width="8.875" style="286" customWidth="1"/>
    <col min="11" max="11" width="12" style="286" customWidth="1"/>
    <col min="12" max="16384" width="10.375" style="286"/>
  </cols>
  <sheetData>
    <row r="1" ht="21" spans="1:11">
      <c r="A1" s="393" t="s">
        <v>52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ht="15" spans="1:11">
      <c r="A2" s="287" t="s">
        <v>53</v>
      </c>
      <c r="B2" s="288" t="s">
        <v>54</v>
      </c>
      <c r="C2" s="288"/>
      <c r="D2" s="289" t="s">
        <v>55</v>
      </c>
      <c r="E2" s="289"/>
      <c r="F2" s="288" t="s">
        <v>56</v>
      </c>
      <c r="G2" s="288"/>
      <c r="H2" s="290" t="s">
        <v>57</v>
      </c>
      <c r="I2" s="361" t="s">
        <v>56</v>
      </c>
      <c r="J2" s="361"/>
      <c r="K2" s="362"/>
    </row>
    <row r="3" ht="14.25" spans="1:11">
      <c r="A3" s="291" t="s">
        <v>58</v>
      </c>
      <c r="B3" s="292"/>
      <c r="C3" s="293"/>
      <c r="D3" s="294" t="s">
        <v>59</v>
      </c>
      <c r="E3" s="295"/>
      <c r="F3" s="295"/>
      <c r="G3" s="296"/>
      <c r="H3" s="294" t="s">
        <v>60</v>
      </c>
      <c r="I3" s="295"/>
      <c r="J3" s="295"/>
      <c r="K3" s="296"/>
    </row>
    <row r="4" ht="14.25" spans="1:11">
      <c r="A4" s="297" t="s">
        <v>61</v>
      </c>
      <c r="B4" s="160" t="s">
        <v>62</v>
      </c>
      <c r="C4" s="161"/>
      <c r="D4" s="297" t="s">
        <v>63</v>
      </c>
      <c r="E4" s="298"/>
      <c r="F4" s="299">
        <v>45509</v>
      </c>
      <c r="G4" s="300"/>
      <c r="H4" s="297" t="s">
        <v>64</v>
      </c>
      <c r="I4" s="298"/>
      <c r="J4" s="160" t="s">
        <v>65</v>
      </c>
      <c r="K4" s="161" t="s">
        <v>66</v>
      </c>
    </row>
    <row r="5" ht="14.25" spans="1:11">
      <c r="A5" s="301" t="s">
        <v>67</v>
      </c>
      <c r="B5" s="160" t="s">
        <v>68</v>
      </c>
      <c r="C5" s="161"/>
      <c r="D5" s="297" t="s">
        <v>69</v>
      </c>
      <c r="E5" s="298"/>
      <c r="F5" s="299">
        <v>45474</v>
      </c>
      <c r="G5" s="300"/>
      <c r="H5" s="297" t="s">
        <v>70</v>
      </c>
      <c r="I5" s="298"/>
      <c r="J5" s="160" t="s">
        <v>65</v>
      </c>
      <c r="K5" s="161" t="s">
        <v>66</v>
      </c>
    </row>
    <row r="6" ht="14.25" spans="1:11">
      <c r="A6" s="297" t="s">
        <v>71</v>
      </c>
      <c r="B6" s="302" t="s">
        <v>72</v>
      </c>
      <c r="C6" s="303">
        <v>6</v>
      </c>
      <c r="D6" s="301" t="s">
        <v>73</v>
      </c>
      <c r="E6" s="304"/>
      <c r="F6" s="299">
        <v>45491</v>
      </c>
      <c r="G6" s="300"/>
      <c r="H6" s="297" t="s">
        <v>74</v>
      </c>
      <c r="I6" s="298"/>
      <c r="J6" s="160" t="s">
        <v>65</v>
      </c>
      <c r="K6" s="161" t="s">
        <v>66</v>
      </c>
    </row>
    <row r="7" ht="14.25" spans="1:11">
      <c r="A7" s="297" t="s">
        <v>75</v>
      </c>
      <c r="B7" s="305">
        <v>798</v>
      </c>
      <c r="C7" s="306"/>
      <c r="D7" s="301" t="s">
        <v>76</v>
      </c>
      <c r="E7" s="307"/>
      <c r="F7" s="299">
        <v>45498</v>
      </c>
      <c r="G7" s="300"/>
      <c r="H7" s="297" t="s">
        <v>77</v>
      </c>
      <c r="I7" s="298"/>
      <c r="J7" s="160" t="s">
        <v>65</v>
      </c>
      <c r="K7" s="161" t="s">
        <v>66</v>
      </c>
    </row>
    <row r="8" ht="15" spans="1:11">
      <c r="A8" s="308" t="s">
        <v>78</v>
      </c>
      <c r="B8" s="309" t="s">
        <v>79</v>
      </c>
      <c r="C8" s="310"/>
      <c r="D8" s="311" t="s">
        <v>80</v>
      </c>
      <c r="E8" s="312"/>
      <c r="F8" s="313">
        <v>45499</v>
      </c>
      <c r="G8" s="314"/>
      <c r="H8" s="311" t="s">
        <v>81</v>
      </c>
      <c r="I8" s="312"/>
      <c r="J8" s="331" t="s">
        <v>65</v>
      </c>
      <c r="K8" s="363" t="s">
        <v>66</v>
      </c>
    </row>
    <row r="9" ht="15" spans="1:11">
      <c r="A9" s="394" t="s">
        <v>82</v>
      </c>
      <c r="B9" s="395"/>
      <c r="C9" s="395"/>
      <c r="D9" s="396"/>
      <c r="E9" s="396"/>
      <c r="F9" s="396"/>
      <c r="G9" s="396"/>
      <c r="H9" s="396"/>
      <c r="I9" s="396"/>
      <c r="J9" s="396"/>
      <c r="K9" s="447"/>
    </row>
    <row r="10" ht="15" spans="1:11">
      <c r="A10" s="397" t="s">
        <v>83</v>
      </c>
      <c r="B10" s="398"/>
      <c r="C10" s="398"/>
      <c r="D10" s="398"/>
      <c r="E10" s="398"/>
      <c r="F10" s="398"/>
      <c r="G10" s="398"/>
      <c r="H10" s="398"/>
      <c r="I10" s="398"/>
      <c r="J10" s="398"/>
      <c r="K10" s="448"/>
    </row>
    <row r="11" ht="14.25" spans="1:11">
      <c r="A11" s="399" t="s">
        <v>84</v>
      </c>
      <c r="B11" s="400" t="s">
        <v>85</v>
      </c>
      <c r="C11" s="401" t="s">
        <v>86</v>
      </c>
      <c r="D11" s="402"/>
      <c r="E11" s="403" t="s">
        <v>87</v>
      </c>
      <c r="F11" s="400" t="s">
        <v>85</v>
      </c>
      <c r="G11" s="401" t="s">
        <v>86</v>
      </c>
      <c r="H11" s="401" t="s">
        <v>88</v>
      </c>
      <c r="I11" s="403" t="s">
        <v>89</v>
      </c>
      <c r="J11" s="400" t="s">
        <v>85</v>
      </c>
      <c r="K11" s="449" t="s">
        <v>86</v>
      </c>
    </row>
    <row r="12" ht="14.25" spans="1:11">
      <c r="A12" s="301" t="s">
        <v>90</v>
      </c>
      <c r="B12" s="321" t="s">
        <v>85</v>
      </c>
      <c r="C12" s="160" t="s">
        <v>86</v>
      </c>
      <c r="D12" s="307"/>
      <c r="E12" s="304" t="s">
        <v>91</v>
      </c>
      <c r="F12" s="321" t="s">
        <v>85</v>
      </c>
      <c r="G12" s="160" t="s">
        <v>86</v>
      </c>
      <c r="H12" s="160" t="s">
        <v>88</v>
      </c>
      <c r="I12" s="304" t="s">
        <v>92</v>
      </c>
      <c r="J12" s="321" t="s">
        <v>85</v>
      </c>
      <c r="K12" s="161" t="s">
        <v>86</v>
      </c>
    </row>
    <row r="13" ht="14.25" spans="1:11">
      <c r="A13" s="301" t="s">
        <v>93</v>
      </c>
      <c r="B13" s="321" t="s">
        <v>85</v>
      </c>
      <c r="C13" s="160" t="s">
        <v>86</v>
      </c>
      <c r="D13" s="307"/>
      <c r="E13" s="304" t="s">
        <v>94</v>
      </c>
      <c r="F13" s="160" t="s">
        <v>95</v>
      </c>
      <c r="G13" s="160" t="s">
        <v>96</v>
      </c>
      <c r="H13" s="160" t="s">
        <v>88</v>
      </c>
      <c r="I13" s="304" t="s">
        <v>97</v>
      </c>
      <c r="J13" s="321" t="s">
        <v>85</v>
      </c>
      <c r="K13" s="161" t="s">
        <v>86</v>
      </c>
    </row>
    <row r="14" ht="15" spans="1:11">
      <c r="A14" s="311" t="s">
        <v>98</v>
      </c>
      <c r="B14" s="312"/>
      <c r="C14" s="312"/>
      <c r="D14" s="312"/>
      <c r="E14" s="312"/>
      <c r="F14" s="312"/>
      <c r="G14" s="312"/>
      <c r="H14" s="312"/>
      <c r="I14" s="312"/>
      <c r="J14" s="312"/>
      <c r="K14" s="365"/>
    </row>
    <row r="15" ht="15" spans="1:11">
      <c r="A15" s="397" t="s">
        <v>99</v>
      </c>
      <c r="B15" s="398"/>
      <c r="C15" s="398"/>
      <c r="D15" s="398"/>
      <c r="E15" s="398"/>
      <c r="F15" s="398"/>
      <c r="G15" s="398"/>
      <c r="H15" s="398"/>
      <c r="I15" s="398"/>
      <c r="J15" s="398"/>
      <c r="K15" s="448"/>
    </row>
    <row r="16" ht="14.25" spans="1:11">
      <c r="A16" s="404" t="s">
        <v>100</v>
      </c>
      <c r="B16" s="401" t="s">
        <v>95</v>
      </c>
      <c r="C16" s="401" t="s">
        <v>96</v>
      </c>
      <c r="D16" s="405"/>
      <c r="E16" s="406" t="s">
        <v>101</v>
      </c>
      <c r="F16" s="401" t="s">
        <v>95</v>
      </c>
      <c r="G16" s="401" t="s">
        <v>96</v>
      </c>
      <c r="H16" s="407"/>
      <c r="I16" s="406" t="s">
        <v>102</v>
      </c>
      <c r="J16" s="401" t="s">
        <v>95</v>
      </c>
      <c r="K16" s="449" t="s">
        <v>96</v>
      </c>
    </row>
    <row r="17" customHeight="1" spans="1:22">
      <c r="A17" s="338" t="s">
        <v>103</v>
      </c>
      <c r="B17" s="160" t="s">
        <v>95</v>
      </c>
      <c r="C17" s="160" t="s">
        <v>96</v>
      </c>
      <c r="D17" s="408"/>
      <c r="E17" s="339" t="s">
        <v>104</v>
      </c>
      <c r="F17" s="160" t="s">
        <v>95</v>
      </c>
      <c r="G17" s="160" t="s">
        <v>96</v>
      </c>
      <c r="H17" s="409"/>
      <c r="I17" s="339" t="s">
        <v>105</v>
      </c>
      <c r="J17" s="160" t="s">
        <v>95</v>
      </c>
      <c r="K17" s="161" t="s">
        <v>96</v>
      </c>
      <c r="L17" s="450"/>
      <c r="M17" s="450"/>
      <c r="N17" s="450"/>
      <c r="O17" s="450"/>
      <c r="P17" s="450"/>
      <c r="Q17" s="450"/>
      <c r="R17" s="450"/>
      <c r="S17" s="450"/>
      <c r="T17" s="450"/>
      <c r="U17" s="450"/>
      <c r="V17" s="450"/>
    </row>
    <row r="18" ht="18" customHeight="1" spans="1:11">
      <c r="A18" s="410" t="s">
        <v>106</v>
      </c>
      <c r="B18" s="411"/>
      <c r="C18" s="411"/>
      <c r="D18" s="411"/>
      <c r="E18" s="411"/>
      <c r="F18" s="411"/>
      <c r="G18" s="411"/>
      <c r="H18" s="411"/>
      <c r="I18" s="411"/>
      <c r="J18" s="411"/>
      <c r="K18" s="451"/>
    </row>
    <row r="19" s="392" customFormat="1" ht="18" customHeight="1" spans="1:11">
      <c r="A19" s="397" t="s">
        <v>107</v>
      </c>
      <c r="B19" s="398"/>
      <c r="C19" s="398"/>
      <c r="D19" s="398"/>
      <c r="E19" s="398"/>
      <c r="F19" s="398"/>
      <c r="G19" s="398"/>
      <c r="H19" s="398"/>
      <c r="I19" s="398"/>
      <c r="J19" s="398"/>
      <c r="K19" s="448"/>
    </row>
    <row r="20" customHeight="1" spans="1:11">
      <c r="A20" s="412" t="s">
        <v>108</v>
      </c>
      <c r="B20" s="413"/>
      <c r="C20" s="413"/>
      <c r="D20" s="413"/>
      <c r="E20" s="413"/>
      <c r="F20" s="413"/>
      <c r="G20" s="413"/>
      <c r="H20" s="413"/>
      <c r="I20" s="413"/>
      <c r="J20" s="413"/>
      <c r="K20" s="452"/>
    </row>
    <row r="21" ht="21.75" customHeight="1" spans="1:11">
      <c r="A21" s="414" t="s">
        <v>109</v>
      </c>
      <c r="B21" s="415" t="s">
        <v>110</v>
      </c>
      <c r="C21" s="416" t="s">
        <v>111</v>
      </c>
      <c r="D21" s="416" t="s">
        <v>112</v>
      </c>
      <c r="E21" s="416" t="s">
        <v>113</v>
      </c>
      <c r="F21" s="416" t="s">
        <v>114</v>
      </c>
      <c r="G21" s="416" t="s">
        <v>115</v>
      </c>
      <c r="H21" s="417"/>
      <c r="I21" s="453"/>
      <c r="J21" s="454"/>
      <c r="K21" s="370" t="s">
        <v>116</v>
      </c>
    </row>
    <row r="22" ht="23" customHeight="1" spans="1:11">
      <c r="A22" s="418" t="s">
        <v>117</v>
      </c>
      <c r="B22" s="419" t="s">
        <v>95</v>
      </c>
      <c r="C22" s="419" t="s">
        <v>95</v>
      </c>
      <c r="D22" s="419" t="s">
        <v>95</v>
      </c>
      <c r="E22" s="419" t="s">
        <v>95</v>
      </c>
      <c r="F22" s="419" t="s">
        <v>95</v>
      </c>
      <c r="G22" s="419" t="s">
        <v>95</v>
      </c>
      <c r="H22" s="419"/>
      <c r="I22" s="419"/>
      <c r="J22" s="419"/>
      <c r="K22" s="455"/>
    </row>
    <row r="23" ht="23" customHeight="1" spans="1:11">
      <c r="A23" s="418" t="s">
        <v>118</v>
      </c>
      <c r="B23" s="419" t="s">
        <v>95</v>
      </c>
      <c r="C23" s="419" t="s">
        <v>95</v>
      </c>
      <c r="D23" s="419" t="s">
        <v>95</v>
      </c>
      <c r="E23" s="419" t="s">
        <v>95</v>
      </c>
      <c r="F23" s="419" t="s">
        <v>95</v>
      </c>
      <c r="G23" s="419" t="s">
        <v>95</v>
      </c>
      <c r="H23" s="419"/>
      <c r="I23" s="419"/>
      <c r="J23" s="419"/>
      <c r="K23" s="455"/>
    </row>
    <row r="24" ht="23" customHeight="1" spans="1:11">
      <c r="A24" s="420"/>
      <c r="B24" s="421"/>
      <c r="C24" s="419"/>
      <c r="D24" s="419"/>
      <c r="E24" s="419"/>
      <c r="F24" s="419"/>
      <c r="G24" s="419"/>
      <c r="H24" s="419"/>
      <c r="I24" s="419"/>
      <c r="J24" s="419"/>
      <c r="K24" s="455"/>
    </row>
    <row r="25" ht="23" customHeight="1" spans="1:11">
      <c r="A25" s="422"/>
      <c r="B25" s="423"/>
      <c r="C25" s="419"/>
      <c r="D25" s="419"/>
      <c r="E25" s="419"/>
      <c r="F25" s="419"/>
      <c r="G25" s="419"/>
      <c r="H25" s="419"/>
      <c r="I25" s="423"/>
      <c r="J25" s="423"/>
      <c r="K25" s="456"/>
    </row>
    <row r="26" ht="23" customHeight="1" spans="1:11">
      <c r="A26" s="424"/>
      <c r="B26" s="423"/>
      <c r="C26" s="423"/>
      <c r="D26" s="423"/>
      <c r="E26" s="423"/>
      <c r="F26" s="423"/>
      <c r="G26" s="423"/>
      <c r="H26" s="423"/>
      <c r="I26" s="423"/>
      <c r="J26" s="423"/>
      <c r="K26" s="456"/>
    </row>
    <row r="27" ht="23" customHeight="1" spans="1:11">
      <c r="A27" s="424"/>
      <c r="B27" s="423"/>
      <c r="C27" s="423"/>
      <c r="D27" s="423"/>
      <c r="E27" s="423"/>
      <c r="F27" s="423"/>
      <c r="G27" s="423"/>
      <c r="H27" s="423"/>
      <c r="I27" s="423"/>
      <c r="J27" s="423"/>
      <c r="K27" s="456"/>
    </row>
    <row r="28" ht="18" customHeight="1" spans="1:11">
      <c r="A28" s="425" t="s">
        <v>119</v>
      </c>
      <c r="B28" s="426"/>
      <c r="C28" s="426"/>
      <c r="D28" s="426"/>
      <c r="E28" s="426"/>
      <c r="F28" s="426"/>
      <c r="G28" s="426"/>
      <c r="H28" s="426"/>
      <c r="I28" s="426"/>
      <c r="J28" s="426"/>
      <c r="K28" s="457"/>
    </row>
    <row r="29" ht="18.75" customHeight="1" spans="1:11">
      <c r="A29" s="427"/>
      <c r="B29" s="428"/>
      <c r="C29" s="428"/>
      <c r="D29" s="428"/>
      <c r="E29" s="428"/>
      <c r="F29" s="428"/>
      <c r="G29" s="428"/>
      <c r="H29" s="428"/>
      <c r="I29" s="428"/>
      <c r="J29" s="428"/>
      <c r="K29" s="458"/>
    </row>
    <row r="30" ht="18.75" customHeight="1" spans="1:11">
      <c r="A30" s="429"/>
      <c r="B30" s="430"/>
      <c r="C30" s="430"/>
      <c r="D30" s="430"/>
      <c r="E30" s="430"/>
      <c r="F30" s="430"/>
      <c r="G30" s="430"/>
      <c r="H30" s="430"/>
      <c r="I30" s="430"/>
      <c r="J30" s="430"/>
      <c r="K30" s="459"/>
    </row>
    <row r="31" ht="18" customHeight="1" spans="1:11">
      <c r="A31" s="425" t="s">
        <v>120</v>
      </c>
      <c r="B31" s="426"/>
      <c r="C31" s="426"/>
      <c r="D31" s="426"/>
      <c r="E31" s="426"/>
      <c r="F31" s="426"/>
      <c r="G31" s="426"/>
      <c r="H31" s="426"/>
      <c r="I31" s="426"/>
      <c r="J31" s="426"/>
      <c r="K31" s="457"/>
    </row>
    <row r="32" ht="14.25" spans="1:11">
      <c r="A32" s="431" t="s">
        <v>121</v>
      </c>
      <c r="B32" s="432"/>
      <c r="C32" s="432"/>
      <c r="D32" s="432"/>
      <c r="E32" s="432"/>
      <c r="F32" s="432"/>
      <c r="G32" s="432"/>
      <c r="H32" s="432"/>
      <c r="I32" s="432"/>
      <c r="J32" s="432"/>
      <c r="K32" s="460"/>
    </row>
    <row r="33" ht="15" spans="1:11">
      <c r="A33" s="168" t="s">
        <v>122</v>
      </c>
      <c r="B33" s="169"/>
      <c r="C33" s="160" t="s">
        <v>65</v>
      </c>
      <c r="D33" s="160" t="s">
        <v>66</v>
      </c>
      <c r="E33" s="433" t="s">
        <v>123</v>
      </c>
      <c r="F33" s="434"/>
      <c r="G33" s="434"/>
      <c r="H33" s="434"/>
      <c r="I33" s="434"/>
      <c r="J33" s="434"/>
      <c r="K33" s="461"/>
    </row>
    <row r="34" ht="15" spans="1:11">
      <c r="A34" s="435" t="s">
        <v>124</v>
      </c>
      <c r="B34" s="435"/>
      <c r="C34" s="435"/>
      <c r="D34" s="435"/>
      <c r="E34" s="435"/>
      <c r="F34" s="435"/>
      <c r="G34" s="435"/>
      <c r="H34" s="435"/>
      <c r="I34" s="435"/>
      <c r="J34" s="435"/>
      <c r="K34" s="435"/>
    </row>
    <row r="35" ht="21" customHeight="1" spans="1:11">
      <c r="A35" s="436" t="s">
        <v>125</v>
      </c>
      <c r="B35" s="437"/>
      <c r="C35" s="437"/>
      <c r="D35" s="437"/>
      <c r="E35" s="437"/>
      <c r="F35" s="437"/>
      <c r="G35" s="437"/>
      <c r="H35" s="437"/>
      <c r="I35" s="437"/>
      <c r="J35" s="437"/>
      <c r="K35" s="462"/>
    </row>
    <row r="36" ht="21" customHeight="1" spans="1:11">
      <c r="A36" s="346" t="s">
        <v>126</v>
      </c>
      <c r="B36" s="347"/>
      <c r="C36" s="347"/>
      <c r="D36" s="347"/>
      <c r="E36" s="347"/>
      <c r="F36" s="347"/>
      <c r="G36" s="347"/>
      <c r="H36" s="347"/>
      <c r="I36" s="347"/>
      <c r="J36" s="347"/>
      <c r="K36" s="376"/>
    </row>
    <row r="37" ht="21" customHeight="1" spans="1:11">
      <c r="A37" s="346" t="s">
        <v>127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76"/>
    </row>
    <row r="38" ht="21" customHeight="1" spans="1:11">
      <c r="A38" s="346"/>
      <c r="B38" s="347"/>
      <c r="C38" s="347"/>
      <c r="D38" s="347"/>
      <c r="E38" s="347"/>
      <c r="F38" s="347"/>
      <c r="G38" s="347"/>
      <c r="H38" s="347"/>
      <c r="I38" s="347"/>
      <c r="J38" s="347"/>
      <c r="K38" s="376"/>
    </row>
    <row r="39" ht="21" customHeight="1" spans="1:11">
      <c r="A39" s="346"/>
      <c r="B39" s="347"/>
      <c r="C39" s="347"/>
      <c r="D39" s="347"/>
      <c r="E39" s="347"/>
      <c r="F39" s="347"/>
      <c r="G39" s="347"/>
      <c r="H39" s="347"/>
      <c r="I39" s="347"/>
      <c r="J39" s="347"/>
      <c r="K39" s="376"/>
    </row>
    <row r="40" ht="21" customHeight="1" spans="1:11">
      <c r="A40" s="346"/>
      <c r="B40" s="347"/>
      <c r="C40" s="347"/>
      <c r="D40" s="347"/>
      <c r="E40" s="347"/>
      <c r="F40" s="347"/>
      <c r="G40" s="347"/>
      <c r="H40" s="347"/>
      <c r="I40" s="347"/>
      <c r="J40" s="347"/>
      <c r="K40" s="376"/>
    </row>
    <row r="41" ht="21" customHeight="1" spans="1:11">
      <c r="A41" s="346"/>
      <c r="B41" s="347"/>
      <c r="C41" s="347"/>
      <c r="D41" s="347"/>
      <c r="E41" s="347"/>
      <c r="F41" s="347"/>
      <c r="G41" s="347"/>
      <c r="H41" s="347"/>
      <c r="I41" s="347"/>
      <c r="J41" s="347"/>
      <c r="K41" s="376"/>
    </row>
    <row r="42" ht="15" spans="1:11">
      <c r="A42" s="341" t="s">
        <v>128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74"/>
    </row>
    <row r="43" ht="15" spans="1:11">
      <c r="A43" s="397" t="s">
        <v>129</v>
      </c>
      <c r="B43" s="398"/>
      <c r="C43" s="398"/>
      <c r="D43" s="398"/>
      <c r="E43" s="398"/>
      <c r="F43" s="398"/>
      <c r="G43" s="398"/>
      <c r="H43" s="398"/>
      <c r="I43" s="398"/>
      <c r="J43" s="398"/>
      <c r="K43" s="448"/>
    </row>
    <row r="44" ht="14.25" spans="1:11">
      <c r="A44" s="404" t="s">
        <v>130</v>
      </c>
      <c r="B44" s="401" t="s">
        <v>95</v>
      </c>
      <c r="C44" s="401" t="s">
        <v>96</v>
      </c>
      <c r="D44" s="401" t="s">
        <v>88</v>
      </c>
      <c r="E44" s="406" t="s">
        <v>131</v>
      </c>
      <c r="F44" s="401" t="s">
        <v>95</v>
      </c>
      <c r="G44" s="401" t="s">
        <v>96</v>
      </c>
      <c r="H44" s="401" t="s">
        <v>88</v>
      </c>
      <c r="I44" s="406" t="s">
        <v>132</v>
      </c>
      <c r="J44" s="401" t="s">
        <v>95</v>
      </c>
      <c r="K44" s="449" t="s">
        <v>96</v>
      </c>
    </row>
    <row r="45" ht="14.25" spans="1:11">
      <c r="A45" s="338" t="s">
        <v>87</v>
      </c>
      <c r="B45" s="160" t="s">
        <v>95</v>
      </c>
      <c r="C45" s="160" t="s">
        <v>96</v>
      </c>
      <c r="D45" s="160" t="s">
        <v>88</v>
      </c>
      <c r="E45" s="339" t="s">
        <v>94</v>
      </c>
      <c r="F45" s="160" t="s">
        <v>95</v>
      </c>
      <c r="G45" s="160" t="s">
        <v>96</v>
      </c>
      <c r="H45" s="160" t="s">
        <v>88</v>
      </c>
      <c r="I45" s="339" t="s">
        <v>105</v>
      </c>
      <c r="J45" s="160" t="s">
        <v>95</v>
      </c>
      <c r="K45" s="161" t="s">
        <v>96</v>
      </c>
    </row>
    <row r="46" ht="15" spans="1:11">
      <c r="A46" s="311" t="s">
        <v>98</v>
      </c>
      <c r="B46" s="312"/>
      <c r="C46" s="312"/>
      <c r="D46" s="312"/>
      <c r="E46" s="312"/>
      <c r="F46" s="312"/>
      <c r="G46" s="312"/>
      <c r="H46" s="312"/>
      <c r="I46" s="312"/>
      <c r="J46" s="312"/>
      <c r="K46" s="365"/>
    </row>
    <row r="47" ht="15" spans="1:11">
      <c r="A47" s="435" t="s">
        <v>133</v>
      </c>
      <c r="B47" s="435"/>
      <c r="C47" s="435"/>
      <c r="D47" s="435"/>
      <c r="E47" s="435"/>
      <c r="F47" s="435"/>
      <c r="G47" s="435"/>
      <c r="H47" s="435"/>
      <c r="I47" s="435"/>
      <c r="J47" s="435"/>
      <c r="K47" s="435"/>
    </row>
    <row r="48" ht="15" spans="1:11">
      <c r="A48" s="436"/>
      <c r="B48" s="437"/>
      <c r="C48" s="437"/>
      <c r="D48" s="437"/>
      <c r="E48" s="437"/>
      <c r="F48" s="437"/>
      <c r="G48" s="437"/>
      <c r="H48" s="437"/>
      <c r="I48" s="437"/>
      <c r="J48" s="437"/>
      <c r="K48" s="462"/>
    </row>
    <row r="49" ht="15" spans="1:11">
      <c r="A49" s="438" t="s">
        <v>134</v>
      </c>
      <c r="B49" s="439" t="s">
        <v>135</v>
      </c>
      <c r="C49" s="439"/>
      <c r="D49" s="440" t="s">
        <v>136</v>
      </c>
      <c r="E49" s="441" t="s">
        <v>137</v>
      </c>
      <c r="F49" s="442" t="s">
        <v>138</v>
      </c>
      <c r="G49" s="443">
        <v>45485</v>
      </c>
      <c r="H49" s="444" t="s">
        <v>139</v>
      </c>
      <c r="I49" s="463"/>
      <c r="J49" s="464" t="s">
        <v>140</v>
      </c>
      <c r="K49" s="465"/>
    </row>
    <row r="50" ht="15" spans="1:11">
      <c r="A50" s="435" t="s">
        <v>141</v>
      </c>
      <c r="B50" s="435"/>
      <c r="C50" s="435"/>
      <c r="D50" s="435"/>
      <c r="E50" s="435"/>
      <c r="F50" s="435"/>
      <c r="G50" s="435"/>
      <c r="H50" s="435"/>
      <c r="I50" s="435"/>
      <c r="J50" s="435"/>
      <c r="K50" s="435"/>
    </row>
    <row r="51" ht="24" customHeight="1" spans="1:11">
      <c r="A51" s="445" t="s">
        <v>142</v>
      </c>
      <c r="B51" s="446"/>
      <c r="C51" s="446"/>
      <c r="D51" s="446"/>
      <c r="E51" s="446"/>
      <c r="F51" s="446"/>
      <c r="G51" s="446"/>
      <c r="H51" s="446"/>
      <c r="I51" s="446"/>
      <c r="J51" s="446"/>
      <c r="K51" s="466"/>
    </row>
    <row r="52" ht="15" spans="1:11">
      <c r="A52" s="438" t="s">
        <v>134</v>
      </c>
      <c r="B52" s="439" t="s">
        <v>135</v>
      </c>
      <c r="C52" s="439"/>
      <c r="D52" s="440" t="s">
        <v>136</v>
      </c>
      <c r="E52" s="441" t="s">
        <v>137</v>
      </c>
      <c r="F52" s="442" t="s">
        <v>143</v>
      </c>
      <c r="G52" s="443">
        <v>45485</v>
      </c>
      <c r="H52" s="444" t="s">
        <v>139</v>
      </c>
      <c r="I52" s="463"/>
      <c r="J52" s="464" t="s">
        <v>140</v>
      </c>
      <c r="K52" s="46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tabSelected="1" topLeftCell="A2" workbookViewId="0">
      <selection activeCell="Q14" sqref="Q14"/>
    </sheetView>
  </sheetViews>
  <sheetFormatPr defaultColWidth="9" defaultRowHeight="14.25"/>
  <cols>
    <col min="1" max="1" width="19.25" style="91" customWidth="1"/>
    <col min="2" max="2" width="9" style="91" customWidth="1"/>
    <col min="3" max="4" width="8.5" style="92" customWidth="1"/>
    <col min="5" max="7" width="8.5" style="91" customWidth="1"/>
    <col min="8" max="8" width="6.5" style="91" customWidth="1"/>
    <col min="9" max="9" width="2.75" style="91" customWidth="1"/>
    <col min="10" max="10" width="9.15833333333333" style="91" customWidth="1"/>
    <col min="11" max="11" width="10.75" style="91" customWidth="1"/>
    <col min="12" max="15" width="9.75" style="91" customWidth="1"/>
    <col min="16" max="16" width="9.75" style="382" customWidth="1"/>
    <col min="17" max="254" width="9" style="91"/>
    <col min="255" max="16384" width="9" style="94"/>
  </cols>
  <sheetData>
    <row r="1" s="91" customFormat="1" ht="29" customHeight="1" spans="1:257">
      <c r="A1" s="95" t="s">
        <v>144</v>
      </c>
      <c r="B1" s="95"/>
      <c r="C1" s="96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132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  <c r="IW1" s="94"/>
    </row>
    <row r="2" s="91" customFormat="1" ht="20" customHeight="1" spans="1:257">
      <c r="A2" s="98" t="s">
        <v>61</v>
      </c>
      <c r="B2" s="99" t="str">
        <f>首期!B4</f>
        <v>TAMMAM92506</v>
      </c>
      <c r="C2" s="100"/>
      <c r="D2" s="99"/>
      <c r="E2" s="101" t="s">
        <v>67</v>
      </c>
      <c r="F2" s="102" t="str">
        <f>首期!B5</f>
        <v>女式休闲裤</v>
      </c>
      <c r="G2" s="102"/>
      <c r="H2" s="102"/>
      <c r="I2" s="137"/>
      <c r="J2" s="98" t="s">
        <v>57</v>
      </c>
      <c r="K2" s="385" t="s">
        <v>56</v>
      </c>
      <c r="L2" s="385"/>
      <c r="M2" s="385"/>
      <c r="N2" s="385"/>
      <c r="O2" s="385"/>
      <c r="P2" s="386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  <c r="IW2" s="94"/>
    </row>
    <row r="3" s="91" customFormat="1" spans="1:257">
      <c r="A3" s="103" t="s">
        <v>145</v>
      </c>
      <c r="B3" s="104" t="s">
        <v>146</v>
      </c>
      <c r="C3" s="105"/>
      <c r="D3" s="104"/>
      <c r="E3" s="104"/>
      <c r="F3" s="104"/>
      <c r="G3" s="104"/>
      <c r="H3" s="104"/>
      <c r="I3" s="137"/>
      <c r="J3" s="138"/>
      <c r="K3" s="138"/>
      <c r="L3" s="138"/>
      <c r="M3" s="138"/>
      <c r="N3" s="138"/>
      <c r="O3" s="138"/>
      <c r="P3" s="386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  <c r="IW3" s="94"/>
    </row>
    <row r="4" s="91" customFormat="1" ht="16.5" spans="1:257">
      <c r="A4" s="103"/>
      <c r="B4" s="106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8" t="s">
        <v>115</v>
      </c>
      <c r="H4" s="109"/>
      <c r="I4" s="137"/>
      <c r="J4" s="387"/>
      <c r="K4" s="388"/>
      <c r="L4" s="388" t="s">
        <v>147</v>
      </c>
      <c r="M4" s="388" t="s">
        <v>148</v>
      </c>
      <c r="N4" s="389"/>
      <c r="O4" s="389"/>
      <c r="P4" s="389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</row>
    <row r="5" s="91" customFormat="1" ht="16.5" spans="1:257">
      <c r="A5" s="103"/>
      <c r="B5" s="106" t="s">
        <v>149</v>
      </c>
      <c r="C5" s="106" t="s">
        <v>150</v>
      </c>
      <c r="D5" s="107" t="s">
        <v>151</v>
      </c>
      <c r="E5" s="110" t="s">
        <v>152</v>
      </c>
      <c r="F5" s="106" t="s">
        <v>153</v>
      </c>
      <c r="G5" s="106" t="s">
        <v>154</v>
      </c>
      <c r="H5" s="109"/>
      <c r="I5" s="137"/>
      <c r="J5" s="142"/>
      <c r="K5" s="143" t="s">
        <v>117</v>
      </c>
      <c r="L5" s="390" t="s">
        <v>112</v>
      </c>
      <c r="M5" s="390" t="s">
        <v>112</v>
      </c>
      <c r="N5" s="391"/>
      <c r="O5" s="143"/>
      <c r="P5" s="143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</row>
    <row r="6" s="91" customFormat="1" ht="25" customHeight="1" spans="1:257">
      <c r="A6" s="111" t="s">
        <v>155</v>
      </c>
      <c r="B6" s="112">
        <f>C6-2.1</f>
        <v>93.8</v>
      </c>
      <c r="C6" s="112">
        <f>D6-2.1</f>
        <v>95.9</v>
      </c>
      <c r="D6" s="113">
        <v>98</v>
      </c>
      <c r="E6" s="112">
        <f t="shared" ref="E6:G6" si="0">D6+2.1</f>
        <v>100.1</v>
      </c>
      <c r="F6" s="112">
        <f t="shared" si="0"/>
        <v>102.2</v>
      </c>
      <c r="G6" s="114">
        <f t="shared" si="0"/>
        <v>104.3</v>
      </c>
      <c r="H6" s="115"/>
      <c r="I6" s="137"/>
      <c r="J6" s="142"/>
      <c r="K6" s="142"/>
      <c r="L6" s="142" t="s">
        <v>156</v>
      </c>
      <c r="M6" s="142" t="s">
        <v>156</v>
      </c>
      <c r="N6" s="142"/>
      <c r="O6" s="142" t="s">
        <v>156</v>
      </c>
      <c r="P6" s="142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</row>
    <row r="7" s="91" customFormat="1" ht="25" customHeight="1" spans="1:257">
      <c r="A7" s="111" t="s">
        <v>157</v>
      </c>
      <c r="B7" s="112">
        <f>C7-4</f>
        <v>64</v>
      </c>
      <c r="C7" s="112">
        <f>D7-4</f>
        <v>68</v>
      </c>
      <c r="D7" s="113">
        <v>72</v>
      </c>
      <c r="E7" s="112">
        <f t="shared" ref="E7:E9" si="1">D7+4</f>
        <v>76</v>
      </c>
      <c r="F7" s="112">
        <f>E7+5</f>
        <v>81</v>
      </c>
      <c r="G7" s="114">
        <f>F7+6</f>
        <v>87</v>
      </c>
      <c r="H7" s="115"/>
      <c r="I7" s="137"/>
      <c r="J7" s="142"/>
      <c r="K7" s="142"/>
      <c r="L7" s="142" t="s">
        <v>158</v>
      </c>
      <c r="M7" s="142" t="s">
        <v>158</v>
      </c>
      <c r="N7" s="142"/>
      <c r="O7" s="142" t="s">
        <v>159</v>
      </c>
      <c r="P7" s="142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  <c r="IW7" s="94"/>
    </row>
    <row r="8" s="91" customFormat="1" ht="25" customHeight="1" spans="1:257">
      <c r="A8" s="111" t="s">
        <v>160</v>
      </c>
      <c r="B8" s="112">
        <f>C8-4</f>
        <v>78</v>
      </c>
      <c r="C8" s="112">
        <f>D8-4</f>
        <v>82</v>
      </c>
      <c r="D8" s="113">
        <f>D9-10</f>
        <v>86</v>
      </c>
      <c r="E8" s="112">
        <f t="shared" si="1"/>
        <v>90</v>
      </c>
      <c r="F8" s="112">
        <f>E8+5</f>
        <v>95</v>
      </c>
      <c r="G8" s="114">
        <f>F8+6</f>
        <v>101</v>
      </c>
      <c r="H8" s="115"/>
      <c r="I8" s="137"/>
      <c r="J8" s="142"/>
      <c r="K8" s="142"/>
      <c r="L8" s="142" t="s">
        <v>158</v>
      </c>
      <c r="M8" s="142" t="s">
        <v>158</v>
      </c>
      <c r="N8" s="142"/>
      <c r="O8" s="142"/>
      <c r="P8" s="142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</row>
    <row r="9" s="91" customFormat="1" ht="25" customHeight="1" spans="1:257">
      <c r="A9" s="111" t="s">
        <v>161</v>
      </c>
      <c r="B9" s="112">
        <f>C9-3.6</f>
        <v>88.8</v>
      </c>
      <c r="C9" s="112">
        <f>D9-3.6</f>
        <v>92.4</v>
      </c>
      <c r="D9" s="113">
        <v>96</v>
      </c>
      <c r="E9" s="112">
        <f t="shared" si="1"/>
        <v>100</v>
      </c>
      <c r="F9" s="112">
        <f>E9+4</f>
        <v>104</v>
      </c>
      <c r="G9" s="114">
        <f>F9+4</f>
        <v>108</v>
      </c>
      <c r="H9" s="115"/>
      <c r="I9" s="137"/>
      <c r="J9" s="142"/>
      <c r="K9" s="142"/>
      <c r="L9" s="142" t="s">
        <v>162</v>
      </c>
      <c r="M9" s="142" t="s">
        <v>163</v>
      </c>
      <c r="N9" s="142"/>
      <c r="O9" s="142" t="s">
        <v>158</v>
      </c>
      <c r="P9" s="142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</row>
    <row r="10" s="91" customFormat="1" ht="25" customHeight="1" spans="1:257">
      <c r="A10" s="111" t="s">
        <v>164</v>
      </c>
      <c r="B10" s="112">
        <f>C10-1.15</f>
        <v>26.7</v>
      </c>
      <c r="C10" s="112">
        <f>D10-1.15</f>
        <v>27.85</v>
      </c>
      <c r="D10" s="113">
        <v>29</v>
      </c>
      <c r="E10" s="112">
        <f t="shared" ref="E10:G10" si="2">D10+1.3</f>
        <v>30.3</v>
      </c>
      <c r="F10" s="112">
        <f t="shared" si="2"/>
        <v>31.6</v>
      </c>
      <c r="G10" s="114">
        <f t="shared" si="2"/>
        <v>32.9</v>
      </c>
      <c r="H10" s="115"/>
      <c r="I10" s="137"/>
      <c r="J10" s="142"/>
      <c r="K10" s="142"/>
      <c r="L10" s="142" t="s">
        <v>158</v>
      </c>
      <c r="M10" s="142" t="s">
        <v>158</v>
      </c>
      <c r="N10" s="142"/>
      <c r="O10" s="142" t="s">
        <v>158</v>
      </c>
      <c r="P10" s="142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</row>
    <row r="11" s="91" customFormat="1" ht="25" customHeight="1" spans="1:257">
      <c r="A11" s="111" t="s">
        <v>165</v>
      </c>
      <c r="B11" s="112">
        <f>C11-0.7</f>
        <v>20.6</v>
      </c>
      <c r="C11" s="112">
        <f>D11-0.7</f>
        <v>21.3</v>
      </c>
      <c r="D11" s="113">
        <v>22</v>
      </c>
      <c r="E11" s="112">
        <f>D11+0.7</f>
        <v>22.7</v>
      </c>
      <c r="F11" s="112">
        <f>E11+0.7</f>
        <v>23.4</v>
      </c>
      <c r="G11" s="114">
        <f>F11+0.9</f>
        <v>24.3</v>
      </c>
      <c r="H11" s="116"/>
      <c r="I11" s="137"/>
      <c r="J11" s="142"/>
      <c r="K11" s="142"/>
      <c r="L11" s="142" t="s">
        <v>158</v>
      </c>
      <c r="M11" s="142" t="s">
        <v>158</v>
      </c>
      <c r="N11" s="142"/>
      <c r="O11" s="142" t="s">
        <v>156</v>
      </c>
      <c r="P11" s="142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  <c r="IW11" s="94"/>
    </row>
    <row r="12" s="91" customFormat="1" ht="25" customHeight="1" spans="1:257">
      <c r="A12" s="111" t="s">
        <v>166</v>
      </c>
      <c r="B12" s="112">
        <f>C12-0.5</f>
        <v>15</v>
      </c>
      <c r="C12" s="112">
        <f t="shared" ref="C12:C16" si="3">D12-0.5</f>
        <v>15.5</v>
      </c>
      <c r="D12" s="113">
        <v>16</v>
      </c>
      <c r="E12" s="112">
        <f>D12+0.5</f>
        <v>16.5</v>
      </c>
      <c r="F12" s="112">
        <f>E12+0.5</f>
        <v>17</v>
      </c>
      <c r="G12" s="114">
        <f>F12+0.7</f>
        <v>17.7</v>
      </c>
      <c r="H12" s="116"/>
      <c r="I12" s="137"/>
      <c r="J12" s="142"/>
      <c r="K12" s="142"/>
      <c r="L12" s="142" t="s">
        <v>158</v>
      </c>
      <c r="M12" s="142" t="s">
        <v>158</v>
      </c>
      <c r="N12" s="142"/>
      <c r="O12" s="142" t="s">
        <v>158</v>
      </c>
      <c r="P12" s="142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  <c r="IW12" s="94"/>
    </row>
    <row r="13" s="91" customFormat="1" ht="25" customHeight="1" spans="1:257">
      <c r="A13" s="111" t="s">
        <v>167</v>
      </c>
      <c r="B13" s="112">
        <f>C13-0.7</f>
        <v>26.7</v>
      </c>
      <c r="C13" s="112">
        <f>D13-0.6</f>
        <v>27.4</v>
      </c>
      <c r="D13" s="113">
        <v>28</v>
      </c>
      <c r="E13" s="112">
        <f>D13+0.6</f>
        <v>28.6</v>
      </c>
      <c r="F13" s="112">
        <f>E13+0.7</f>
        <v>29.3</v>
      </c>
      <c r="G13" s="114">
        <f>F13+0.6</f>
        <v>29.9</v>
      </c>
      <c r="H13" s="115"/>
      <c r="I13" s="137"/>
      <c r="J13" s="142"/>
      <c r="K13" s="142"/>
      <c r="L13" s="142" t="s">
        <v>158</v>
      </c>
      <c r="M13" s="142" t="s">
        <v>158</v>
      </c>
      <c r="N13" s="142"/>
      <c r="O13" s="142" t="s">
        <v>168</v>
      </c>
      <c r="P13" s="142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  <c r="IW13" s="94"/>
    </row>
    <row r="14" s="91" customFormat="1" ht="25" customHeight="1" spans="1:257">
      <c r="A14" s="111" t="s">
        <v>169</v>
      </c>
      <c r="B14" s="112">
        <f>C14-0.9</f>
        <v>36.2</v>
      </c>
      <c r="C14" s="112">
        <f>D14-0.9</f>
        <v>37.1</v>
      </c>
      <c r="D14" s="113">
        <v>38</v>
      </c>
      <c r="E14" s="112">
        <f t="shared" ref="E14:G14" si="4">D14+1.1</f>
        <v>39.1</v>
      </c>
      <c r="F14" s="112">
        <f t="shared" si="4"/>
        <v>40.2</v>
      </c>
      <c r="G14" s="114">
        <f t="shared" si="4"/>
        <v>41.3</v>
      </c>
      <c r="H14" s="115"/>
      <c r="I14" s="137"/>
      <c r="J14" s="142"/>
      <c r="K14" s="142"/>
      <c r="L14" s="142" t="s">
        <v>168</v>
      </c>
      <c r="M14" s="142" t="s">
        <v>168</v>
      </c>
      <c r="N14" s="142"/>
      <c r="O14" s="142" t="s">
        <v>170</v>
      </c>
      <c r="P14" s="142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</row>
    <row r="15" s="91" customFormat="1" ht="25" customHeight="1" spans="1:257">
      <c r="A15" s="111" t="s">
        <v>171</v>
      </c>
      <c r="B15" s="112">
        <f>C15-0</f>
        <v>13.5</v>
      </c>
      <c r="C15" s="112">
        <f t="shared" si="3"/>
        <v>13.5</v>
      </c>
      <c r="D15" s="113">
        <v>14</v>
      </c>
      <c r="E15" s="112">
        <f>D15</f>
        <v>14</v>
      </c>
      <c r="F15" s="112">
        <f>E15+1.5</f>
        <v>15.5</v>
      </c>
      <c r="G15" s="114">
        <f>F15+0</f>
        <v>15.5</v>
      </c>
      <c r="H15" s="115"/>
      <c r="I15" s="137"/>
      <c r="J15" s="142"/>
      <c r="K15" s="142"/>
      <c r="L15" s="142" t="s">
        <v>158</v>
      </c>
      <c r="M15" s="142" t="s">
        <v>158</v>
      </c>
      <c r="N15" s="142"/>
      <c r="O15" s="142"/>
      <c r="P15" s="142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</row>
    <row r="16" s="91" customFormat="1" ht="25" customHeight="1" spans="1:257">
      <c r="A16" s="111" t="s">
        <v>172</v>
      </c>
      <c r="B16" s="112">
        <f>C16-0</f>
        <v>15.5</v>
      </c>
      <c r="C16" s="112">
        <f t="shared" si="3"/>
        <v>15.5</v>
      </c>
      <c r="D16" s="113">
        <v>16</v>
      </c>
      <c r="E16" s="112">
        <f>D16</f>
        <v>16</v>
      </c>
      <c r="F16" s="112">
        <f>E16+1.5</f>
        <v>17.5</v>
      </c>
      <c r="G16" s="114">
        <f>F16+0</f>
        <v>17.5</v>
      </c>
      <c r="H16" s="115"/>
      <c r="I16" s="137"/>
      <c r="J16" s="142"/>
      <c r="K16" s="142"/>
      <c r="L16" s="142" t="s">
        <v>158</v>
      </c>
      <c r="M16" s="142" t="s">
        <v>158</v>
      </c>
      <c r="N16" s="142"/>
      <c r="O16" s="142" t="s">
        <v>173</v>
      </c>
      <c r="P16" s="142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</row>
    <row r="17" s="91" customFormat="1" ht="25" customHeight="1" spans="1:257">
      <c r="A17" s="118"/>
      <c r="B17" s="119"/>
      <c r="C17" s="119"/>
      <c r="D17" s="120"/>
      <c r="E17" s="119"/>
      <c r="F17" s="119"/>
      <c r="G17" s="119"/>
      <c r="H17" s="121"/>
      <c r="I17" s="391"/>
      <c r="J17" s="391"/>
      <c r="K17" s="391"/>
      <c r="L17" s="391"/>
      <c r="M17" s="391"/>
      <c r="N17" s="391"/>
      <c r="O17" s="391" t="s">
        <v>174</v>
      </c>
      <c r="P17" s="386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</row>
    <row r="18" s="91" customFormat="1" ht="18" spans="1:257">
      <c r="A18" s="383"/>
      <c r="B18" s="384"/>
      <c r="C18" s="384"/>
      <c r="D18" s="384"/>
      <c r="E18" s="384"/>
      <c r="F18" s="384"/>
      <c r="G18" s="384"/>
      <c r="H18" s="129"/>
      <c r="P18" s="132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s="91" customFormat="1" ht="18" spans="1:257">
      <c r="A19" s="383"/>
      <c r="B19" s="384"/>
      <c r="C19" s="384"/>
      <c r="D19" s="384"/>
      <c r="E19" s="384"/>
      <c r="F19" s="384"/>
      <c r="G19" s="384"/>
      <c r="H19" s="129"/>
      <c r="P19" s="132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  <row r="20" s="91" customFormat="1" spans="1:257">
      <c r="A20" s="130" t="s">
        <v>175</v>
      </c>
      <c r="B20" s="130"/>
      <c r="C20" s="131"/>
      <c r="D20" s="131"/>
      <c r="P20" s="132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</row>
    <row r="21" s="91" customFormat="1" spans="3:257">
      <c r="C21" s="92"/>
      <c r="D21" s="92"/>
      <c r="J21" s="149" t="s">
        <v>176</v>
      </c>
      <c r="K21" s="281">
        <v>45485</v>
      </c>
      <c r="L21" s="149" t="s">
        <v>177</v>
      </c>
      <c r="M21" s="149" t="s">
        <v>137</v>
      </c>
      <c r="N21" s="149" t="s">
        <v>178</v>
      </c>
      <c r="O21" s="91" t="s">
        <v>140</v>
      </c>
      <c r="P21" s="132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6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1" sqref="A21:K21"/>
    </sheetView>
  </sheetViews>
  <sheetFormatPr defaultColWidth="10" defaultRowHeight="16.5" customHeight="1"/>
  <cols>
    <col min="1" max="1" width="10.875" style="286" customWidth="1"/>
    <col min="2" max="16384" width="10" style="286"/>
  </cols>
  <sheetData>
    <row r="1" ht="22.5" customHeight="1" spans="1:11">
      <c r="A1" s="154" t="s">
        <v>179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7.25" customHeight="1" spans="1:11">
      <c r="A2" s="287" t="s">
        <v>53</v>
      </c>
      <c r="B2" s="288" t="s">
        <v>54</v>
      </c>
      <c r="C2" s="288"/>
      <c r="D2" s="289" t="s">
        <v>55</v>
      </c>
      <c r="E2" s="289"/>
      <c r="F2" s="288" t="s">
        <v>56</v>
      </c>
      <c r="G2" s="288"/>
      <c r="H2" s="290" t="s">
        <v>57</v>
      </c>
      <c r="I2" s="361" t="s">
        <v>56</v>
      </c>
      <c r="J2" s="361"/>
      <c r="K2" s="362"/>
    </row>
    <row r="3" customHeight="1" spans="1:11">
      <c r="A3" s="291" t="s">
        <v>58</v>
      </c>
      <c r="B3" s="292"/>
      <c r="C3" s="293"/>
      <c r="D3" s="294" t="s">
        <v>59</v>
      </c>
      <c r="E3" s="295"/>
      <c r="F3" s="295"/>
      <c r="G3" s="296"/>
      <c r="H3" s="294" t="s">
        <v>60</v>
      </c>
      <c r="I3" s="295"/>
      <c r="J3" s="295"/>
      <c r="K3" s="296"/>
    </row>
    <row r="4" customHeight="1" spans="1:11">
      <c r="A4" s="297" t="s">
        <v>61</v>
      </c>
      <c r="B4" s="160" t="s">
        <v>180</v>
      </c>
      <c r="C4" s="161"/>
      <c r="D4" s="297" t="s">
        <v>63</v>
      </c>
      <c r="E4" s="298"/>
      <c r="F4" s="299">
        <v>45478</v>
      </c>
      <c r="G4" s="300"/>
      <c r="H4" s="297" t="s">
        <v>64</v>
      </c>
      <c r="I4" s="298"/>
      <c r="J4" s="160" t="s">
        <v>65</v>
      </c>
      <c r="K4" s="161" t="s">
        <v>66</v>
      </c>
    </row>
    <row r="5" customHeight="1" spans="1:11">
      <c r="A5" s="301" t="s">
        <v>67</v>
      </c>
      <c r="B5" s="160" t="s">
        <v>181</v>
      </c>
      <c r="C5" s="161"/>
      <c r="D5" s="297" t="s">
        <v>69</v>
      </c>
      <c r="E5" s="298"/>
      <c r="F5" s="299">
        <v>45410</v>
      </c>
      <c r="G5" s="300"/>
      <c r="H5" s="297" t="s">
        <v>70</v>
      </c>
      <c r="I5" s="298"/>
      <c r="J5" s="160" t="s">
        <v>65</v>
      </c>
      <c r="K5" s="161" t="s">
        <v>66</v>
      </c>
    </row>
    <row r="6" customHeight="1" spans="1:11">
      <c r="A6" s="297" t="s">
        <v>71</v>
      </c>
      <c r="B6" s="302" t="s">
        <v>182</v>
      </c>
      <c r="C6" s="303">
        <v>6</v>
      </c>
      <c r="D6" s="301" t="s">
        <v>73</v>
      </c>
      <c r="E6" s="304"/>
      <c r="F6" s="299">
        <v>45427</v>
      </c>
      <c r="G6" s="300"/>
      <c r="H6" s="297" t="s">
        <v>74</v>
      </c>
      <c r="I6" s="298"/>
      <c r="J6" s="160" t="s">
        <v>65</v>
      </c>
      <c r="K6" s="161" t="s">
        <v>66</v>
      </c>
    </row>
    <row r="7" customHeight="1" spans="1:11">
      <c r="A7" s="297" t="s">
        <v>75</v>
      </c>
      <c r="B7" s="305">
        <v>5129</v>
      </c>
      <c r="C7" s="306"/>
      <c r="D7" s="301" t="s">
        <v>76</v>
      </c>
      <c r="E7" s="307"/>
      <c r="F7" s="299">
        <v>45432</v>
      </c>
      <c r="G7" s="300"/>
      <c r="H7" s="297" t="s">
        <v>77</v>
      </c>
      <c r="I7" s="298"/>
      <c r="J7" s="160" t="s">
        <v>65</v>
      </c>
      <c r="K7" s="161" t="s">
        <v>66</v>
      </c>
    </row>
    <row r="8" customHeight="1" spans="1:16">
      <c r="A8" s="308" t="s">
        <v>78</v>
      </c>
      <c r="B8" s="309" t="s">
        <v>183</v>
      </c>
      <c r="C8" s="310"/>
      <c r="D8" s="311" t="s">
        <v>80</v>
      </c>
      <c r="E8" s="312"/>
      <c r="F8" s="313">
        <v>45437</v>
      </c>
      <c r="G8" s="314"/>
      <c r="H8" s="311" t="s">
        <v>81</v>
      </c>
      <c r="I8" s="312"/>
      <c r="J8" s="331" t="s">
        <v>65</v>
      </c>
      <c r="K8" s="363" t="s">
        <v>66</v>
      </c>
      <c r="P8" s="213" t="s">
        <v>184</v>
      </c>
    </row>
    <row r="9" customHeight="1" spans="1:11">
      <c r="A9" s="315" t="s">
        <v>185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customHeight="1" spans="1:11">
      <c r="A10" s="316" t="s">
        <v>84</v>
      </c>
      <c r="B10" s="317" t="s">
        <v>85</v>
      </c>
      <c r="C10" s="318" t="s">
        <v>86</v>
      </c>
      <c r="D10" s="319"/>
      <c r="E10" s="320" t="s">
        <v>89</v>
      </c>
      <c r="F10" s="317" t="s">
        <v>85</v>
      </c>
      <c r="G10" s="318" t="s">
        <v>86</v>
      </c>
      <c r="H10" s="317"/>
      <c r="I10" s="320" t="s">
        <v>87</v>
      </c>
      <c r="J10" s="317" t="s">
        <v>85</v>
      </c>
      <c r="K10" s="364" t="s">
        <v>86</v>
      </c>
    </row>
    <row r="11" customHeight="1" spans="1:11">
      <c r="A11" s="301" t="s">
        <v>90</v>
      </c>
      <c r="B11" s="321" t="s">
        <v>85</v>
      </c>
      <c r="C11" s="160" t="s">
        <v>86</v>
      </c>
      <c r="D11" s="307"/>
      <c r="E11" s="304" t="s">
        <v>92</v>
      </c>
      <c r="F11" s="321" t="s">
        <v>85</v>
      </c>
      <c r="G11" s="160" t="s">
        <v>86</v>
      </c>
      <c r="H11" s="321"/>
      <c r="I11" s="304" t="s">
        <v>97</v>
      </c>
      <c r="J11" s="321" t="s">
        <v>85</v>
      </c>
      <c r="K11" s="161" t="s">
        <v>86</v>
      </c>
    </row>
    <row r="12" customHeight="1" spans="1:11">
      <c r="A12" s="311" t="s">
        <v>123</v>
      </c>
      <c r="B12" s="312"/>
      <c r="C12" s="312"/>
      <c r="D12" s="312"/>
      <c r="E12" s="312"/>
      <c r="F12" s="312"/>
      <c r="G12" s="312"/>
      <c r="H12" s="312"/>
      <c r="I12" s="312"/>
      <c r="J12" s="312"/>
      <c r="K12" s="365"/>
    </row>
    <row r="13" customHeight="1" spans="1:11">
      <c r="A13" s="322" t="s">
        <v>186</v>
      </c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customHeight="1" spans="1:11">
      <c r="A14" s="323" t="s">
        <v>187</v>
      </c>
      <c r="B14" s="324"/>
      <c r="C14" s="324"/>
      <c r="D14" s="324"/>
      <c r="E14" s="324"/>
      <c r="F14" s="324"/>
      <c r="G14" s="324"/>
      <c r="H14" s="325"/>
      <c r="I14" s="366"/>
      <c r="J14" s="366"/>
      <c r="K14" s="367"/>
    </row>
    <row r="15" customHeight="1" spans="1:11">
      <c r="A15" s="326"/>
      <c r="B15" s="327"/>
      <c r="C15" s="327"/>
      <c r="D15" s="328"/>
      <c r="E15" s="329"/>
      <c r="F15" s="327"/>
      <c r="G15" s="327"/>
      <c r="H15" s="328"/>
      <c r="I15" s="368"/>
      <c r="J15" s="369"/>
      <c r="K15" s="370"/>
    </row>
    <row r="16" customHeight="1" spans="1:11">
      <c r="A16" s="330"/>
      <c r="B16" s="331"/>
      <c r="C16" s="331"/>
      <c r="D16" s="331"/>
      <c r="E16" s="331"/>
      <c r="F16" s="331"/>
      <c r="G16" s="331"/>
      <c r="H16" s="331"/>
      <c r="I16" s="331"/>
      <c r="J16" s="331"/>
      <c r="K16" s="363"/>
    </row>
    <row r="17" customHeight="1" spans="1:11">
      <c r="A17" s="322" t="s">
        <v>188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customHeight="1" spans="1:11">
      <c r="A18" s="332" t="s">
        <v>189</v>
      </c>
      <c r="B18" s="333"/>
      <c r="C18" s="333"/>
      <c r="D18" s="333"/>
      <c r="E18" s="333"/>
      <c r="F18" s="333"/>
      <c r="G18" s="333"/>
      <c r="H18" s="333"/>
      <c r="I18" s="366"/>
      <c r="J18" s="366"/>
      <c r="K18" s="367"/>
    </row>
    <row r="19" customHeight="1" spans="1:11">
      <c r="A19" s="326"/>
      <c r="B19" s="327"/>
      <c r="C19" s="327"/>
      <c r="D19" s="328"/>
      <c r="E19" s="329"/>
      <c r="F19" s="327"/>
      <c r="G19" s="327"/>
      <c r="H19" s="328"/>
      <c r="I19" s="368"/>
      <c r="J19" s="369"/>
      <c r="K19" s="370"/>
    </row>
    <row r="20" customHeight="1" spans="1:11">
      <c r="A20" s="330"/>
      <c r="B20" s="331"/>
      <c r="C20" s="331"/>
      <c r="D20" s="331"/>
      <c r="E20" s="331"/>
      <c r="F20" s="331"/>
      <c r="G20" s="331"/>
      <c r="H20" s="331"/>
      <c r="I20" s="331"/>
      <c r="J20" s="331"/>
      <c r="K20" s="363"/>
    </row>
    <row r="21" customHeight="1" spans="1:11">
      <c r="A21" s="334" t="s">
        <v>120</v>
      </c>
      <c r="B21" s="334"/>
      <c r="C21" s="334"/>
      <c r="D21" s="334"/>
      <c r="E21" s="334"/>
      <c r="F21" s="334"/>
      <c r="G21" s="334"/>
      <c r="H21" s="334"/>
      <c r="I21" s="334"/>
      <c r="J21" s="334"/>
      <c r="K21" s="334"/>
    </row>
    <row r="22" customHeight="1" spans="1:11">
      <c r="A22" s="155" t="s">
        <v>121</v>
      </c>
      <c r="B22" s="189"/>
      <c r="C22" s="189"/>
      <c r="D22" s="189"/>
      <c r="E22" s="189"/>
      <c r="F22" s="189"/>
      <c r="G22" s="189"/>
      <c r="H22" s="189"/>
      <c r="I22" s="189"/>
      <c r="J22" s="189"/>
      <c r="K22" s="217"/>
    </row>
    <row r="23" customHeight="1" spans="1:11">
      <c r="A23" s="168" t="s">
        <v>122</v>
      </c>
      <c r="B23" s="169"/>
      <c r="C23" s="160" t="s">
        <v>65</v>
      </c>
      <c r="D23" s="160" t="s">
        <v>66</v>
      </c>
      <c r="E23" s="167"/>
      <c r="F23" s="167"/>
      <c r="G23" s="167"/>
      <c r="H23" s="167"/>
      <c r="I23" s="167"/>
      <c r="J23" s="167"/>
      <c r="K23" s="210"/>
    </row>
    <row r="24" customHeight="1" spans="1:11">
      <c r="A24" s="335" t="s">
        <v>190</v>
      </c>
      <c r="B24" s="163"/>
      <c r="C24" s="163"/>
      <c r="D24" s="163"/>
      <c r="E24" s="163"/>
      <c r="F24" s="163"/>
      <c r="G24" s="163"/>
      <c r="H24" s="163"/>
      <c r="I24" s="163"/>
      <c r="J24" s="163"/>
      <c r="K24" s="371"/>
    </row>
    <row r="25" customHeight="1" spans="1:11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72"/>
    </row>
    <row r="26" customHeight="1" spans="1:11">
      <c r="A26" s="315" t="s">
        <v>129</v>
      </c>
      <c r="B26" s="315"/>
      <c r="C26" s="315"/>
      <c r="D26" s="315"/>
      <c r="E26" s="315"/>
      <c r="F26" s="315"/>
      <c r="G26" s="315"/>
      <c r="H26" s="315"/>
      <c r="I26" s="315"/>
      <c r="J26" s="315"/>
      <c r="K26" s="315"/>
    </row>
    <row r="27" customHeight="1" spans="1:11">
      <c r="A27" s="291" t="s">
        <v>130</v>
      </c>
      <c r="B27" s="318" t="s">
        <v>95</v>
      </c>
      <c r="C27" s="318" t="s">
        <v>96</v>
      </c>
      <c r="D27" s="318" t="s">
        <v>88</v>
      </c>
      <c r="E27" s="292" t="s">
        <v>131</v>
      </c>
      <c r="F27" s="318" t="s">
        <v>95</v>
      </c>
      <c r="G27" s="318" t="s">
        <v>96</v>
      </c>
      <c r="H27" s="318" t="s">
        <v>88</v>
      </c>
      <c r="I27" s="292" t="s">
        <v>132</v>
      </c>
      <c r="J27" s="318" t="s">
        <v>95</v>
      </c>
      <c r="K27" s="364" t="s">
        <v>96</v>
      </c>
    </row>
    <row r="28" customHeight="1" spans="1:11">
      <c r="A28" s="338" t="s">
        <v>87</v>
      </c>
      <c r="B28" s="160" t="s">
        <v>95</v>
      </c>
      <c r="C28" s="160" t="s">
        <v>96</v>
      </c>
      <c r="D28" s="160" t="s">
        <v>88</v>
      </c>
      <c r="E28" s="339" t="s">
        <v>94</v>
      </c>
      <c r="F28" s="160" t="s">
        <v>95</v>
      </c>
      <c r="G28" s="160" t="s">
        <v>96</v>
      </c>
      <c r="H28" s="160" t="s">
        <v>88</v>
      </c>
      <c r="I28" s="339" t="s">
        <v>105</v>
      </c>
      <c r="J28" s="160" t="s">
        <v>95</v>
      </c>
      <c r="K28" s="161" t="s">
        <v>96</v>
      </c>
    </row>
    <row r="29" customHeight="1" spans="1:11">
      <c r="A29" s="297" t="s">
        <v>98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73"/>
    </row>
    <row r="30" customHeight="1" spans="1:11">
      <c r="A30" s="341"/>
      <c r="B30" s="342"/>
      <c r="C30" s="342"/>
      <c r="D30" s="342"/>
      <c r="E30" s="342"/>
      <c r="F30" s="342"/>
      <c r="G30" s="342"/>
      <c r="H30" s="342"/>
      <c r="I30" s="342"/>
      <c r="J30" s="342"/>
      <c r="K30" s="374"/>
    </row>
    <row r="31" customHeight="1" spans="1:11">
      <c r="A31" s="343" t="s">
        <v>191</v>
      </c>
      <c r="B31" s="343"/>
      <c r="C31" s="343"/>
      <c r="D31" s="343"/>
      <c r="E31" s="343"/>
      <c r="F31" s="343"/>
      <c r="G31" s="343"/>
      <c r="H31" s="343"/>
      <c r="I31" s="343"/>
      <c r="J31" s="343"/>
      <c r="K31" s="343"/>
    </row>
    <row r="32" ht="21" customHeight="1" spans="1:11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75"/>
    </row>
    <row r="33" ht="21" customHeight="1" spans="1:11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76"/>
    </row>
    <row r="34" ht="21" customHeight="1" spans="1:11">
      <c r="A34" s="346"/>
      <c r="B34" s="347"/>
      <c r="C34" s="347"/>
      <c r="D34" s="347"/>
      <c r="E34" s="347"/>
      <c r="F34" s="347"/>
      <c r="G34" s="347"/>
      <c r="H34" s="347"/>
      <c r="I34" s="347"/>
      <c r="J34" s="347"/>
      <c r="K34" s="376"/>
    </row>
    <row r="35" ht="21" customHeight="1" spans="1:11">
      <c r="A35" s="346"/>
      <c r="B35" s="347"/>
      <c r="C35" s="347"/>
      <c r="D35" s="347"/>
      <c r="E35" s="347"/>
      <c r="F35" s="347"/>
      <c r="G35" s="347"/>
      <c r="H35" s="347"/>
      <c r="I35" s="347"/>
      <c r="J35" s="347"/>
      <c r="K35" s="376"/>
    </row>
    <row r="36" ht="21" customHeight="1" spans="1:11">
      <c r="A36" s="346"/>
      <c r="B36" s="347"/>
      <c r="C36" s="347"/>
      <c r="D36" s="347"/>
      <c r="E36" s="347"/>
      <c r="F36" s="347"/>
      <c r="G36" s="347"/>
      <c r="H36" s="347"/>
      <c r="I36" s="347"/>
      <c r="J36" s="347"/>
      <c r="K36" s="376"/>
    </row>
    <row r="37" ht="21" customHeight="1" spans="1:11">
      <c r="A37" s="346"/>
      <c r="B37" s="347"/>
      <c r="C37" s="347"/>
      <c r="D37" s="347"/>
      <c r="E37" s="347"/>
      <c r="F37" s="347"/>
      <c r="G37" s="347"/>
      <c r="H37" s="347"/>
      <c r="I37" s="347"/>
      <c r="J37" s="347"/>
      <c r="K37" s="376"/>
    </row>
    <row r="38" ht="21" customHeight="1" spans="1:11">
      <c r="A38" s="346"/>
      <c r="B38" s="347"/>
      <c r="C38" s="347"/>
      <c r="D38" s="347"/>
      <c r="E38" s="347"/>
      <c r="F38" s="347"/>
      <c r="G38" s="347"/>
      <c r="H38" s="347"/>
      <c r="I38" s="347"/>
      <c r="J38" s="347"/>
      <c r="K38" s="376"/>
    </row>
    <row r="39" ht="21" customHeight="1" spans="1:11">
      <c r="A39" s="346"/>
      <c r="B39" s="347"/>
      <c r="C39" s="347"/>
      <c r="D39" s="347"/>
      <c r="E39" s="347"/>
      <c r="F39" s="347"/>
      <c r="G39" s="347"/>
      <c r="H39" s="347"/>
      <c r="I39" s="347"/>
      <c r="J39" s="347"/>
      <c r="K39" s="376"/>
    </row>
    <row r="40" ht="21" customHeight="1" spans="1:11">
      <c r="A40" s="346"/>
      <c r="B40" s="347"/>
      <c r="C40" s="347"/>
      <c r="D40" s="347"/>
      <c r="E40" s="347"/>
      <c r="F40" s="347"/>
      <c r="G40" s="347"/>
      <c r="H40" s="347"/>
      <c r="I40" s="347"/>
      <c r="J40" s="347"/>
      <c r="K40" s="376"/>
    </row>
    <row r="41" ht="21" customHeight="1" spans="1:11">
      <c r="A41" s="346"/>
      <c r="B41" s="347"/>
      <c r="C41" s="347"/>
      <c r="D41" s="347"/>
      <c r="E41" s="347"/>
      <c r="F41" s="347"/>
      <c r="G41" s="347"/>
      <c r="H41" s="347"/>
      <c r="I41" s="347"/>
      <c r="J41" s="347"/>
      <c r="K41" s="376"/>
    </row>
    <row r="42" ht="21" customHeight="1" spans="1:11">
      <c r="A42" s="346"/>
      <c r="B42" s="347"/>
      <c r="C42" s="347"/>
      <c r="D42" s="347"/>
      <c r="E42" s="347"/>
      <c r="F42" s="347"/>
      <c r="G42" s="347"/>
      <c r="H42" s="347"/>
      <c r="I42" s="347"/>
      <c r="J42" s="347"/>
      <c r="K42" s="376"/>
    </row>
    <row r="43" ht="17.25" customHeight="1" spans="1:11">
      <c r="A43" s="341" t="s">
        <v>128</v>
      </c>
      <c r="B43" s="342"/>
      <c r="C43" s="342"/>
      <c r="D43" s="342"/>
      <c r="E43" s="342"/>
      <c r="F43" s="342"/>
      <c r="G43" s="342"/>
      <c r="H43" s="342"/>
      <c r="I43" s="342"/>
      <c r="J43" s="342"/>
      <c r="K43" s="374"/>
    </row>
    <row r="44" customHeight="1" spans="1:11">
      <c r="A44" s="343" t="s">
        <v>192</v>
      </c>
      <c r="B44" s="343"/>
      <c r="C44" s="343"/>
      <c r="D44" s="343"/>
      <c r="E44" s="343"/>
      <c r="F44" s="343"/>
      <c r="G44" s="343"/>
      <c r="H44" s="343"/>
      <c r="I44" s="343"/>
      <c r="J44" s="343"/>
      <c r="K44" s="343"/>
    </row>
    <row r="45" ht="18" customHeight="1" spans="1:11">
      <c r="A45" s="348" t="s">
        <v>123</v>
      </c>
      <c r="B45" s="349"/>
      <c r="C45" s="349"/>
      <c r="D45" s="349"/>
      <c r="E45" s="349"/>
      <c r="F45" s="349"/>
      <c r="G45" s="349"/>
      <c r="H45" s="349"/>
      <c r="I45" s="349"/>
      <c r="J45" s="349"/>
      <c r="K45" s="377"/>
    </row>
    <row r="46" ht="18" customHeight="1" spans="1:11">
      <c r="A46" s="348" t="s">
        <v>193</v>
      </c>
      <c r="B46" s="349"/>
      <c r="C46" s="349"/>
      <c r="D46" s="349"/>
      <c r="E46" s="349"/>
      <c r="F46" s="349"/>
      <c r="G46" s="349"/>
      <c r="H46" s="349"/>
      <c r="I46" s="349"/>
      <c r="J46" s="349"/>
      <c r="K46" s="377"/>
    </row>
    <row r="47" ht="18" customHeight="1" spans="1:11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72"/>
    </row>
    <row r="48" ht="21" customHeight="1" spans="1:11">
      <c r="A48" s="350" t="s">
        <v>134</v>
      </c>
      <c r="B48" s="351" t="s">
        <v>135</v>
      </c>
      <c r="C48" s="351"/>
      <c r="D48" s="352" t="s">
        <v>136</v>
      </c>
      <c r="E48" s="352"/>
      <c r="F48" s="352" t="s">
        <v>138</v>
      </c>
      <c r="G48" s="353"/>
      <c r="H48" s="354" t="s">
        <v>139</v>
      </c>
      <c r="I48" s="354"/>
      <c r="J48" s="351" t="s">
        <v>140</v>
      </c>
      <c r="K48" s="378"/>
    </row>
    <row r="49" customHeight="1" spans="1:11">
      <c r="A49" s="355" t="s">
        <v>141</v>
      </c>
      <c r="B49" s="356"/>
      <c r="C49" s="356"/>
      <c r="D49" s="356"/>
      <c r="E49" s="356"/>
      <c r="F49" s="356"/>
      <c r="G49" s="356"/>
      <c r="H49" s="356"/>
      <c r="I49" s="356"/>
      <c r="J49" s="356"/>
      <c r="K49" s="379"/>
    </row>
    <row r="50" customHeight="1" spans="1:11">
      <c r="A50" s="357"/>
      <c r="B50" s="358"/>
      <c r="C50" s="358"/>
      <c r="D50" s="358"/>
      <c r="E50" s="358"/>
      <c r="F50" s="358"/>
      <c r="G50" s="358"/>
      <c r="H50" s="358"/>
      <c r="I50" s="358"/>
      <c r="J50" s="358"/>
      <c r="K50" s="380"/>
    </row>
    <row r="51" customHeight="1" spans="1:11">
      <c r="A51" s="359"/>
      <c r="B51" s="360"/>
      <c r="C51" s="360"/>
      <c r="D51" s="360"/>
      <c r="E51" s="360"/>
      <c r="F51" s="360"/>
      <c r="G51" s="360"/>
      <c r="H51" s="360"/>
      <c r="I51" s="360"/>
      <c r="J51" s="360"/>
      <c r="K51" s="381"/>
    </row>
    <row r="52" ht="21" customHeight="1" spans="1:11">
      <c r="A52" s="350" t="s">
        <v>134</v>
      </c>
      <c r="B52" s="351" t="s">
        <v>135</v>
      </c>
      <c r="C52" s="351"/>
      <c r="D52" s="352" t="s">
        <v>136</v>
      </c>
      <c r="E52" s="352"/>
      <c r="F52" s="352" t="s">
        <v>138</v>
      </c>
      <c r="G52" s="353"/>
      <c r="H52" s="354" t="s">
        <v>139</v>
      </c>
      <c r="I52" s="354"/>
      <c r="J52" s="351" t="s">
        <v>140</v>
      </c>
      <c r="K52" s="37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A3" sqref="A3:H18"/>
    </sheetView>
  </sheetViews>
  <sheetFormatPr defaultColWidth="9" defaultRowHeight="14.25"/>
  <cols>
    <col min="1" max="1" width="13.625" style="91" customWidth="1"/>
    <col min="2" max="2" width="8.5" style="91" customWidth="1"/>
    <col min="3" max="3" width="8.5" style="92" customWidth="1"/>
    <col min="4" max="7" width="8.5" style="91" customWidth="1"/>
    <col min="8" max="8" width="5.375" style="91" customWidth="1"/>
    <col min="9" max="14" width="8.875" style="91" customWidth="1"/>
    <col min="15" max="17" width="8.875" style="232" customWidth="1"/>
    <col min="18" max="249" width="9" style="91"/>
    <col min="250" max="16384" width="9" style="94"/>
  </cols>
  <sheetData>
    <row r="1" s="91" customFormat="1" ht="29" customHeight="1" spans="1:252">
      <c r="A1" s="95" t="s">
        <v>144</v>
      </c>
      <c r="B1" s="97"/>
      <c r="C1" s="96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263"/>
      <c r="P1" s="263"/>
      <c r="Q1" s="263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</row>
    <row r="2" s="91" customFormat="1" ht="20" customHeight="1" spans="1:252">
      <c r="A2" s="233" t="s">
        <v>61</v>
      </c>
      <c r="B2" s="234"/>
      <c r="C2" s="235"/>
      <c r="D2" s="236" t="s">
        <v>67</v>
      </c>
      <c r="E2" s="237"/>
      <c r="F2" s="237"/>
      <c r="G2" s="238"/>
      <c r="H2" s="239"/>
      <c r="I2" s="264" t="s">
        <v>57</v>
      </c>
      <c r="J2" s="265" t="s">
        <v>56</v>
      </c>
      <c r="K2" s="265"/>
      <c r="L2" s="265"/>
      <c r="M2" s="265"/>
      <c r="N2" s="265"/>
      <c r="O2" s="266"/>
      <c r="P2" s="266"/>
      <c r="Q2" s="266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</row>
    <row r="3" s="91" customFormat="1" spans="1:252">
      <c r="A3" s="240" t="s">
        <v>145</v>
      </c>
      <c r="B3" s="104" t="s">
        <v>146</v>
      </c>
      <c r="C3" s="105"/>
      <c r="D3" s="104"/>
      <c r="E3" s="104"/>
      <c r="F3" s="104"/>
      <c r="G3" s="104"/>
      <c r="H3" s="104"/>
      <c r="I3" s="267" t="s">
        <v>194</v>
      </c>
      <c r="J3" s="138"/>
      <c r="K3" s="138"/>
      <c r="L3" s="138"/>
      <c r="M3" s="138"/>
      <c r="N3" s="138"/>
      <c r="O3" s="70"/>
      <c r="P3" s="70"/>
      <c r="Q3" s="70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</row>
    <row r="4" s="91" customFormat="1" ht="16.5" spans="1:252">
      <c r="A4" s="240"/>
      <c r="B4" s="241" t="s">
        <v>111</v>
      </c>
      <c r="C4" s="242" t="s">
        <v>112</v>
      </c>
      <c r="D4" s="243" t="s">
        <v>113</v>
      </c>
      <c r="E4" s="242" t="s">
        <v>114</v>
      </c>
      <c r="F4" s="242" t="s">
        <v>115</v>
      </c>
      <c r="G4" s="242" t="s">
        <v>195</v>
      </c>
      <c r="H4" s="109" t="s">
        <v>196</v>
      </c>
      <c r="I4" s="268"/>
      <c r="J4" s="269"/>
      <c r="K4" s="269"/>
      <c r="L4" s="269"/>
      <c r="M4" s="269"/>
      <c r="N4" s="269"/>
      <c r="O4" s="269"/>
      <c r="P4" s="70"/>
      <c r="Q4" s="283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</row>
    <row r="5" s="91" customFormat="1" ht="20" customHeight="1" spans="1:252">
      <c r="A5" s="240"/>
      <c r="B5" s="241" t="s">
        <v>197</v>
      </c>
      <c r="C5" s="242" t="s">
        <v>198</v>
      </c>
      <c r="D5" s="243" t="s">
        <v>199</v>
      </c>
      <c r="E5" s="242" t="s">
        <v>200</v>
      </c>
      <c r="F5" s="242" t="s">
        <v>201</v>
      </c>
      <c r="G5" s="242" t="s">
        <v>202</v>
      </c>
      <c r="H5" s="109"/>
      <c r="I5" s="270"/>
      <c r="J5" s="271"/>
      <c r="K5" s="271"/>
      <c r="L5" s="271"/>
      <c r="M5" s="271"/>
      <c r="N5" s="271"/>
      <c r="O5" s="271"/>
      <c r="P5" s="272"/>
      <c r="Q5" s="272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</row>
    <row r="6" s="91" customFormat="1" ht="20" customHeight="1" spans="1:252">
      <c r="A6" s="244" t="s">
        <v>203</v>
      </c>
      <c r="B6" s="115">
        <f>C6-1</f>
        <v>64</v>
      </c>
      <c r="C6" s="115">
        <f>D6-2</f>
        <v>65</v>
      </c>
      <c r="D6" s="245">
        <v>67</v>
      </c>
      <c r="E6" s="115">
        <f>D6+2</f>
        <v>69</v>
      </c>
      <c r="F6" s="115">
        <f>E6+2</f>
        <v>71</v>
      </c>
      <c r="G6" s="115">
        <f>F6+1</f>
        <v>72</v>
      </c>
      <c r="H6" s="115"/>
      <c r="I6" s="273"/>
      <c r="J6" s="274"/>
      <c r="K6" s="275"/>
      <c r="L6" s="274"/>
      <c r="M6" s="274"/>
      <c r="N6" s="274"/>
      <c r="O6" s="274"/>
      <c r="P6" s="276"/>
      <c r="Q6" s="28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</row>
    <row r="7" s="91" customFormat="1" ht="20" customHeight="1" spans="1:252">
      <c r="A7" s="246" t="s">
        <v>204</v>
      </c>
      <c r="B7" s="115">
        <f>C7-4</f>
        <v>104</v>
      </c>
      <c r="C7" s="115">
        <f>D7-4</f>
        <v>108</v>
      </c>
      <c r="D7" s="245">
        <v>112</v>
      </c>
      <c r="E7" s="115">
        <f>D7+4</f>
        <v>116</v>
      </c>
      <c r="F7" s="115">
        <f>E7+4</f>
        <v>120</v>
      </c>
      <c r="G7" s="115">
        <f>F7+6</f>
        <v>126</v>
      </c>
      <c r="H7" s="115"/>
      <c r="I7" s="270"/>
      <c r="J7" s="271"/>
      <c r="K7" s="271"/>
      <c r="L7" s="271"/>
      <c r="M7" s="271"/>
      <c r="N7" s="271"/>
      <c r="O7" s="271"/>
      <c r="P7" s="272"/>
      <c r="Q7" s="285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</row>
    <row r="8" s="91" customFormat="1" ht="20" customHeight="1" spans="1:252">
      <c r="A8" s="246" t="s">
        <v>205</v>
      </c>
      <c r="B8" s="115">
        <f>C8-4</f>
        <v>90</v>
      </c>
      <c r="C8" s="115">
        <f>D8-4</f>
        <v>94</v>
      </c>
      <c r="D8" s="247" t="s">
        <v>206</v>
      </c>
      <c r="E8" s="115">
        <f>D8+4</f>
        <v>102</v>
      </c>
      <c r="F8" s="115">
        <f>E8+5</f>
        <v>107</v>
      </c>
      <c r="G8" s="115">
        <f>F8+6</f>
        <v>113</v>
      </c>
      <c r="H8" s="115"/>
      <c r="I8" s="270"/>
      <c r="J8" s="271"/>
      <c r="K8" s="271"/>
      <c r="L8" s="271"/>
      <c r="M8" s="271"/>
      <c r="N8" s="271"/>
      <c r="O8" s="271"/>
      <c r="P8" s="272"/>
      <c r="Q8" s="285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</row>
    <row r="9" s="91" customFormat="1" ht="20" customHeight="1" spans="1:252">
      <c r="A9" s="246" t="s">
        <v>207</v>
      </c>
      <c r="B9" s="115">
        <f>C9-1.2</f>
        <v>41.6</v>
      </c>
      <c r="C9" s="115">
        <f>D9-1.2</f>
        <v>42.8</v>
      </c>
      <c r="D9" s="247" t="s">
        <v>208</v>
      </c>
      <c r="E9" s="115">
        <f>D9+1.2</f>
        <v>45.2</v>
      </c>
      <c r="F9" s="115">
        <f>E9+1.2</f>
        <v>46.4</v>
      </c>
      <c r="G9" s="115">
        <f>F9+1.4</f>
        <v>47.8</v>
      </c>
      <c r="H9" s="115"/>
      <c r="I9" s="270"/>
      <c r="J9" s="271"/>
      <c r="K9" s="271"/>
      <c r="L9" s="271"/>
      <c r="M9" s="271"/>
      <c r="N9" s="271"/>
      <c r="O9" s="271"/>
      <c r="P9" s="272"/>
      <c r="Q9" s="285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</row>
    <row r="10" s="91" customFormat="1" ht="20" customHeight="1" spans="1:252">
      <c r="A10" s="246" t="s">
        <v>209</v>
      </c>
      <c r="B10" s="115">
        <f>C10-0.6</f>
        <v>60.2</v>
      </c>
      <c r="C10" s="115">
        <f>D10-1.2</f>
        <v>60.8</v>
      </c>
      <c r="D10" s="247" t="s">
        <v>210</v>
      </c>
      <c r="E10" s="115">
        <f>D10+1.2</f>
        <v>63.2</v>
      </c>
      <c r="F10" s="115">
        <f>E10+1.2</f>
        <v>64.4</v>
      </c>
      <c r="G10" s="115">
        <f t="shared" ref="G10:G15" si="0">F10+0.6</f>
        <v>65</v>
      </c>
      <c r="H10" s="115"/>
      <c r="I10" s="270"/>
      <c r="J10" s="271"/>
      <c r="K10" s="271"/>
      <c r="L10" s="271"/>
      <c r="M10" s="271"/>
      <c r="N10" s="271"/>
      <c r="O10" s="271"/>
      <c r="P10" s="272"/>
      <c r="Q10" s="285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</row>
    <row r="11" s="91" customFormat="1" ht="20" customHeight="1" spans="1:252">
      <c r="A11" s="246" t="s">
        <v>211</v>
      </c>
      <c r="B11" s="115">
        <f>C11-0.7</f>
        <v>19.6</v>
      </c>
      <c r="C11" s="115">
        <f>D11-0.7</f>
        <v>20.3</v>
      </c>
      <c r="D11" s="247" t="s">
        <v>212</v>
      </c>
      <c r="E11" s="115">
        <f>D11+0.7</f>
        <v>21.7</v>
      </c>
      <c r="F11" s="115">
        <f>E11+0.7</f>
        <v>22.4</v>
      </c>
      <c r="G11" s="115">
        <f>F11+0.95</f>
        <v>23.35</v>
      </c>
      <c r="H11" s="115"/>
      <c r="I11" s="270"/>
      <c r="J11" s="271"/>
      <c r="K11" s="271"/>
      <c r="L11" s="271"/>
      <c r="M11" s="271"/>
      <c r="N11" s="271"/>
      <c r="O11" s="271"/>
      <c r="P11" s="272"/>
      <c r="Q11" s="285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</row>
    <row r="12" s="91" customFormat="1" ht="20" customHeight="1" spans="1:252">
      <c r="A12" s="248" t="s">
        <v>213</v>
      </c>
      <c r="B12" s="116">
        <f>C12-0.6</f>
        <v>15.8</v>
      </c>
      <c r="C12" s="116">
        <f>D12-0.6</f>
        <v>16.4</v>
      </c>
      <c r="D12" s="249">
        <v>17</v>
      </c>
      <c r="E12" s="116">
        <f>D12+0.6</f>
        <v>17.6</v>
      </c>
      <c r="F12" s="116">
        <f>E12+0.6</f>
        <v>18.2</v>
      </c>
      <c r="G12" s="116">
        <f>F12+0.95</f>
        <v>19.15</v>
      </c>
      <c r="H12" s="116"/>
      <c r="I12" s="270"/>
      <c r="J12" s="271"/>
      <c r="K12" s="271"/>
      <c r="L12" s="271"/>
      <c r="M12" s="271"/>
      <c r="N12" s="271"/>
      <c r="O12" s="271"/>
      <c r="P12" s="272"/>
      <c r="Q12" s="285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</row>
    <row r="13" s="91" customFormat="1" ht="20" customHeight="1" spans="1:252">
      <c r="A13" s="248" t="s">
        <v>214</v>
      </c>
      <c r="B13" s="116">
        <f>C13-0.4</f>
        <v>9.2</v>
      </c>
      <c r="C13" s="116">
        <f>D13-0.4</f>
        <v>9.6</v>
      </c>
      <c r="D13" s="249">
        <v>10</v>
      </c>
      <c r="E13" s="116">
        <f>D13+0.4</f>
        <v>10.4</v>
      </c>
      <c r="F13" s="116">
        <f>E13+0.4</f>
        <v>10.8</v>
      </c>
      <c r="G13" s="116">
        <f t="shared" si="0"/>
        <v>11.4</v>
      </c>
      <c r="H13" s="116"/>
      <c r="I13" s="270"/>
      <c r="J13" s="271"/>
      <c r="K13" s="271"/>
      <c r="L13" s="271"/>
      <c r="M13" s="271"/>
      <c r="N13" s="271"/>
      <c r="O13" s="271"/>
      <c r="P13" s="272"/>
      <c r="Q13" s="285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</row>
    <row r="14" s="91" customFormat="1" ht="20" customHeight="1" spans="1:252">
      <c r="A14" s="246" t="s">
        <v>215</v>
      </c>
      <c r="B14" s="115">
        <f>C14</f>
        <v>10.5</v>
      </c>
      <c r="C14" s="115">
        <f>D14-0.2</f>
        <v>10.5</v>
      </c>
      <c r="D14" s="245">
        <v>10.7</v>
      </c>
      <c r="E14" s="115">
        <f>D14+0.2</f>
        <v>10.9</v>
      </c>
      <c r="F14" s="115">
        <f>E14+0.2</f>
        <v>11.1</v>
      </c>
      <c r="G14" s="115">
        <f>F14+0.25</f>
        <v>11.35</v>
      </c>
      <c r="H14" s="115"/>
      <c r="I14" s="270"/>
      <c r="J14" s="271"/>
      <c r="K14" s="271"/>
      <c r="L14" s="271"/>
      <c r="M14" s="271"/>
      <c r="N14" s="271"/>
      <c r="O14" s="271"/>
      <c r="P14" s="272"/>
      <c r="Q14" s="285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</row>
    <row r="15" s="91" customFormat="1" ht="20" customHeight="1" spans="1:252">
      <c r="A15" s="246" t="s">
        <v>216</v>
      </c>
      <c r="B15" s="115">
        <f>C15</f>
        <v>18.1</v>
      </c>
      <c r="C15" s="115">
        <f>D15-0.4</f>
        <v>18.1</v>
      </c>
      <c r="D15" s="245">
        <v>18.5</v>
      </c>
      <c r="E15" s="115">
        <f>D15+0.4</f>
        <v>18.9</v>
      </c>
      <c r="F15" s="115">
        <f>E15+0.4</f>
        <v>19.3</v>
      </c>
      <c r="G15" s="115">
        <f t="shared" si="0"/>
        <v>19.9</v>
      </c>
      <c r="H15" s="115"/>
      <c r="I15" s="270"/>
      <c r="J15" s="271"/>
      <c r="K15" s="271"/>
      <c r="L15" s="271"/>
      <c r="M15" s="271"/>
      <c r="N15" s="271"/>
      <c r="O15" s="271"/>
      <c r="P15" s="272"/>
      <c r="Q15" s="285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</row>
    <row r="16" s="91" customFormat="1" ht="20" customHeight="1" spans="1:252">
      <c r="A16" s="246" t="s">
        <v>217</v>
      </c>
      <c r="B16" s="115">
        <f>D16</f>
        <v>2</v>
      </c>
      <c r="C16" s="115">
        <f>D16</f>
        <v>2</v>
      </c>
      <c r="D16" s="245">
        <v>2</v>
      </c>
      <c r="E16" s="115">
        <f>D16</f>
        <v>2</v>
      </c>
      <c r="F16" s="115">
        <f>D16</f>
        <v>2</v>
      </c>
      <c r="G16" s="115">
        <f>D16</f>
        <v>2</v>
      </c>
      <c r="H16" s="115"/>
      <c r="I16" s="270"/>
      <c r="J16" s="271"/>
      <c r="K16" s="271"/>
      <c r="L16" s="271"/>
      <c r="M16" s="271"/>
      <c r="N16" s="271"/>
      <c r="O16" s="271"/>
      <c r="P16" s="272"/>
      <c r="Q16" s="285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</row>
    <row r="17" s="91" customFormat="1" ht="20" customHeight="1" spans="1:252">
      <c r="A17" s="246" t="s">
        <v>218</v>
      </c>
      <c r="B17" s="115">
        <f>D17</f>
        <v>6</v>
      </c>
      <c r="C17" s="115">
        <f>D17</f>
        <v>6</v>
      </c>
      <c r="D17" s="245">
        <v>6</v>
      </c>
      <c r="E17" s="115">
        <f>D17</f>
        <v>6</v>
      </c>
      <c r="F17" s="115">
        <f>D17</f>
        <v>6</v>
      </c>
      <c r="G17" s="115">
        <f>D17</f>
        <v>6</v>
      </c>
      <c r="H17" s="115"/>
      <c r="I17" s="270"/>
      <c r="J17" s="271"/>
      <c r="K17" s="271"/>
      <c r="L17" s="271"/>
      <c r="M17" s="271"/>
      <c r="N17" s="271"/>
      <c r="O17" s="271"/>
      <c r="P17" s="272"/>
      <c r="Q17" s="285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</row>
    <row r="18" s="91" customFormat="1" ht="20" customHeight="1" spans="1:252">
      <c r="A18" s="246" t="s">
        <v>219</v>
      </c>
      <c r="B18" s="115">
        <f>C18-0.5</f>
        <v>5.5</v>
      </c>
      <c r="C18" s="115">
        <f>D18-0.5</f>
        <v>6</v>
      </c>
      <c r="D18" s="245">
        <v>6.5</v>
      </c>
      <c r="E18" s="115">
        <f t="shared" ref="E18:G18" si="1">D18+0.5</f>
        <v>7</v>
      </c>
      <c r="F18" s="115">
        <f t="shared" si="1"/>
        <v>7.5</v>
      </c>
      <c r="G18" s="115">
        <f t="shared" si="1"/>
        <v>8</v>
      </c>
      <c r="H18" s="115"/>
      <c r="I18" s="270"/>
      <c r="J18" s="271"/>
      <c r="K18" s="271"/>
      <c r="L18" s="271"/>
      <c r="M18" s="271"/>
      <c r="N18" s="271"/>
      <c r="O18" s="271"/>
      <c r="P18" s="272"/>
      <c r="Q18" s="285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</row>
    <row r="19" s="91" customFormat="1" ht="20" customHeight="1" spans="1:252">
      <c r="A19" s="250"/>
      <c r="B19" s="117"/>
      <c r="C19" s="117"/>
      <c r="D19" s="251"/>
      <c r="E19" s="117"/>
      <c r="F19" s="117"/>
      <c r="G19" s="252"/>
      <c r="H19" s="253"/>
      <c r="I19" s="270"/>
      <c r="J19" s="271"/>
      <c r="K19" s="271"/>
      <c r="L19" s="271"/>
      <c r="M19" s="271"/>
      <c r="N19" s="271"/>
      <c r="O19" s="271"/>
      <c r="P19" s="272"/>
      <c r="Q19" s="272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</row>
    <row r="20" s="91" customFormat="1" ht="20" customHeight="1" spans="1:252">
      <c r="A20" s="254"/>
      <c r="B20" s="255"/>
      <c r="C20" s="255"/>
      <c r="D20" s="256"/>
      <c r="E20" s="255"/>
      <c r="F20" s="255"/>
      <c r="G20" s="257"/>
      <c r="H20" s="258"/>
      <c r="I20" s="277"/>
      <c r="J20" s="278"/>
      <c r="K20" s="279"/>
      <c r="L20" s="278"/>
      <c r="M20" s="278"/>
      <c r="N20" s="279"/>
      <c r="O20" s="279"/>
      <c r="P20" s="280"/>
      <c r="Q20" s="280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</row>
    <row r="21" s="91" customFormat="1" ht="17.25" spans="1:252">
      <c r="A21" s="259"/>
      <c r="B21" s="260"/>
      <c r="C21" s="260"/>
      <c r="D21" s="261"/>
      <c r="E21" s="260"/>
      <c r="F21" s="260"/>
      <c r="G21" s="262"/>
      <c r="O21" s="263"/>
      <c r="P21" s="263"/>
      <c r="Q21" s="263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</row>
    <row r="22" s="91" customFormat="1" spans="1:252">
      <c r="A22" s="130" t="s">
        <v>175</v>
      </c>
      <c r="B22" s="130"/>
      <c r="C22" s="131"/>
      <c r="O22" s="263"/>
      <c r="P22" s="263"/>
      <c r="Q22" s="263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</row>
    <row r="23" s="91" customFormat="1" spans="3:252">
      <c r="C23" s="92"/>
      <c r="I23" s="149" t="s">
        <v>176</v>
      </c>
      <c r="J23" s="281"/>
      <c r="K23" s="282"/>
      <c r="M23" s="149" t="s">
        <v>177</v>
      </c>
      <c r="N23" s="149"/>
      <c r="O23" s="149" t="s">
        <v>178</v>
      </c>
      <c r="P23" s="149"/>
      <c r="Q23" s="91" t="s">
        <v>140</v>
      </c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</row>
  </sheetData>
  <mergeCells count="8">
    <mergeCell ref="A1:N1"/>
    <mergeCell ref="B2:C2"/>
    <mergeCell ref="E2:G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G8" sqref="G8:K8"/>
    </sheetView>
  </sheetViews>
  <sheetFormatPr defaultColWidth="10.125" defaultRowHeight="14.25"/>
  <cols>
    <col min="1" max="1" width="9.625" style="153" customWidth="1"/>
    <col min="2" max="2" width="11.125" style="153" customWidth="1"/>
    <col min="3" max="3" width="9.125" style="153" customWidth="1"/>
    <col min="4" max="4" width="9.5" style="153" customWidth="1"/>
    <col min="5" max="5" width="11.375" style="153" customWidth="1"/>
    <col min="6" max="6" width="10.375" style="153" customWidth="1"/>
    <col min="7" max="7" width="9.5" style="153" customWidth="1"/>
    <col min="8" max="8" width="9.125" style="153" customWidth="1"/>
    <col min="9" max="9" width="8.125" style="153" customWidth="1"/>
    <col min="10" max="10" width="10.5" style="153" customWidth="1"/>
    <col min="11" max="11" width="12.125" style="153" customWidth="1"/>
    <col min="12" max="16384" width="10.125" style="153"/>
  </cols>
  <sheetData>
    <row r="1" ht="23.25" spans="1:11">
      <c r="A1" s="154" t="s">
        <v>220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8" customHeight="1" spans="1:11">
      <c r="A2" s="155" t="s">
        <v>53</v>
      </c>
      <c r="B2" s="156" t="s">
        <v>54</v>
      </c>
      <c r="C2" s="156"/>
      <c r="D2" s="157" t="s">
        <v>61</v>
      </c>
      <c r="E2" s="158" t="str">
        <f>首期!B4</f>
        <v>TAMMAM92506</v>
      </c>
      <c r="F2" s="159" t="s">
        <v>221</v>
      </c>
      <c r="G2" s="160" t="str">
        <f>首期!B5</f>
        <v>女式休闲裤</v>
      </c>
      <c r="H2" s="161"/>
      <c r="I2" s="189" t="s">
        <v>57</v>
      </c>
      <c r="J2" s="208" t="s">
        <v>56</v>
      </c>
      <c r="K2" s="209"/>
    </row>
    <row r="3" ht="18" customHeight="1" spans="1:11">
      <c r="A3" s="162" t="s">
        <v>75</v>
      </c>
      <c r="B3" s="163">
        <f>首期!B7</f>
        <v>798</v>
      </c>
      <c r="C3" s="163"/>
      <c r="D3" s="164" t="s">
        <v>222</v>
      </c>
      <c r="E3" s="165">
        <f>首期!F4</f>
        <v>45509</v>
      </c>
      <c r="F3" s="166"/>
      <c r="G3" s="166"/>
      <c r="H3" s="167" t="s">
        <v>223</v>
      </c>
      <c r="I3" s="167"/>
      <c r="J3" s="167"/>
      <c r="K3" s="210"/>
    </row>
    <row r="4" ht="18" customHeight="1" spans="1:11">
      <c r="A4" s="168" t="s">
        <v>71</v>
      </c>
      <c r="B4" s="163">
        <v>3</v>
      </c>
      <c r="C4" s="163">
        <v>6</v>
      </c>
      <c r="D4" s="169" t="s">
        <v>224</v>
      </c>
      <c r="E4" s="166" t="s">
        <v>225</v>
      </c>
      <c r="F4" s="166"/>
      <c r="G4" s="166"/>
      <c r="H4" s="169" t="s">
        <v>226</v>
      </c>
      <c r="I4" s="169"/>
      <c r="J4" s="181" t="s">
        <v>65</v>
      </c>
      <c r="K4" s="211" t="s">
        <v>66</v>
      </c>
    </row>
    <row r="5" ht="18" customHeight="1" spans="1:11">
      <c r="A5" s="168" t="s">
        <v>227</v>
      </c>
      <c r="B5" s="163">
        <v>1</v>
      </c>
      <c r="C5" s="163"/>
      <c r="D5" s="164" t="s">
        <v>228</v>
      </c>
      <c r="E5" s="164"/>
      <c r="G5" s="164"/>
      <c r="H5" s="169" t="s">
        <v>229</v>
      </c>
      <c r="I5" s="169"/>
      <c r="J5" s="181" t="s">
        <v>65</v>
      </c>
      <c r="K5" s="211" t="s">
        <v>66</v>
      </c>
    </row>
    <row r="6" ht="18" customHeight="1" spans="1:13">
      <c r="A6" s="170" t="s">
        <v>230</v>
      </c>
      <c r="B6" s="171">
        <v>80</v>
      </c>
      <c r="C6" s="171"/>
      <c r="D6" s="172" t="s">
        <v>231</v>
      </c>
      <c r="E6" s="173"/>
      <c r="F6" s="173"/>
      <c r="G6" s="172"/>
      <c r="H6" s="174" t="s">
        <v>232</v>
      </c>
      <c r="I6" s="174"/>
      <c r="J6" s="173" t="s">
        <v>65</v>
      </c>
      <c r="K6" s="212" t="s">
        <v>66</v>
      </c>
      <c r="M6" s="213"/>
    </row>
    <row r="7" ht="18" customHeight="1" spans="1:11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ht="18" customHeight="1" spans="1:11">
      <c r="A8" s="178" t="s">
        <v>233</v>
      </c>
      <c r="B8" s="159" t="s">
        <v>234</v>
      </c>
      <c r="C8" s="159" t="s">
        <v>235</v>
      </c>
      <c r="D8" s="159" t="s">
        <v>236</v>
      </c>
      <c r="E8" s="159" t="s">
        <v>237</v>
      </c>
      <c r="F8" s="159" t="s">
        <v>238</v>
      </c>
      <c r="G8" s="179" t="s">
        <v>239</v>
      </c>
      <c r="H8" s="180"/>
      <c r="I8" s="180"/>
      <c r="J8" s="180"/>
      <c r="K8" s="214"/>
    </row>
    <row r="9" ht="18" customHeight="1" spans="1:11">
      <c r="A9" s="168" t="s">
        <v>240</v>
      </c>
      <c r="B9" s="169"/>
      <c r="C9" s="181" t="s">
        <v>65</v>
      </c>
      <c r="D9" s="181" t="s">
        <v>66</v>
      </c>
      <c r="E9" s="164" t="s">
        <v>241</v>
      </c>
      <c r="F9" s="182" t="s">
        <v>242</v>
      </c>
      <c r="G9" s="183"/>
      <c r="H9" s="184"/>
      <c r="I9" s="184"/>
      <c r="J9" s="184"/>
      <c r="K9" s="215"/>
    </row>
    <row r="10" ht="18" customHeight="1" spans="1:11">
      <c r="A10" s="168" t="s">
        <v>243</v>
      </c>
      <c r="B10" s="169"/>
      <c r="C10" s="181" t="s">
        <v>65</v>
      </c>
      <c r="D10" s="181" t="s">
        <v>66</v>
      </c>
      <c r="E10" s="164" t="s">
        <v>244</v>
      </c>
      <c r="F10" s="182" t="s">
        <v>245</v>
      </c>
      <c r="G10" s="183" t="s">
        <v>246</v>
      </c>
      <c r="H10" s="184"/>
      <c r="I10" s="184"/>
      <c r="J10" s="184"/>
      <c r="K10" s="215"/>
    </row>
    <row r="11" ht="18" customHeight="1" spans="1:11">
      <c r="A11" s="185" t="s">
        <v>185</v>
      </c>
      <c r="B11" s="186"/>
      <c r="C11" s="186"/>
      <c r="D11" s="186"/>
      <c r="E11" s="186"/>
      <c r="F11" s="186"/>
      <c r="G11" s="186"/>
      <c r="H11" s="186"/>
      <c r="I11" s="186"/>
      <c r="J11" s="186"/>
      <c r="K11" s="216"/>
    </row>
    <row r="12" ht="18" customHeight="1" spans="1:11">
      <c r="A12" s="162" t="s">
        <v>89</v>
      </c>
      <c r="B12" s="181" t="s">
        <v>85</v>
      </c>
      <c r="C12" s="181" t="s">
        <v>86</v>
      </c>
      <c r="D12" s="182"/>
      <c r="E12" s="164" t="s">
        <v>87</v>
      </c>
      <c r="F12" s="181" t="s">
        <v>85</v>
      </c>
      <c r="G12" s="181" t="s">
        <v>86</v>
      </c>
      <c r="H12" s="181"/>
      <c r="I12" s="164" t="s">
        <v>247</v>
      </c>
      <c r="J12" s="181" t="s">
        <v>85</v>
      </c>
      <c r="K12" s="211" t="s">
        <v>86</v>
      </c>
    </row>
    <row r="13" ht="18" customHeight="1" spans="1:11">
      <c r="A13" s="162" t="s">
        <v>92</v>
      </c>
      <c r="B13" s="181" t="s">
        <v>85</v>
      </c>
      <c r="C13" s="181" t="s">
        <v>86</v>
      </c>
      <c r="D13" s="182"/>
      <c r="E13" s="164" t="s">
        <v>97</v>
      </c>
      <c r="F13" s="181" t="s">
        <v>85</v>
      </c>
      <c r="G13" s="181" t="s">
        <v>86</v>
      </c>
      <c r="H13" s="181"/>
      <c r="I13" s="164" t="s">
        <v>248</v>
      </c>
      <c r="J13" s="181" t="s">
        <v>85</v>
      </c>
      <c r="K13" s="211" t="s">
        <v>86</v>
      </c>
    </row>
    <row r="14" ht="18" customHeight="1" spans="1:11">
      <c r="A14" s="170" t="s">
        <v>249</v>
      </c>
      <c r="B14" s="173" t="s">
        <v>85</v>
      </c>
      <c r="C14" s="173" t="s">
        <v>86</v>
      </c>
      <c r="D14" s="187"/>
      <c r="E14" s="172" t="s">
        <v>250</v>
      </c>
      <c r="F14" s="173" t="s">
        <v>85</v>
      </c>
      <c r="G14" s="173" t="s">
        <v>86</v>
      </c>
      <c r="H14" s="173"/>
      <c r="I14" s="172" t="s">
        <v>251</v>
      </c>
      <c r="J14" s="173" t="s">
        <v>85</v>
      </c>
      <c r="K14" s="212" t="s">
        <v>86</v>
      </c>
    </row>
    <row r="15" ht="18" customHeight="1" spans="1:11">
      <c r="A15" s="175"/>
      <c r="B15" s="188"/>
      <c r="C15" s="188"/>
      <c r="D15" s="176"/>
      <c r="E15" s="175"/>
      <c r="F15" s="188"/>
      <c r="G15" s="188"/>
      <c r="H15" s="188"/>
      <c r="I15" s="175"/>
      <c r="J15" s="188"/>
      <c r="K15" s="188"/>
    </row>
    <row r="16" s="151" customFormat="1" ht="18" customHeight="1" spans="1:11">
      <c r="A16" s="155" t="s">
        <v>252</v>
      </c>
      <c r="B16" s="189"/>
      <c r="C16" s="189"/>
      <c r="D16" s="189"/>
      <c r="E16" s="189"/>
      <c r="F16" s="189"/>
      <c r="G16" s="189"/>
      <c r="H16" s="189"/>
      <c r="I16" s="189"/>
      <c r="J16" s="189"/>
      <c r="K16" s="217"/>
    </row>
    <row r="17" ht="18" customHeight="1" spans="1:11">
      <c r="A17" s="168" t="s">
        <v>253</v>
      </c>
      <c r="B17" s="169"/>
      <c r="C17" s="169"/>
      <c r="D17" s="169"/>
      <c r="E17" s="169"/>
      <c r="F17" s="169"/>
      <c r="G17" s="169"/>
      <c r="H17" s="169"/>
      <c r="I17" s="169"/>
      <c r="J17" s="169"/>
      <c r="K17" s="218"/>
    </row>
    <row r="18" ht="18" customHeight="1" spans="1:11">
      <c r="A18" s="168" t="s">
        <v>254</v>
      </c>
      <c r="B18" s="169"/>
      <c r="C18" s="169"/>
      <c r="D18" s="169"/>
      <c r="E18" s="169"/>
      <c r="F18" s="169"/>
      <c r="G18" s="169"/>
      <c r="H18" s="169"/>
      <c r="I18" s="169"/>
      <c r="J18" s="169"/>
      <c r="K18" s="218"/>
    </row>
    <row r="19" ht="22" customHeight="1" spans="1:11">
      <c r="A19" s="190"/>
      <c r="B19" s="181"/>
      <c r="C19" s="181"/>
      <c r="D19" s="181"/>
      <c r="E19" s="181"/>
      <c r="F19" s="181"/>
      <c r="G19" s="181"/>
      <c r="H19" s="181"/>
      <c r="I19" s="181"/>
      <c r="J19" s="181"/>
      <c r="K19" s="211"/>
    </row>
    <row r="20" ht="22" customHeight="1" spans="1:11">
      <c r="A20" s="191"/>
      <c r="B20" s="192"/>
      <c r="C20" s="192"/>
      <c r="D20" s="192"/>
      <c r="E20" s="192"/>
      <c r="F20" s="192"/>
      <c r="G20" s="192"/>
      <c r="H20" s="192"/>
      <c r="I20" s="192"/>
      <c r="J20" s="192"/>
      <c r="K20" s="219"/>
    </row>
    <row r="21" ht="22" customHeight="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219"/>
    </row>
    <row r="22" ht="22" customHeight="1" spans="1:11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219"/>
    </row>
    <row r="23" ht="22" customHeigh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220"/>
    </row>
    <row r="24" ht="18" customHeight="1" spans="1:11">
      <c r="A24" s="168" t="s">
        <v>122</v>
      </c>
      <c r="B24" s="169"/>
      <c r="C24" s="181" t="s">
        <v>65</v>
      </c>
      <c r="D24" s="181" t="s">
        <v>66</v>
      </c>
      <c r="E24" s="167"/>
      <c r="F24" s="167"/>
      <c r="G24" s="167"/>
      <c r="H24" s="167"/>
      <c r="I24" s="167"/>
      <c r="J24" s="167"/>
      <c r="K24" s="210"/>
    </row>
    <row r="25" ht="18" customHeight="1" spans="1:11">
      <c r="A25" s="195" t="s">
        <v>255</v>
      </c>
      <c r="B25" s="196"/>
      <c r="C25" s="196"/>
      <c r="D25" s="196"/>
      <c r="E25" s="196"/>
      <c r="F25" s="196"/>
      <c r="G25" s="196"/>
      <c r="H25" s="196"/>
      <c r="I25" s="196"/>
      <c r="J25" s="196"/>
      <c r="K25" s="221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ht="20" customHeight="1" spans="1:11">
      <c r="A27" s="198" t="s">
        <v>256</v>
      </c>
      <c r="B27" s="180"/>
      <c r="C27" s="180"/>
      <c r="D27" s="180"/>
      <c r="E27" s="180"/>
      <c r="F27" s="180"/>
      <c r="G27" s="180"/>
      <c r="H27" s="180"/>
      <c r="I27" s="180"/>
      <c r="J27" s="180"/>
      <c r="K27" s="222" t="s">
        <v>257</v>
      </c>
    </row>
    <row r="28" ht="23" customHeight="1" spans="1:11">
      <c r="A28" s="191"/>
      <c r="B28" s="192"/>
      <c r="C28" s="192"/>
      <c r="D28" s="192"/>
      <c r="E28" s="192"/>
      <c r="F28" s="192"/>
      <c r="G28" s="192"/>
      <c r="H28" s="192"/>
      <c r="I28" s="192"/>
      <c r="J28" s="223"/>
      <c r="K28" s="224">
        <v>1</v>
      </c>
    </row>
    <row r="29" ht="23" customHeight="1" spans="1:11">
      <c r="A29" s="191"/>
      <c r="B29" s="192"/>
      <c r="C29" s="192"/>
      <c r="D29" s="192"/>
      <c r="E29" s="192"/>
      <c r="F29" s="192"/>
      <c r="G29" s="192"/>
      <c r="H29" s="192"/>
      <c r="I29" s="192"/>
      <c r="J29" s="223"/>
      <c r="K29" s="215">
        <v>1</v>
      </c>
    </row>
    <row r="30" ht="23" customHeight="1" spans="1:11">
      <c r="A30" s="191"/>
      <c r="B30" s="192"/>
      <c r="C30" s="192"/>
      <c r="D30" s="192"/>
      <c r="E30" s="192"/>
      <c r="F30" s="192"/>
      <c r="G30" s="192"/>
      <c r="H30" s="192"/>
      <c r="I30" s="192"/>
      <c r="J30" s="223"/>
      <c r="K30" s="215">
        <v>1</v>
      </c>
    </row>
    <row r="31" ht="23" customHeight="1" spans="1:11">
      <c r="A31" s="191"/>
      <c r="B31" s="192"/>
      <c r="C31" s="192"/>
      <c r="D31" s="192"/>
      <c r="E31" s="192"/>
      <c r="F31" s="192"/>
      <c r="G31" s="192"/>
      <c r="H31" s="192"/>
      <c r="I31" s="192"/>
      <c r="J31" s="223"/>
      <c r="K31" s="215"/>
    </row>
    <row r="32" ht="23" customHeight="1" spans="1:11">
      <c r="A32" s="191"/>
      <c r="B32" s="192"/>
      <c r="C32" s="192"/>
      <c r="D32" s="192"/>
      <c r="E32" s="192"/>
      <c r="F32" s="192"/>
      <c r="G32" s="192"/>
      <c r="H32" s="192"/>
      <c r="I32" s="192"/>
      <c r="J32" s="223"/>
      <c r="K32" s="225"/>
    </row>
    <row r="33" ht="23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223"/>
      <c r="K33" s="226"/>
    </row>
    <row r="34" ht="23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223"/>
      <c r="K34" s="215"/>
    </row>
    <row r="35" ht="23" customHeight="1" spans="1:11">
      <c r="A35" s="191"/>
      <c r="B35" s="192"/>
      <c r="C35" s="192"/>
      <c r="D35" s="192"/>
      <c r="E35" s="192"/>
      <c r="F35" s="192"/>
      <c r="G35" s="192"/>
      <c r="H35" s="192"/>
      <c r="I35" s="192"/>
      <c r="J35" s="223"/>
      <c r="K35" s="227"/>
    </row>
    <row r="36" ht="23" customHeight="1" spans="1:11">
      <c r="A36" s="199" t="s">
        <v>258</v>
      </c>
      <c r="B36" s="200"/>
      <c r="C36" s="200"/>
      <c r="D36" s="200"/>
      <c r="E36" s="200"/>
      <c r="F36" s="200"/>
      <c r="G36" s="200"/>
      <c r="H36" s="200"/>
      <c r="I36" s="200"/>
      <c r="J36" s="228"/>
      <c r="K36" s="229">
        <f>SUM(K28:K35)</f>
        <v>3</v>
      </c>
    </row>
    <row r="37" ht="18.75" customHeight="1" spans="1:11">
      <c r="A37" s="201" t="s">
        <v>259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30"/>
    </row>
    <row r="38" s="152" customFormat="1" ht="18.75" customHeight="1" spans="1:11">
      <c r="A38" s="168" t="s">
        <v>260</v>
      </c>
      <c r="B38" s="169"/>
      <c r="C38" s="169"/>
      <c r="D38" s="167" t="s">
        <v>261</v>
      </c>
      <c r="E38" s="167"/>
      <c r="F38" s="203" t="s">
        <v>262</v>
      </c>
      <c r="G38" s="204"/>
      <c r="H38" s="169" t="s">
        <v>263</v>
      </c>
      <c r="I38" s="169"/>
      <c r="J38" s="169" t="s">
        <v>264</v>
      </c>
      <c r="K38" s="218"/>
    </row>
    <row r="39" ht="18.75" customHeight="1" spans="1:11">
      <c r="A39" s="168" t="s">
        <v>123</v>
      </c>
      <c r="B39" s="169" t="s">
        <v>265</v>
      </c>
      <c r="C39" s="169"/>
      <c r="D39" s="169"/>
      <c r="E39" s="169"/>
      <c r="F39" s="169"/>
      <c r="G39" s="169"/>
      <c r="H39" s="169"/>
      <c r="I39" s="169"/>
      <c r="J39" s="169"/>
      <c r="K39" s="218"/>
    </row>
    <row r="40" ht="24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218"/>
    </row>
    <row r="41" ht="24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218"/>
    </row>
    <row r="42" ht="32.1" customHeight="1" spans="1:11">
      <c r="A42" s="170" t="s">
        <v>134</v>
      </c>
      <c r="B42" s="205" t="s">
        <v>266</v>
      </c>
      <c r="C42" s="205"/>
      <c r="D42" s="172" t="s">
        <v>267</v>
      </c>
      <c r="E42" s="187"/>
      <c r="F42" s="172" t="s">
        <v>138</v>
      </c>
      <c r="G42" s="206"/>
      <c r="H42" s="207" t="s">
        <v>139</v>
      </c>
      <c r="I42" s="207"/>
      <c r="J42" s="205" t="s">
        <v>140</v>
      </c>
      <c r="K42" s="2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workbookViewId="0">
      <selection activeCell="P21" sqref="P21"/>
    </sheetView>
  </sheetViews>
  <sheetFormatPr defaultColWidth="9" defaultRowHeight="14.25"/>
  <cols>
    <col min="1" max="1" width="13.625" style="91" customWidth="1"/>
    <col min="2" max="3" width="9.125" style="91" customWidth="1"/>
    <col min="4" max="4" width="9.125" style="92" customWidth="1"/>
    <col min="5" max="6" width="9.125" style="91" customWidth="1"/>
    <col min="7" max="7" width="8.5" style="91" customWidth="1"/>
    <col min="8" max="8" width="5.375" style="91" customWidth="1"/>
    <col min="9" max="9" width="2.75" style="91" customWidth="1"/>
    <col min="10" max="10" width="15.625" style="91" customWidth="1"/>
    <col min="11" max="11" width="13.125" style="91" customWidth="1"/>
    <col min="12" max="12" width="13.5" style="91" customWidth="1"/>
    <col min="13" max="13" width="13.125" style="93" customWidth="1"/>
    <col min="14" max="14" width="12.25" style="93" customWidth="1"/>
    <col min="15" max="15" width="15.625" style="93" customWidth="1"/>
    <col min="16" max="253" width="9" style="91"/>
    <col min="254" max="16384" width="9" style="94"/>
  </cols>
  <sheetData>
    <row r="1" ht="32" customHeight="1" spans="1:16">
      <c r="A1" s="95" t="s">
        <v>144</v>
      </c>
      <c r="B1" s="95"/>
      <c r="C1" s="96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132"/>
    </row>
    <row r="2" ht="32" customHeight="1" spans="1:16">
      <c r="A2" s="98" t="s">
        <v>61</v>
      </c>
      <c r="B2" s="99" t="str">
        <f>首期!B4</f>
        <v>TAMMAM92506</v>
      </c>
      <c r="C2" s="100"/>
      <c r="D2" s="99"/>
      <c r="E2" s="101" t="s">
        <v>67</v>
      </c>
      <c r="F2" s="102" t="str">
        <f>首期!B5</f>
        <v>女式休闲裤</v>
      </c>
      <c r="G2" s="102"/>
      <c r="H2" s="102"/>
      <c r="I2" s="133"/>
      <c r="J2" s="134" t="s">
        <v>57</v>
      </c>
      <c r="K2" s="135" t="s">
        <v>56</v>
      </c>
      <c r="L2" s="135"/>
      <c r="M2" s="135"/>
      <c r="N2" s="135"/>
      <c r="O2" s="135"/>
      <c r="P2" s="136"/>
    </row>
    <row r="3" spans="1:16">
      <c r="A3" s="103" t="s">
        <v>145</v>
      </c>
      <c r="B3" s="104" t="s">
        <v>146</v>
      </c>
      <c r="C3" s="105"/>
      <c r="D3" s="104"/>
      <c r="E3" s="104"/>
      <c r="F3" s="104"/>
      <c r="G3" s="104"/>
      <c r="H3" s="104"/>
      <c r="I3" s="137"/>
      <c r="J3" s="138"/>
      <c r="K3" s="138"/>
      <c r="L3" s="138"/>
      <c r="M3" s="138"/>
      <c r="N3" s="138"/>
      <c r="O3" s="138"/>
      <c r="P3" s="139"/>
    </row>
    <row r="4" ht="16.5" spans="1:16">
      <c r="A4" s="103"/>
      <c r="B4" s="106" t="s">
        <v>110</v>
      </c>
      <c r="C4" s="106" t="s">
        <v>111</v>
      </c>
      <c r="D4" s="107" t="s">
        <v>112</v>
      </c>
      <c r="E4" s="106" t="s">
        <v>113</v>
      </c>
      <c r="F4" s="106" t="s">
        <v>114</v>
      </c>
      <c r="G4" s="108" t="s">
        <v>115</v>
      </c>
      <c r="H4" s="109"/>
      <c r="I4" s="137"/>
      <c r="J4" s="106" t="s">
        <v>111</v>
      </c>
      <c r="K4" s="106" t="s">
        <v>112</v>
      </c>
      <c r="L4" s="140" t="s">
        <v>113</v>
      </c>
      <c r="M4" s="106" t="s">
        <v>114</v>
      </c>
      <c r="N4" s="106" t="s">
        <v>115</v>
      </c>
      <c r="O4" s="108" t="s">
        <v>195</v>
      </c>
      <c r="P4" s="141"/>
    </row>
    <row r="5" ht="18" customHeight="1" spans="1:16">
      <c r="A5" s="103"/>
      <c r="B5" s="106" t="s">
        <v>149</v>
      </c>
      <c r="C5" s="106" t="s">
        <v>150</v>
      </c>
      <c r="D5" s="107" t="s">
        <v>151</v>
      </c>
      <c r="E5" s="110" t="s">
        <v>152</v>
      </c>
      <c r="F5" s="106" t="s">
        <v>153</v>
      </c>
      <c r="G5" s="106" t="s">
        <v>154</v>
      </c>
      <c r="H5" s="109"/>
      <c r="I5" s="137"/>
      <c r="J5" s="142"/>
      <c r="K5" s="143"/>
      <c r="L5" s="143"/>
      <c r="M5" s="143"/>
      <c r="N5" s="143"/>
      <c r="O5" s="143"/>
      <c r="P5" s="144"/>
    </row>
    <row r="6" ht="25" customHeight="1" spans="1:16">
      <c r="A6" s="111" t="s">
        <v>155</v>
      </c>
      <c r="B6" s="112">
        <f>C6-2.1</f>
        <v>93.8</v>
      </c>
      <c r="C6" s="112">
        <f>D6-2.1</f>
        <v>95.9</v>
      </c>
      <c r="D6" s="113">
        <v>98</v>
      </c>
      <c r="E6" s="112">
        <f t="shared" ref="E6:G6" si="0">D6+2.1</f>
        <v>100.1</v>
      </c>
      <c r="F6" s="112">
        <f t="shared" si="0"/>
        <v>102.2</v>
      </c>
      <c r="G6" s="114">
        <f t="shared" si="0"/>
        <v>104.3</v>
      </c>
      <c r="H6" s="115"/>
      <c r="I6" s="137"/>
      <c r="J6" s="142"/>
      <c r="K6" s="142"/>
      <c r="L6" s="142"/>
      <c r="M6" s="142"/>
      <c r="N6" s="142"/>
      <c r="O6" s="142"/>
      <c r="P6" s="145"/>
    </row>
    <row r="7" ht="25" customHeight="1" spans="1:16">
      <c r="A7" s="111" t="s">
        <v>157</v>
      </c>
      <c r="B7" s="112">
        <f>C7-4</f>
        <v>64</v>
      </c>
      <c r="C7" s="112">
        <f>D7-4</f>
        <v>68</v>
      </c>
      <c r="D7" s="113">
        <v>72</v>
      </c>
      <c r="E7" s="112">
        <f t="shared" ref="E7:E9" si="1">D7+4</f>
        <v>76</v>
      </c>
      <c r="F7" s="112">
        <f>E7+5</f>
        <v>81</v>
      </c>
      <c r="G7" s="114">
        <f>F7+6</f>
        <v>87</v>
      </c>
      <c r="H7" s="115"/>
      <c r="I7" s="137"/>
      <c r="J7" s="142"/>
      <c r="K7" s="142"/>
      <c r="L7" s="142"/>
      <c r="M7" s="142"/>
      <c r="N7" s="142"/>
      <c r="O7" s="142"/>
      <c r="P7" s="145"/>
    </row>
    <row r="8" ht="25" customHeight="1" spans="1:16">
      <c r="A8" s="111" t="s">
        <v>160</v>
      </c>
      <c r="B8" s="112">
        <f>C8-4</f>
        <v>78</v>
      </c>
      <c r="C8" s="112">
        <f>D8-4</f>
        <v>82</v>
      </c>
      <c r="D8" s="113">
        <f>D9-10</f>
        <v>86</v>
      </c>
      <c r="E8" s="112">
        <f t="shared" si="1"/>
        <v>90</v>
      </c>
      <c r="F8" s="112">
        <f>E8+5</f>
        <v>95</v>
      </c>
      <c r="G8" s="114">
        <f>F8+6</f>
        <v>101</v>
      </c>
      <c r="H8" s="115"/>
      <c r="I8" s="137"/>
      <c r="J8" s="142"/>
      <c r="K8" s="142"/>
      <c r="L8" s="142"/>
      <c r="M8" s="142"/>
      <c r="N8" s="142"/>
      <c r="O8" s="142"/>
      <c r="P8" s="145"/>
    </row>
    <row r="9" ht="25" customHeight="1" spans="1:16">
      <c r="A9" s="111" t="s">
        <v>161</v>
      </c>
      <c r="B9" s="112">
        <f>C9-3.6</f>
        <v>88.8</v>
      </c>
      <c r="C9" s="112">
        <f>D9-3.6</f>
        <v>92.4</v>
      </c>
      <c r="D9" s="113">
        <v>96</v>
      </c>
      <c r="E9" s="112">
        <f t="shared" si="1"/>
        <v>100</v>
      </c>
      <c r="F9" s="112">
        <f>E9+4</f>
        <v>104</v>
      </c>
      <c r="G9" s="114">
        <f>F9+4</f>
        <v>108</v>
      </c>
      <c r="H9" s="115"/>
      <c r="I9" s="137"/>
      <c r="J9" s="142"/>
      <c r="K9" s="142"/>
      <c r="L9" s="142"/>
      <c r="M9" s="142"/>
      <c r="N9" s="142"/>
      <c r="O9" s="142"/>
      <c r="P9" s="145"/>
    </row>
    <row r="10" ht="25" customHeight="1" spans="1:16">
      <c r="A10" s="111" t="s">
        <v>164</v>
      </c>
      <c r="B10" s="112">
        <f>C10-1.15</f>
        <v>26.7</v>
      </c>
      <c r="C10" s="112">
        <f>D10-1.15</f>
        <v>27.85</v>
      </c>
      <c r="D10" s="113">
        <v>29</v>
      </c>
      <c r="E10" s="112">
        <f t="shared" ref="E10:G10" si="2">D10+1.3</f>
        <v>30.3</v>
      </c>
      <c r="F10" s="112">
        <f t="shared" si="2"/>
        <v>31.6</v>
      </c>
      <c r="G10" s="114">
        <f t="shared" si="2"/>
        <v>32.9</v>
      </c>
      <c r="H10" s="115"/>
      <c r="I10" s="137"/>
      <c r="J10" s="142"/>
      <c r="K10" s="142"/>
      <c r="L10" s="142"/>
      <c r="M10" s="142"/>
      <c r="N10" s="142"/>
      <c r="O10" s="142"/>
      <c r="P10" s="145"/>
    </row>
    <row r="11" ht="25" customHeight="1" spans="1:16">
      <c r="A11" s="111" t="s">
        <v>165</v>
      </c>
      <c r="B11" s="112">
        <f>C11-0.7</f>
        <v>20.6</v>
      </c>
      <c r="C11" s="112">
        <f>D11-0.7</f>
        <v>21.3</v>
      </c>
      <c r="D11" s="113">
        <v>22</v>
      </c>
      <c r="E11" s="112">
        <f>D11+0.7</f>
        <v>22.7</v>
      </c>
      <c r="F11" s="112">
        <f>E11+0.7</f>
        <v>23.4</v>
      </c>
      <c r="G11" s="114">
        <f>F11+0.9</f>
        <v>24.3</v>
      </c>
      <c r="H11" s="116"/>
      <c r="I11" s="137"/>
      <c r="J11" s="142"/>
      <c r="K11" s="142"/>
      <c r="L11" s="142"/>
      <c r="M11" s="142"/>
      <c r="N11" s="142"/>
      <c r="O11" s="142"/>
      <c r="P11" s="145"/>
    </row>
    <row r="12" ht="25" customHeight="1" spans="1:16">
      <c r="A12" s="111" t="s">
        <v>166</v>
      </c>
      <c r="B12" s="112">
        <f>C12-0.5</f>
        <v>15</v>
      </c>
      <c r="C12" s="112">
        <f t="shared" ref="C12:C16" si="3">D12-0.5</f>
        <v>15.5</v>
      </c>
      <c r="D12" s="113">
        <v>16</v>
      </c>
      <c r="E12" s="112">
        <f>D12+0.5</f>
        <v>16.5</v>
      </c>
      <c r="F12" s="112">
        <f>E12+0.5</f>
        <v>17</v>
      </c>
      <c r="G12" s="114">
        <f>F12+0.7</f>
        <v>17.7</v>
      </c>
      <c r="H12" s="116"/>
      <c r="I12" s="137"/>
      <c r="J12" s="142"/>
      <c r="K12" s="142"/>
      <c r="L12" s="142"/>
      <c r="M12" s="142"/>
      <c r="N12" s="142"/>
      <c r="O12" s="142"/>
      <c r="P12" s="145"/>
    </row>
    <row r="13" ht="25" customHeight="1" spans="1:16">
      <c r="A13" s="111" t="s">
        <v>167</v>
      </c>
      <c r="B13" s="112">
        <f>C13-0.7</f>
        <v>26.7</v>
      </c>
      <c r="C13" s="112">
        <f>D13-0.6</f>
        <v>27.4</v>
      </c>
      <c r="D13" s="113">
        <v>28</v>
      </c>
      <c r="E13" s="112">
        <f>D13+0.6</f>
        <v>28.6</v>
      </c>
      <c r="F13" s="112">
        <f>E13+0.7</f>
        <v>29.3</v>
      </c>
      <c r="G13" s="114">
        <f>F13+0.6</f>
        <v>29.9</v>
      </c>
      <c r="H13" s="115"/>
      <c r="I13" s="137"/>
      <c r="J13" s="142"/>
      <c r="K13" s="142"/>
      <c r="L13" s="142"/>
      <c r="M13" s="142"/>
      <c r="N13" s="142"/>
      <c r="O13" s="142"/>
      <c r="P13" s="145"/>
    </row>
    <row r="14" ht="25" customHeight="1" spans="1:16">
      <c r="A14" s="111" t="s">
        <v>169</v>
      </c>
      <c r="B14" s="112">
        <f>C14-0.9</f>
        <v>36.2</v>
      </c>
      <c r="C14" s="112">
        <f>D14-0.9</f>
        <v>37.1</v>
      </c>
      <c r="D14" s="113">
        <v>38</v>
      </c>
      <c r="E14" s="112">
        <f t="shared" ref="E14:G14" si="4">D14+1.1</f>
        <v>39.1</v>
      </c>
      <c r="F14" s="112">
        <f t="shared" si="4"/>
        <v>40.2</v>
      </c>
      <c r="G14" s="114">
        <f t="shared" si="4"/>
        <v>41.3</v>
      </c>
      <c r="H14" s="115"/>
      <c r="I14" s="137"/>
      <c r="J14" s="142"/>
      <c r="K14" s="142"/>
      <c r="L14" s="142"/>
      <c r="M14" s="142"/>
      <c r="N14" s="142"/>
      <c r="O14" s="142"/>
      <c r="P14" s="145"/>
    </row>
    <row r="15" ht="25" customHeight="1" spans="1:16">
      <c r="A15" s="111" t="s">
        <v>171</v>
      </c>
      <c r="B15" s="112">
        <f>C15-0</f>
        <v>13.5</v>
      </c>
      <c r="C15" s="112">
        <f t="shared" si="3"/>
        <v>13.5</v>
      </c>
      <c r="D15" s="113">
        <v>14</v>
      </c>
      <c r="E15" s="112">
        <f t="shared" ref="E15:E18" si="5">D15</f>
        <v>14</v>
      </c>
      <c r="F15" s="112">
        <f>E15+1.5</f>
        <v>15.5</v>
      </c>
      <c r="G15" s="114">
        <f>F15+0</f>
        <v>15.5</v>
      </c>
      <c r="H15" s="115"/>
      <c r="I15" s="137"/>
      <c r="J15" s="142"/>
      <c r="K15" s="142"/>
      <c r="L15" s="142"/>
      <c r="M15" s="142"/>
      <c r="N15" s="142"/>
      <c r="O15" s="142"/>
      <c r="P15" s="145"/>
    </row>
    <row r="16" ht="25" customHeight="1" spans="1:16">
      <c r="A16" s="111" t="s">
        <v>172</v>
      </c>
      <c r="B16" s="112">
        <f>C16-0</f>
        <v>15.5</v>
      </c>
      <c r="C16" s="112">
        <f t="shared" si="3"/>
        <v>15.5</v>
      </c>
      <c r="D16" s="113">
        <v>16</v>
      </c>
      <c r="E16" s="112">
        <f t="shared" si="5"/>
        <v>16</v>
      </c>
      <c r="F16" s="112">
        <f>E16+1.5</f>
        <v>17.5</v>
      </c>
      <c r="G16" s="114">
        <f>F16+0</f>
        <v>17.5</v>
      </c>
      <c r="H16" s="115"/>
      <c r="I16" s="137"/>
      <c r="J16" s="142"/>
      <c r="K16" s="142"/>
      <c r="L16" s="142"/>
      <c r="M16" s="142"/>
      <c r="N16" s="142"/>
      <c r="O16" s="142"/>
      <c r="P16" s="145"/>
    </row>
    <row r="17" ht="25" customHeight="1" spans="1:16">
      <c r="A17" s="111" t="s">
        <v>268</v>
      </c>
      <c r="B17" s="112"/>
      <c r="C17" s="112"/>
      <c r="D17" s="113" t="s">
        <v>66</v>
      </c>
      <c r="E17" s="112"/>
      <c r="F17" s="112"/>
      <c r="G17" s="114"/>
      <c r="H17" s="115"/>
      <c r="I17" s="137"/>
      <c r="J17" s="142"/>
      <c r="K17" s="142"/>
      <c r="L17" s="142"/>
      <c r="M17" s="142"/>
      <c r="N17" s="142"/>
      <c r="O17" s="142"/>
      <c r="P17" s="145"/>
    </row>
    <row r="18" ht="25" customHeight="1" spans="1:16">
      <c r="A18" s="111" t="s">
        <v>269</v>
      </c>
      <c r="B18" s="112">
        <f>D18</f>
        <v>4</v>
      </c>
      <c r="C18" s="112">
        <f>D18</f>
        <v>4</v>
      </c>
      <c r="D18" s="113">
        <v>4</v>
      </c>
      <c r="E18" s="112">
        <f t="shared" si="5"/>
        <v>4</v>
      </c>
      <c r="F18" s="112">
        <f>D18</f>
        <v>4</v>
      </c>
      <c r="G18" s="114">
        <f>D18</f>
        <v>4</v>
      </c>
      <c r="H18" s="117"/>
      <c r="I18" s="137"/>
      <c r="J18" s="142"/>
      <c r="K18" s="142"/>
      <c r="L18" s="142"/>
      <c r="M18" s="142"/>
      <c r="N18" s="142"/>
      <c r="O18" s="142"/>
      <c r="P18" s="145"/>
    </row>
    <row r="19" ht="25" customHeight="1" spans="1:16">
      <c r="A19" s="118"/>
      <c r="B19" s="119"/>
      <c r="C19" s="119"/>
      <c r="D19" s="120"/>
      <c r="E19" s="119"/>
      <c r="F19" s="119"/>
      <c r="G19" s="119"/>
      <c r="H19" s="121"/>
      <c r="I19" s="137"/>
      <c r="J19" s="146"/>
      <c r="K19" s="146"/>
      <c r="L19" s="142"/>
      <c r="M19" s="146"/>
      <c r="N19" s="146"/>
      <c r="O19" s="142"/>
      <c r="P19" s="145"/>
    </row>
    <row r="20" ht="25" customHeight="1" spans="1:16">
      <c r="A20" s="122"/>
      <c r="B20" s="123"/>
      <c r="C20" s="123"/>
      <c r="D20" s="124"/>
      <c r="E20" s="123"/>
      <c r="F20" s="123"/>
      <c r="G20" s="123"/>
      <c r="H20" s="125"/>
      <c r="I20" s="147"/>
      <c r="J20" s="147"/>
      <c r="K20" s="147"/>
      <c r="L20" s="147"/>
      <c r="M20" s="147"/>
      <c r="N20" s="147"/>
      <c r="O20" s="147"/>
      <c r="P20" s="148"/>
    </row>
    <row r="21" ht="18" spans="1:16">
      <c r="A21" s="126"/>
      <c r="B21" s="127"/>
      <c r="C21" s="127"/>
      <c r="D21" s="128"/>
      <c r="E21" s="127"/>
      <c r="F21" s="127"/>
      <c r="G21" s="127"/>
      <c r="H21" s="129"/>
      <c r="M21" s="91"/>
      <c r="N21" s="91"/>
      <c r="O21" s="91"/>
      <c r="P21" s="132"/>
    </row>
    <row r="22" ht="18" spans="1:16">
      <c r="A22" s="126"/>
      <c r="B22" s="127"/>
      <c r="C22" s="127"/>
      <c r="D22" s="128"/>
      <c r="E22" s="127"/>
      <c r="F22" s="127"/>
      <c r="G22" s="127"/>
      <c r="H22" s="129"/>
      <c r="M22" s="91"/>
      <c r="N22" s="91"/>
      <c r="O22" s="91"/>
      <c r="P22" s="132"/>
    </row>
    <row r="23" spans="1:16">
      <c r="A23" s="130" t="s">
        <v>175</v>
      </c>
      <c r="B23" s="130"/>
      <c r="C23" s="131"/>
      <c r="D23" s="131"/>
      <c r="M23" s="91"/>
      <c r="N23" s="91"/>
      <c r="O23" s="91"/>
      <c r="P23" s="94"/>
    </row>
    <row r="24" spans="3:16">
      <c r="C24" s="92"/>
      <c r="J24" s="149" t="s">
        <v>176</v>
      </c>
      <c r="K24" s="150"/>
      <c r="L24" s="149" t="s">
        <v>177</v>
      </c>
      <c r="M24" s="149" t="s">
        <v>137</v>
      </c>
      <c r="N24" s="149" t="s">
        <v>178</v>
      </c>
      <c r="O24" s="91" t="s">
        <v>140</v>
      </c>
      <c r="P24" s="94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4" sqref="E4:E5"/>
    </sheetView>
  </sheetViews>
  <sheetFormatPr defaultColWidth="9" defaultRowHeight="14.25"/>
  <cols>
    <col min="1" max="1" width="7" customWidth="1"/>
    <col min="2" max="2" width="14.5" customWidth="1"/>
    <col min="3" max="3" width="19.5" style="80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271</v>
      </c>
      <c r="B2" s="5" t="s">
        <v>272</v>
      </c>
      <c r="C2" s="5" t="s">
        <v>273</v>
      </c>
      <c r="D2" s="5" t="s">
        <v>274</v>
      </c>
      <c r="E2" s="5" t="s">
        <v>275</v>
      </c>
      <c r="F2" s="5" t="s">
        <v>276</v>
      </c>
      <c r="G2" s="5" t="s">
        <v>277</v>
      </c>
      <c r="H2" s="81" t="s">
        <v>278</v>
      </c>
      <c r="I2" s="4" t="s">
        <v>279</v>
      </c>
      <c r="J2" s="4" t="s">
        <v>280</v>
      </c>
      <c r="K2" s="4" t="s">
        <v>281</v>
      </c>
      <c r="L2" s="4" t="s">
        <v>282</v>
      </c>
      <c r="M2" s="4" t="s">
        <v>283</v>
      </c>
      <c r="N2" s="5" t="s">
        <v>284</v>
      </c>
      <c r="O2" s="5" t="s">
        <v>285</v>
      </c>
    </row>
    <row r="3" s="1" customFormat="1" ht="16.5" spans="1:15">
      <c r="A3" s="4"/>
      <c r="B3" s="7"/>
      <c r="C3" s="7"/>
      <c r="D3" s="7"/>
      <c r="E3" s="7"/>
      <c r="F3" s="7"/>
      <c r="G3" s="7"/>
      <c r="H3" s="82"/>
      <c r="I3" s="4" t="s">
        <v>257</v>
      </c>
      <c r="J3" s="4" t="s">
        <v>257</v>
      </c>
      <c r="K3" s="4" t="s">
        <v>257</v>
      </c>
      <c r="L3" s="4" t="s">
        <v>257</v>
      </c>
      <c r="M3" s="4" t="s">
        <v>257</v>
      </c>
      <c r="N3" s="7"/>
      <c r="O3" s="7"/>
    </row>
    <row r="4" ht="20" customHeight="1" spans="1:15">
      <c r="A4" s="17">
        <v>1</v>
      </c>
      <c r="B4" s="28" t="s">
        <v>286</v>
      </c>
      <c r="C4" s="32" t="s">
        <v>287</v>
      </c>
      <c r="D4" s="16" t="s">
        <v>117</v>
      </c>
      <c r="E4" s="13" t="s">
        <v>288</v>
      </c>
      <c r="F4" s="16" t="s">
        <v>289</v>
      </c>
      <c r="G4" s="83" t="s">
        <v>65</v>
      </c>
      <c r="H4" s="17" t="s">
        <v>65</v>
      </c>
      <c r="I4" s="87">
        <v>1</v>
      </c>
      <c r="J4" s="88">
        <v>2</v>
      </c>
      <c r="K4" s="88">
        <v>2</v>
      </c>
      <c r="L4" s="88">
        <v>0</v>
      </c>
      <c r="M4" s="17">
        <v>1</v>
      </c>
      <c r="N4" s="17">
        <f>SUM(I4:M4)</f>
        <v>6</v>
      </c>
      <c r="O4" s="17"/>
    </row>
    <row r="5" ht="20" customHeight="1" spans="1:15">
      <c r="A5" s="17">
        <v>2</v>
      </c>
      <c r="B5" s="28" t="s">
        <v>290</v>
      </c>
      <c r="C5" s="32" t="s">
        <v>287</v>
      </c>
      <c r="D5" s="16" t="s">
        <v>118</v>
      </c>
      <c r="E5" s="13" t="s">
        <v>288</v>
      </c>
      <c r="F5" s="16" t="s">
        <v>289</v>
      </c>
      <c r="G5" s="83" t="s">
        <v>65</v>
      </c>
      <c r="H5" s="17" t="s">
        <v>65</v>
      </c>
      <c r="I5" s="87">
        <v>1</v>
      </c>
      <c r="J5" s="88">
        <v>1</v>
      </c>
      <c r="K5" s="88">
        <v>1</v>
      </c>
      <c r="L5" s="88">
        <v>0</v>
      </c>
      <c r="M5" s="17">
        <v>1</v>
      </c>
      <c r="N5" s="17">
        <f>SUM(I5:M5)</f>
        <v>4</v>
      </c>
      <c r="O5" s="17"/>
    </row>
    <row r="6" ht="20" customHeight="1" spans="1:15">
      <c r="A6" s="17"/>
      <c r="B6" s="28"/>
      <c r="C6" s="28"/>
      <c r="D6" s="28"/>
      <c r="E6" s="13"/>
      <c r="F6" s="16"/>
      <c r="G6" s="83"/>
      <c r="H6" s="17"/>
      <c r="I6" s="89"/>
      <c r="J6" s="88"/>
      <c r="K6" s="88"/>
      <c r="L6" s="88"/>
      <c r="M6" s="17"/>
      <c r="N6" s="17"/>
      <c r="O6" s="17"/>
    </row>
    <row r="7" ht="20" customHeight="1" spans="1:15">
      <c r="A7" s="17"/>
      <c r="B7" s="28"/>
      <c r="C7" s="28"/>
      <c r="D7" s="16"/>
      <c r="E7" s="33"/>
      <c r="F7" s="28"/>
      <c r="G7" s="84"/>
      <c r="H7" s="61"/>
      <c r="I7" s="89"/>
      <c r="J7" s="88"/>
      <c r="K7" s="88"/>
      <c r="L7" s="88"/>
      <c r="M7" s="17"/>
      <c r="N7" s="17"/>
      <c r="O7" s="17"/>
    </row>
    <row r="8" ht="20" customHeight="1" spans="1:15">
      <c r="A8" s="17"/>
      <c r="B8" s="34"/>
      <c r="C8" s="34"/>
      <c r="D8" s="34"/>
      <c r="E8" s="71"/>
      <c r="F8" s="34"/>
      <c r="G8" s="17"/>
      <c r="H8" s="9"/>
      <c r="I8" s="87"/>
      <c r="J8" s="88"/>
      <c r="K8" s="88"/>
      <c r="L8" s="88"/>
      <c r="M8" s="17"/>
      <c r="N8" s="17"/>
      <c r="O8" s="9"/>
    </row>
    <row r="9" ht="20" customHeight="1" spans="1:15">
      <c r="A9" s="17"/>
      <c r="B9" s="34"/>
      <c r="C9" s="34"/>
      <c r="D9" s="34"/>
      <c r="E9" s="71"/>
      <c r="F9" s="34"/>
      <c r="G9" s="17"/>
      <c r="H9" s="9"/>
      <c r="I9" s="87"/>
      <c r="J9" s="88"/>
      <c r="K9" s="88"/>
      <c r="L9" s="88"/>
      <c r="M9" s="17"/>
      <c r="N9" s="17"/>
      <c r="O9" s="9"/>
    </row>
    <row r="10" ht="20" customHeight="1" spans="1:15">
      <c r="A10" s="17"/>
      <c r="B10" s="34"/>
      <c r="C10" s="34"/>
      <c r="D10" s="34"/>
      <c r="E10" s="71"/>
      <c r="F10" s="34"/>
      <c r="G10" s="17"/>
      <c r="H10" s="9"/>
      <c r="I10" s="87"/>
      <c r="J10" s="88"/>
      <c r="K10" s="88"/>
      <c r="L10" s="88"/>
      <c r="M10" s="17"/>
      <c r="N10" s="17"/>
      <c r="O10" s="9"/>
    </row>
    <row r="11" ht="20" customHeight="1" spans="1:15">
      <c r="A11" s="17"/>
      <c r="B11" s="34"/>
      <c r="C11" s="34"/>
      <c r="D11" s="34"/>
      <c r="E11" s="71"/>
      <c r="F11" s="34"/>
      <c r="G11" s="17"/>
      <c r="H11" s="9"/>
      <c r="I11" s="87"/>
      <c r="J11" s="88"/>
      <c r="K11" s="88"/>
      <c r="L11" s="88"/>
      <c r="M11" s="17"/>
      <c r="N11" s="17"/>
      <c r="O11" s="9"/>
    </row>
    <row r="12" s="2" customFormat="1" ht="18.75" spans="1:15">
      <c r="A12" s="18" t="s">
        <v>291</v>
      </c>
      <c r="B12" s="19"/>
      <c r="C12" s="34"/>
      <c r="D12" s="20"/>
      <c r="E12" s="21"/>
      <c r="F12" s="34"/>
      <c r="G12" s="17"/>
      <c r="H12" s="41"/>
      <c r="I12" s="35"/>
      <c r="J12" s="18" t="s">
        <v>292</v>
      </c>
      <c r="K12" s="19"/>
      <c r="L12" s="19"/>
      <c r="M12" s="20"/>
      <c r="N12" s="19"/>
      <c r="O12" s="26"/>
    </row>
    <row r="13" ht="61" customHeight="1" spans="1:15">
      <c r="A13" s="85" t="s">
        <v>293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90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2024-07-15T04:03:20Z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