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<sst xmlns="http://schemas.openxmlformats.org/spreadsheetml/2006/main" count="1079" uniqueCount="350">
  <si>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</si>
  <si>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</si>
  <si>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</si>
  <si>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</si>
  <si>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</si>
  <si>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</si>
  <si>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</si>
  <si>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</si>
  <si>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</si>
  <si>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</si>
  <si>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</si>
  <si>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</si>
  <si>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</si>
  <si>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</si>
  <si>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</si>
  <si>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</si>
  <si>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</si>
  <si>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</si>
  <si>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</si>
  <si>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</si>
  <si>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</si>
  <si>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</si>
  <si>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</si>
  <si>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</si>
  <si>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</si>
  <si>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</si>
  <si>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</si>
  <si>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</si>
  <si>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</si>
  <si>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</si>
  <si>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</si>
  <si>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</si>
  <si>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</si>
  <si>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</si>
  <si>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</si>
  <si>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</si>
  <si>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</si>
  <si>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</si>
  <si>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</si>
  <si>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</si>
  <si>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</si>
  <si>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</si>
  <si>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</si>
  <si>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</si>
  <si>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</si>
  <si>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</si>
  <si>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</si>
  <si>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</si>
  <si>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</si>
  <si>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</si>
  <si>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</si>
  <si>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</si>
  <si>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</si>
  <si>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</si>
  <si>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</si>
  <si>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</si>
  <si>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</si>
  <si>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</si>
  <si>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</si>
  <si>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</si>
  <si>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</si>
  <si>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</si>
  <si>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QACCAM95205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</si>
  <si>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</si>
  <si>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</si>
  <si>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</si>
  <si>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</si>
  <si>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</si>
  <si>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</si>
  <si>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</si>
  <si>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</si>
  <si>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</si>
  <si>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</si>
  <si>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</si>
  <si>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</si>
  <si>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</si>
  <si>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</si>
  <si>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</si>
  <si>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</si>
  <si>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</si>
  <si>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</si>
  <si>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</si>
  <si>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</si>
  <si>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</si>
  <si>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</si>
  <si>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</si>
  <si>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</si>
  <si>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</si>
  <si>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</si>
  <si>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</si>
  <si>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</si>
  <si>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</si>
  <si>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</si>
  <si>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</si>
  <si>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</si>
  <si>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</si>
  <si>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</si>
  <si>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</si>
  <si>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</si>
  <si>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</si>
  <si>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</si>
  <si>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</si>
  <si>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</si>
  <si>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</si>
  <si>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</si>
  <si>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</si>
  <si>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</si>
  <si>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</si>
  <si>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</si>
  <si>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</si>
  <si>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</si>
  <si>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雪绒粉</t>
  </si>
  <si>
    <t>藏蓝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</si>
  <si>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</si>
  <si>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</si>
  <si>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</si>
  <si>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</si>
  <si>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</si>
  <si>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</si>
  <si>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</si>
  <si>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1、前中拉链容皱，拉链外露有宽窄，拉链下车库不方正</t>
  </si>
  <si>
    <t>2、前胸拼接处不顺直，下摆容皱不均匀</t>
  </si>
  <si>
    <t>3、前幅鼠袋有歪斜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</si>
  <si>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</si>
  <si>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</si>
  <si>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</si>
  <si>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</si>
  <si>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</si>
  <si>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</si>
  <si>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</si>
  <si>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</si>
  <si>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</si>
  <si>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</si>
  <si>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</si>
  <si>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</si>
  <si>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</si>
  <si>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</si>
  <si>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</si>
  <si>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</si>
  <si>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</si>
  <si>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</si>
  <si>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</si>
  <si>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</si>
  <si>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</si>
  <si>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</si>
  <si>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</si>
  <si>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</si>
  <si>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</si>
  <si>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</si>
  <si>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</si>
  <si>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洗前</t>
  </si>
  <si>
    <t>洗后</t>
  </si>
  <si>
    <t>后中长</t>
  </si>
  <si>
    <t>+0</t>
  </si>
  <si>
    <t>胸围</t>
  </si>
  <si>
    <t>+1</t>
  </si>
  <si>
    <t>摆围（平量）</t>
  </si>
  <si>
    <t>+2</t>
  </si>
  <si>
    <t>摆围（拉量)</t>
  </si>
  <si>
    <t>上领围</t>
  </si>
  <si>
    <t>下领围</t>
  </si>
  <si>
    <t>肩宽</t>
  </si>
  <si>
    <t>肩点袖长</t>
  </si>
  <si>
    <t>袖肥/2</t>
  </si>
  <si>
    <t>-0.5</t>
  </si>
  <si>
    <t>袖肘围/2</t>
  </si>
  <si>
    <t>袖口围/2（拉量）</t>
  </si>
  <si>
    <t>袖口围/2（平量）</t>
  </si>
  <si>
    <t>前中拉链长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</si>
  <si>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</si>
  <si>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</si>
  <si>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</si>
  <si>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</si>
  <si>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</si>
  <si>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</si>
  <si>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</si>
  <si>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</si>
  <si>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</si>
  <si>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</si>
  <si>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</si>
  <si>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</si>
  <si>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</si>
  <si>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</si>
  <si>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1、前中拉链容皱，拉链下方不方正</t>
  </si>
  <si>
    <t>2、前胸拼接有大小，左右不对称</t>
  </si>
  <si>
    <t>3、袖口+下脚包橡筋不顺直</t>
  </si>
  <si>
    <t>【整改的严重缺陷及整改复核时间】</t>
  </si>
  <si>
    <t>以上问题车间已整改</t>
  </si>
  <si>
    <t>样品规格  SAMPLE SPEC</t>
  </si>
  <si>
    <t xml:space="preserve">+0 -0.5 </t>
  </si>
  <si>
    <t xml:space="preserve">+0 +0 </t>
  </si>
  <si>
    <t>-0.5 -0.5</t>
  </si>
  <si>
    <t>-0.5 +0</t>
  </si>
  <si>
    <t xml:space="preserve">+1 +1 </t>
  </si>
  <si>
    <t>+0.5 +0.5</t>
  </si>
  <si>
    <t>+1 +1</t>
  </si>
  <si>
    <t xml:space="preserve">+1 +1.5 </t>
  </si>
  <si>
    <t>+0.5 +0</t>
  </si>
  <si>
    <t>+0 +0</t>
  </si>
  <si>
    <t xml:space="preserve">-0.5 -0.5 </t>
  </si>
  <si>
    <t>+1 +0.5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</si>
  <si>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</si>
  <si>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</si>
  <si>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</si>
  <si>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</si>
  <si>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</si>
  <si>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</si>
  <si>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</si>
  <si>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</si>
  <si>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</si>
  <si>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</si>
  <si>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</si>
  <si>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</si>
  <si>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</si>
  <si>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</si>
  <si>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</si>
  <si>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</si>
  <si>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</si>
  <si>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</si>
  <si>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</si>
  <si>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</si>
  <si>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</si>
  <si>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</si>
  <si>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</si>
  <si>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</si>
  <si>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</si>
  <si>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</si>
  <si>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</si>
  <si>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</si>
  <si>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</si>
  <si>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</si>
  <si>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</si>
  <si>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</si>
  <si>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</si>
  <si>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</si>
  <si>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</si>
  <si>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</si>
  <si>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</si>
  <si>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</si>
  <si>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1、前中拉链歪斜，前中侧拼左右不对称</t>
  </si>
  <si>
    <t>2、侧骨左右长短，前幅袋口冚线不顺直，压线有大小</t>
  </si>
  <si>
    <t>3、上袖容皱，不圆顺，下摆橡筋起扭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</si>
  <si>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</si>
  <si>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</si>
  <si>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</si>
  <si>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</si>
  <si>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</si>
  <si>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</si>
  <si>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</si>
  <si>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抽查125件，发现4件不良品，已按照以上提出的问题点改正，可以出货</t>
  </si>
  <si>
    <t>服装QC部门</t>
  </si>
  <si>
    <t>检验人</t>
  </si>
  <si>
    <t>+0 +0 +0</t>
  </si>
  <si>
    <t>+1 +0 +0</t>
  </si>
  <si>
    <t>+0 +1 +1</t>
  </si>
  <si>
    <t>+1 +1 +1</t>
  </si>
  <si>
    <t>+2 +1 +1</t>
  </si>
  <si>
    <t>+0 +1 +0</t>
  </si>
  <si>
    <t>+1 +1 +0</t>
  </si>
  <si>
    <t>-0.5 +0 +0</t>
  </si>
  <si>
    <t>-0.2 +0.5 +0</t>
  </si>
  <si>
    <t>+0 +0 +0.5</t>
  </si>
  <si>
    <t>-0.5 +0 -0.5</t>
  </si>
  <si>
    <t>+0 -0.5 -0.5</t>
  </si>
  <si>
    <t>+0.5 +0.2 +0</t>
  </si>
  <si>
    <t>-0.2 +0 +0</t>
  </si>
  <si>
    <t>+0.2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</si>
  <si>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</si>
  <si>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</si>
  <si>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</si>
  <si>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</si>
  <si>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</si>
  <si>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</si>
  <si>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</si>
  <si>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</si>
  <si>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</si>
  <si>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</si>
  <si>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</si>
  <si>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</si>
  <si>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</si>
  <si>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</si>
  <si>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</si>
  <si>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</si>
  <si>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F08980双刷双摇</t>
  </si>
  <si>
    <t>24FW雪绒粉</t>
  </si>
  <si>
    <t>海天</t>
  </si>
  <si>
    <t>24FW霜草黄</t>
  </si>
  <si>
    <t>20SS本白</t>
  </si>
  <si>
    <t>24FW闪耀橙</t>
  </si>
  <si>
    <t>制表时间：2024/4/18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</si>
  <si>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</si>
  <si>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</si>
  <si>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</si>
  <si>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</si>
  <si>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</si>
  <si>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</si>
  <si>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</si>
  <si>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</si>
  <si>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</si>
  <si>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</si>
  <si>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</si>
  <si>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</si>
  <si>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</si>
  <si>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</si>
  <si>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</si>
  <si>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</si>
  <si>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</si>
  <si>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</si>
  <si>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</si>
  <si>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</si>
  <si>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</si>
  <si>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</si>
  <si>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</si>
  <si>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5#树脂闭尾</t>
  </si>
  <si>
    <t>YKK</t>
  </si>
  <si>
    <t>无互染</t>
  </si>
  <si>
    <t>物料6</t>
  </si>
  <si>
    <t>物料7</t>
  </si>
  <si>
    <t>物料8</t>
  </si>
  <si>
    <t>物料9</t>
  </si>
  <si>
    <t>物料10</t>
  </si>
  <si>
    <t>制表时间：2024/4/22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</si>
  <si>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</si>
  <si>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</si>
  <si>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</si>
  <si>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</si>
  <si>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</si>
  <si>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</si>
  <si>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</si>
  <si>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</si>
  <si>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</si>
  <si>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</si>
  <si>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</si>
  <si>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</si>
  <si>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</si>
  <si>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</si>
  <si>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</si>
  <si>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</si>
  <si>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</si>
  <si>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车标</t>
  </si>
  <si>
    <t>无脱落开裂</t>
  </si>
  <si>
    <t>制表时间：2024/4/23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</si>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</sst>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微软雅黑"/>
      <charset val="0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8" borderId="8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9" applyNumberFormat="0" applyFill="0" applyAlignment="0" applyProtection="0">
      <alignment vertical="center"/>
    </xf>
    <xf numFmtId="0" fontId="55" fillId="0" borderId="89" applyNumberFormat="0" applyFill="0" applyAlignment="0" applyProtection="0">
      <alignment vertical="center"/>
    </xf>
    <xf numFmtId="0" fontId="56" fillId="0" borderId="9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" borderId="91" applyNumberFormat="0" applyAlignment="0" applyProtection="0">
      <alignment vertical="center"/>
    </xf>
    <xf numFmtId="0" fontId="58" fillId="10" borderId="92" applyNumberFormat="0" applyAlignment="0" applyProtection="0">
      <alignment vertical="center"/>
    </xf>
    <xf numFmtId="0" fontId="59" fillId="10" borderId="91" applyNumberFormat="0" applyAlignment="0" applyProtection="0">
      <alignment vertical="center"/>
    </xf>
    <xf numFmtId="0" fontId="60" fillId="11" borderId="93" applyNumberFormat="0" applyAlignment="0" applyProtection="0">
      <alignment vertical="center"/>
    </xf>
    <xf numFmtId="0" fontId="61" fillId="0" borderId="94" applyNumberFormat="0" applyFill="0" applyAlignment="0" applyProtection="0">
      <alignment vertical="center"/>
    </xf>
    <xf numFmtId="0" fontId="62" fillId="0" borderId="95" applyNumberFormat="0" applyFill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68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</cellStyleXfs>
  <cellXfs count="4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0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3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22" fillId="0" borderId="2" xfId="51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49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shrinkToFit="1"/>
    </xf>
    <xf numFmtId="0" fontId="27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11" fillId="0" borderId="0" xfId="53" applyFont="1" applyFill="1" applyAlignment="1"/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17" xfId="54" applyNumberFormat="1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/>
    </xf>
    <xf numFmtId="49" fontId="15" fillId="0" borderId="19" xfId="53" applyNumberFormat="1" applyFont="1" applyFill="1" applyBorder="1" applyAlignment="1">
      <alignment horizontal="center"/>
    </xf>
    <xf numFmtId="49" fontId="31" fillId="0" borderId="19" xfId="54" applyNumberFormat="1" applyFont="1" applyFill="1" applyBorder="1" applyAlignment="1">
      <alignment horizontal="center" vertical="center"/>
    </xf>
    <xf numFmtId="49" fontId="31" fillId="0" borderId="20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2" fillId="0" borderId="21" xfId="52" applyFont="1" applyBorder="1" applyAlignment="1">
      <alignment horizontal="center" vertical="top"/>
    </xf>
    <xf numFmtId="0" fontId="33" fillId="0" borderId="22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vertical="center"/>
    </xf>
    <xf numFmtId="0" fontId="33" fillId="0" borderId="23" xfId="52" applyFont="1" applyFill="1" applyBorder="1" applyAlignment="1">
      <alignment vertical="center"/>
    </xf>
    <xf numFmtId="0" fontId="18" fillId="0" borderId="24" xfId="52" applyFont="1" applyBorder="1" applyAlignment="1">
      <alignment horizontal="left" vertical="center"/>
    </xf>
    <xf numFmtId="0" fontId="18" fillId="0" borderId="25" xfId="52" applyFont="1" applyBorder="1" applyAlignment="1">
      <alignment horizontal="left" vertical="center"/>
    </xf>
    <xf numFmtId="0" fontId="33" fillId="0" borderId="26" xfId="52" applyFont="1" applyFill="1" applyBorder="1" applyAlignment="1">
      <alignment vertical="center"/>
    </xf>
    <xf numFmtId="0" fontId="18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vertical="center"/>
    </xf>
    <xf numFmtId="0" fontId="18" fillId="0" borderId="28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vertical="center"/>
    </xf>
    <xf numFmtId="0" fontId="11" fillId="0" borderId="28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 wrapText="1"/>
    </xf>
    <xf numFmtId="0" fontId="11" fillId="0" borderId="24" xfId="52" applyFont="1" applyFill="1" applyBorder="1" applyAlignment="1">
      <alignment horizontal="left" vertical="center" wrapText="1"/>
    </xf>
    <xf numFmtId="0" fontId="33" fillId="0" borderId="27" xfId="52" applyFont="1" applyFill="1" applyBorder="1" applyAlignment="1">
      <alignment horizontal="left" vertical="center"/>
    </xf>
    <xf numFmtId="0" fontId="10" fillId="0" borderId="28" xfId="52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right" vertical="center"/>
    </xf>
    <xf numFmtId="0" fontId="11" fillId="0" borderId="32" xfId="52" applyFont="1" applyFill="1" applyBorder="1" applyAlignment="1">
      <alignment horizontal="right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58" fontId="11" fillId="0" borderId="28" xfId="52" applyNumberFormat="1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9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center" vertical="center"/>
    </xf>
    <xf numFmtId="0" fontId="34" fillId="0" borderId="40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 wrapText="1"/>
    </xf>
    <xf numFmtId="0" fontId="10" fillId="0" borderId="40" xfId="52" applyFont="1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right" vertical="center"/>
    </xf>
    <xf numFmtId="0" fontId="11" fillId="0" borderId="41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17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0" fillId="0" borderId="0" xfId="52" applyFont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18" fillId="0" borderId="43" xfId="52" applyFont="1" applyBorder="1" applyAlignment="1">
      <alignment horizontal="center" vertical="center"/>
    </xf>
    <xf numFmtId="0" fontId="35" fillId="0" borderId="43" xfId="52" applyFont="1" applyBorder="1" applyAlignment="1">
      <alignment horizontal="center" vertical="center"/>
    </xf>
    <xf numFmtId="0" fontId="34" fillId="0" borderId="43" xfId="52" applyFont="1" applyBorder="1" applyAlignment="1">
      <alignment horizontal="left" vertical="center"/>
    </xf>
    <xf numFmtId="0" fontId="34" fillId="0" borderId="22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37" xfId="52" applyFont="1" applyBorder="1" applyAlignment="1">
      <alignment horizontal="center" vertical="center"/>
    </xf>
    <xf numFmtId="0" fontId="35" fillId="0" borderId="22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34" fillId="0" borderId="26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14" fontId="18" fillId="0" borderId="24" xfId="52" applyNumberFormat="1" applyFont="1" applyBorder="1" applyAlignment="1">
      <alignment horizontal="center" vertical="center"/>
    </xf>
    <xf numFmtId="14" fontId="18" fillId="0" borderId="25" xfId="52" applyNumberFormat="1" applyFont="1" applyBorder="1" applyAlignment="1">
      <alignment horizontal="center" vertical="center"/>
    </xf>
    <xf numFmtId="0" fontId="34" fillId="0" borderId="26" xfId="52" applyFont="1" applyBorder="1" applyAlignment="1">
      <alignment vertical="center"/>
    </xf>
    <xf numFmtId="49" fontId="18" fillId="0" borderId="24" xfId="52" applyNumberFormat="1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34" fillId="0" borderId="24" xfId="52" applyFont="1" applyBorder="1" applyAlignment="1">
      <alignment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0" fillId="0" borderId="24" xfId="52" applyFont="1" applyBorder="1" applyAlignment="1">
      <alignment vertical="center"/>
    </xf>
    <xf numFmtId="0" fontId="37" fillId="0" borderId="27" xfId="52" applyFont="1" applyBorder="1" applyAlignment="1">
      <alignment vertical="center"/>
    </xf>
    <xf numFmtId="0" fontId="18" fillId="0" borderId="46" xfId="52" applyFon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34" fillId="0" borderId="27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14" fontId="18" fillId="0" borderId="28" xfId="52" applyNumberFormat="1" applyFont="1" applyBorder="1" applyAlignment="1">
      <alignment horizontal="center" vertical="center"/>
    </xf>
    <xf numFmtId="14" fontId="18" fillId="0" borderId="38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2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18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4" fillId="0" borderId="23" xfId="52" applyFont="1" applyBorder="1" applyAlignment="1">
      <alignment vertical="center"/>
    </xf>
    <xf numFmtId="0" fontId="10" fillId="0" borderId="24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 wrapText="1"/>
    </xf>
    <xf numFmtId="0" fontId="11" fillId="0" borderId="30" xfId="52" applyFont="1" applyBorder="1" applyAlignment="1">
      <alignment horizontal="left" vertical="center" wrapText="1"/>
    </xf>
    <xf numFmtId="0" fontId="11" fillId="0" borderId="47" xfId="52" applyFont="1" applyBorder="1" applyAlignment="1">
      <alignment horizontal="left" vertical="center" wrapText="1"/>
    </xf>
    <xf numFmtId="0" fontId="11" fillId="0" borderId="33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8" fillId="0" borderId="27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34" fillId="0" borderId="26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3" fillId="0" borderId="24" xfId="52" applyFont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5" fillId="0" borderId="50" xfId="52" applyFont="1" applyBorder="1" applyAlignment="1">
      <alignment vertical="center"/>
    </xf>
    <xf numFmtId="0" fontId="18" fillId="0" borderId="51" xfId="52" applyFont="1" applyBorder="1" applyAlignment="1">
      <alignment horizontal="center" vertical="center"/>
    </xf>
    <xf numFmtId="0" fontId="35" fillId="0" borderId="51" xfId="52" applyFont="1" applyBorder="1" applyAlignment="1">
      <alignment vertical="center"/>
    </xf>
    <xf numFmtId="58" fontId="10" fillId="0" borderId="51" xfId="52" applyNumberFormat="1" applyFont="1" applyBorder="1" applyAlignment="1">
      <alignment vertical="center"/>
    </xf>
    <xf numFmtId="0" fontId="35" fillId="0" borderId="51" xfId="52" applyFont="1" applyBorder="1" applyAlignment="1">
      <alignment horizontal="center" vertical="center"/>
    </xf>
    <xf numFmtId="0" fontId="35" fillId="0" borderId="52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center" vertical="center"/>
    </xf>
    <xf numFmtId="0" fontId="35" fillId="0" borderId="54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center" vertical="center"/>
    </xf>
    <xf numFmtId="0" fontId="10" fillId="0" borderId="43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18" fillId="0" borderId="38" xfId="52" applyFont="1" applyBorder="1" applyAlignment="1">
      <alignment horizontal="left" vertical="center"/>
    </xf>
    <xf numFmtId="0" fontId="18" fillId="0" borderId="37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40" xfId="52" applyFont="1" applyBorder="1" applyAlignment="1">
      <alignment horizontal="left" vertical="center"/>
    </xf>
    <xf numFmtId="0" fontId="18" fillId="0" borderId="25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center" vertical="center"/>
    </xf>
    <xf numFmtId="0" fontId="33" fillId="0" borderId="25" xfId="52" applyFont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18" fillId="0" borderId="56" xfId="52" applyFont="1" applyBorder="1" applyAlignment="1">
      <alignment horizontal="center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59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vertical="center"/>
    </xf>
    <xf numFmtId="0" fontId="19" fillId="0" borderId="62" xfId="52" applyFont="1" applyFill="1" applyBorder="1" applyAlignment="1">
      <alignment horizontal="center" vertical="center"/>
    </xf>
    <xf numFmtId="0" fontId="20" fillId="0" borderId="63" xfId="53" applyFont="1" applyFill="1" applyBorder="1" applyAlignment="1" applyProtection="1">
      <alignment horizontal="center" vertical="center"/>
    </xf>
    <xf numFmtId="0" fontId="29" fillId="0" borderId="64" xfId="0" applyNumberFormat="1" applyFont="1" applyFill="1" applyBorder="1" applyAlignment="1">
      <alignment shrinkToFit="1"/>
    </xf>
    <xf numFmtId="0" fontId="27" fillId="0" borderId="65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5" fillId="0" borderId="62" xfId="53" applyFont="1" applyFill="1" applyBorder="1" applyAlignment="1">
      <alignment horizontal="center"/>
    </xf>
    <xf numFmtId="0" fontId="17" fillId="0" borderId="62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center" vertical="center"/>
    </xf>
    <xf numFmtId="0" fontId="15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79" fontId="23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0" xfId="0" applyFont="1" applyFill="1" applyBorder="1" applyAlignment="1">
      <alignment horizontal="center" vertical="center"/>
    </xf>
    <xf numFmtId="49" fontId="31" fillId="0" borderId="24" xfId="54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4" xfId="53" applyFont="1" applyFill="1" applyBorder="1" applyAlignment="1"/>
    <xf numFmtId="0" fontId="23" fillId="0" borderId="71" xfId="0" applyNumberFormat="1" applyFont="1" applyFill="1" applyBorder="1" applyAlignment="1">
      <alignment horizontal="center" vertical="center"/>
    </xf>
    <xf numFmtId="49" fontId="31" fillId="0" borderId="71" xfId="54" applyNumberFormat="1" applyFont="1" applyFill="1" applyBorder="1" applyAlignment="1">
      <alignment horizontal="center" vertical="center"/>
    </xf>
    <xf numFmtId="0" fontId="15" fillId="0" borderId="72" xfId="53" applyFont="1" applyFill="1" applyBorder="1" applyAlignment="1">
      <alignment horizontal="center"/>
    </xf>
    <xf numFmtId="49" fontId="15" fillId="0" borderId="73" xfId="53" applyNumberFormat="1" applyFont="1" applyFill="1" applyBorder="1" applyAlignment="1">
      <alignment horizontal="center"/>
    </xf>
    <xf numFmtId="49" fontId="31" fillId="0" borderId="73" xfId="54" applyNumberFormat="1" applyFont="1" applyFill="1" applyBorder="1" applyAlignment="1">
      <alignment horizontal="center" vertical="center"/>
    </xf>
    <xf numFmtId="49" fontId="31" fillId="0" borderId="74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10" fillId="0" borderId="0" xfId="52" applyFont="1" applyBorder="1" applyAlignment="1">
      <alignment horizontal="left" vertical="center"/>
    </xf>
    <xf numFmtId="0" fontId="38" fillId="0" borderId="21" xfId="52" applyFont="1" applyBorder="1" applyAlignment="1">
      <alignment horizontal="center" vertical="top"/>
    </xf>
    <xf numFmtId="0" fontId="34" fillId="0" borderId="75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5" fillId="0" borderId="52" xfId="52" applyFont="1" applyBorder="1" applyAlignment="1">
      <alignment horizontal="left" vertical="center"/>
    </xf>
    <xf numFmtId="0" fontId="35" fillId="0" borderId="51" xfId="52" applyFont="1" applyBorder="1" applyAlignment="1">
      <alignment horizontal="left" vertical="center"/>
    </xf>
    <xf numFmtId="0" fontId="34" fillId="0" borderId="53" xfId="52" applyFont="1" applyBorder="1" applyAlignment="1">
      <alignment vertical="center"/>
    </xf>
    <xf numFmtId="0" fontId="10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34" fillId="0" borderId="54" xfId="52" applyFont="1" applyBorder="1" applyAlignment="1">
      <alignment vertical="center"/>
    </xf>
    <xf numFmtId="0" fontId="34" fillId="0" borderId="53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34" fillId="0" borderId="54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18" fillId="0" borderId="24" xfId="52" applyFont="1" applyBorder="1" applyAlignment="1">
      <alignment horizontal="center" vertical="center"/>
    </xf>
    <xf numFmtId="0" fontId="10" fillId="0" borderId="24" xfId="52" applyFont="1" applyBorder="1" applyAlignment="1">
      <alignment horizontal="center" vertical="center"/>
    </xf>
    <xf numFmtId="0" fontId="34" fillId="0" borderId="48" xfId="52" applyFont="1" applyBorder="1" applyAlignment="1">
      <alignment horizontal="left" vertical="center" wrapText="1"/>
    </xf>
    <xf numFmtId="0" fontId="34" fillId="0" borderId="49" xfId="52" applyFont="1" applyBorder="1" applyAlignment="1">
      <alignment horizontal="left" vertical="center" wrapText="1"/>
    </xf>
    <xf numFmtId="0" fontId="34" fillId="0" borderId="76" xfId="52" applyFont="1" applyBorder="1" applyAlignment="1">
      <alignment horizontal="left" vertical="center"/>
    </xf>
    <xf numFmtId="0" fontId="34" fillId="0" borderId="77" xfId="52" applyFont="1" applyBorder="1" applyAlignment="1">
      <alignment horizontal="left" vertical="center"/>
    </xf>
    <xf numFmtId="0" fontId="39" fillId="0" borderId="7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0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2" applyNumberFormat="1" applyFont="1" applyBorder="1" applyAlignment="1">
      <alignment horizontal="center" vertical="center"/>
    </xf>
    <xf numFmtId="9" fontId="18" fillId="0" borderId="54" xfId="52" applyNumberFormat="1" applyFont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9" fontId="18" fillId="0" borderId="24" xfId="52" applyNumberFormat="1" applyFont="1" applyBorder="1" applyAlignment="1">
      <alignment horizontal="center" vertical="center"/>
    </xf>
    <xf numFmtId="0" fontId="18" fillId="0" borderId="26" xfId="52" applyFont="1" applyBorder="1" applyAlignment="1">
      <alignment horizontal="left" vertical="center"/>
    </xf>
    <xf numFmtId="0" fontId="35" fillId="0" borderId="52" xfId="0" applyFont="1" applyBorder="1" applyAlignment="1">
      <alignment horizontal="left" vertical="center"/>
    </xf>
    <xf numFmtId="0" fontId="35" fillId="0" borderId="51" xfId="0" applyFont="1" applyBorder="1" applyAlignment="1">
      <alignment horizontal="left" vertical="center"/>
    </xf>
    <xf numFmtId="9" fontId="18" fillId="0" borderId="35" xfId="52" applyNumberFormat="1" applyFont="1" applyBorder="1" applyAlignment="1">
      <alignment horizontal="left" vertical="center"/>
    </xf>
    <xf numFmtId="9" fontId="18" fillId="0" borderId="30" xfId="52" applyNumberFormat="1" applyFont="1" applyBorder="1" applyAlignment="1">
      <alignment horizontal="left" vertical="center"/>
    </xf>
    <xf numFmtId="9" fontId="18" fillId="0" borderId="48" xfId="52" applyNumberFormat="1" applyFont="1" applyBorder="1" applyAlignment="1">
      <alignment horizontal="left" vertical="center"/>
    </xf>
    <xf numFmtId="9" fontId="18" fillId="0" borderId="49" xfId="52" applyNumberFormat="1" applyFont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33" fillId="0" borderId="49" xfId="52" applyFont="1" applyFill="1" applyBorder="1" applyAlignment="1">
      <alignment horizontal="left" vertical="center"/>
    </xf>
    <xf numFmtId="0" fontId="35" fillId="0" borderId="34" xfId="52" applyFont="1" applyFill="1" applyBorder="1" applyAlignment="1">
      <alignment horizontal="left" vertical="center"/>
    </xf>
    <xf numFmtId="0" fontId="18" fillId="0" borderId="79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horizontal="left" vertical="center"/>
    </xf>
    <xf numFmtId="0" fontId="35" fillId="0" borderId="42" xfId="52" applyFont="1" applyBorder="1" applyAlignment="1">
      <alignment vertical="center"/>
    </xf>
    <xf numFmtId="0" fontId="42" fillId="0" borderId="51" xfId="52" applyFont="1" applyBorder="1" applyAlignment="1">
      <alignment horizontal="center" vertical="center"/>
    </xf>
    <xf numFmtId="0" fontId="35" fillId="0" borderId="43" xfId="52" applyFont="1" applyBorder="1" applyAlignment="1">
      <alignment vertical="center"/>
    </xf>
    <xf numFmtId="0" fontId="18" fillId="0" borderId="81" xfId="52" applyFont="1" applyBorder="1" applyAlignment="1">
      <alignment vertical="center"/>
    </xf>
    <xf numFmtId="0" fontId="35" fillId="0" borderId="81" xfId="52" applyFont="1" applyBorder="1" applyAlignment="1">
      <alignment vertical="center"/>
    </xf>
    <xf numFmtId="58" fontId="10" fillId="0" borderId="43" xfId="52" applyNumberFormat="1" applyFont="1" applyBorder="1" applyAlignment="1">
      <alignment vertical="center"/>
    </xf>
    <xf numFmtId="0" fontId="35" fillId="0" borderId="34" xfId="52" applyFont="1" applyBorder="1" applyAlignment="1">
      <alignment horizontal="center" vertical="center"/>
    </xf>
    <xf numFmtId="0" fontId="18" fillId="0" borderId="82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34" fillId="0" borderId="83" xfId="52" applyFont="1" applyBorder="1" applyAlignment="1">
      <alignment horizontal="left" vertical="center"/>
    </xf>
    <xf numFmtId="0" fontId="35" fillId="0" borderId="57" xfId="52" applyFont="1" applyBorder="1" applyAlignment="1">
      <alignment horizontal="left" vertical="center"/>
    </xf>
    <xf numFmtId="0" fontId="18" fillId="0" borderId="58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1" xfId="52" applyFont="1" applyBorder="1" applyAlignment="1">
      <alignment horizontal="left" vertical="center" wrapText="1"/>
    </xf>
    <xf numFmtId="0" fontId="34" fillId="0" borderId="58" xfId="52" applyFont="1" applyBorder="1" applyAlignment="1">
      <alignment horizontal="left" vertical="center"/>
    </xf>
    <xf numFmtId="0" fontId="34" fillId="0" borderId="2" xfId="52" applyFont="1" applyBorder="1" applyAlignment="1">
      <alignment horizontal="center" vertical="center"/>
    </xf>
    <xf numFmtId="0" fontId="43" fillId="0" borderId="4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/>
    </xf>
    <xf numFmtId="9" fontId="18" fillId="0" borderId="39" xfId="52" applyNumberFormat="1" applyFont="1" applyBorder="1" applyAlignment="1">
      <alignment horizontal="left" vertical="center"/>
    </xf>
    <xf numFmtId="9" fontId="18" fillId="0" borderId="41" xfId="52" applyNumberFormat="1" applyFont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18" fillId="0" borderId="84" xfId="52" applyFont="1" applyFill="1" applyBorder="1" applyAlignment="1">
      <alignment horizontal="left" vertical="center"/>
    </xf>
    <xf numFmtId="0" fontId="35" fillId="0" borderId="85" xfId="52" applyFont="1" applyBorder="1" applyAlignment="1">
      <alignment horizontal="center" vertical="center"/>
    </xf>
    <xf numFmtId="0" fontId="18" fillId="0" borderId="81" xfId="52" applyFont="1" applyBorder="1" applyAlignment="1">
      <alignment horizontal="center" vertical="center"/>
    </xf>
    <xf numFmtId="0" fontId="18" fillId="0" borderId="83" xfId="52" applyFont="1" applyBorder="1" applyAlignment="1">
      <alignment horizontal="center" vertical="center"/>
    </xf>
    <xf numFmtId="0" fontId="18" fillId="0" borderId="83" xfId="52" applyFont="1" applyFill="1" applyBorder="1" applyAlignment="1">
      <alignment horizontal="left" vertical="center"/>
    </xf>
    <xf numFmtId="0" fontId="44" fillId="0" borderId="9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5" fillId="0" borderId="13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4" fillId="0" borderId="16" xfId="0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/>
    </xf>
    <xf numFmtId="0" fontId="45" fillId="0" borderId="17" xfId="0" applyFont="1" applyBorder="1"/>
    <xf numFmtId="0" fontId="0" fillId="0" borderId="17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4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5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9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0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63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63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63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45720</xdr:colOff>
      <xdr:row>2</xdr:row>
      <xdr:rowOff>49530</xdr:rowOff>
    </xdr:from>
    <xdr:to>
      <xdr:col>8</xdr:col>
      <xdr:colOff>1027430</xdr:colOff>
      <xdr:row>5</xdr:row>
      <xdr:rowOff>158115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9025" y="630555"/>
          <a:ext cx="981710" cy="708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9" customWidth="1"/>
    <col min="3" max="3" width="10.125" customWidth="1"/>
  </cols>
  <sheetData>
    <row r="1" ht="21" customHeight="1" spans="1:2">
      <c r="A1" s="460"/>
      <c r="B1" s="461" t="s">
        <v>0</v>
      </c>
    </row>
    <row r="2" spans="1:2">
      <c r="A2" s="9">
        <v>1</v>
      </c>
      <c r="B2" s="462" t="s">
        <v>1</v>
      </c>
    </row>
    <row r="3" spans="1:2">
      <c r="A3" s="9">
        <v>2</v>
      </c>
      <c r="B3" s="462" t="s">
        <v>2</v>
      </c>
    </row>
    <row r="4" spans="1:2">
      <c r="A4" s="9">
        <v>3</v>
      </c>
      <c r="B4" s="462" t="s">
        <v>3</v>
      </c>
    </row>
    <row r="5" spans="1:2">
      <c r="A5" s="9">
        <v>4</v>
      </c>
      <c r="B5" s="462" t="s">
        <v>4</v>
      </c>
    </row>
    <row r="6" spans="1:2">
      <c r="A6" s="9">
        <v>5</v>
      </c>
      <c r="B6" s="462" t="s">
        <v>5</v>
      </c>
    </row>
    <row r="7" spans="1:2">
      <c r="A7" s="9">
        <v>6</v>
      </c>
      <c r="B7" s="462" t="s">
        <v>6</v>
      </c>
    </row>
    <row r="8" s="458" customFormat="1" ht="15" customHeight="1" spans="1:2">
      <c r="A8" s="463">
        <v>7</v>
      </c>
      <c r="B8" s="464" t="s">
        <v>7</v>
      </c>
    </row>
    <row r="9" ht="18.95" customHeight="1" spans="1:2">
      <c r="A9" s="460"/>
      <c r="B9" s="465" t="s">
        <v>8</v>
      </c>
    </row>
    <row r="10" ht="15.95" customHeight="1" spans="1:2">
      <c r="A10" s="9">
        <v>1</v>
      </c>
      <c r="B10" s="466" t="s">
        <v>9</v>
      </c>
    </row>
    <row r="11" spans="1:2">
      <c r="A11" s="9">
        <v>2</v>
      </c>
      <c r="B11" s="462" t="s">
        <v>10</v>
      </c>
    </row>
    <row r="12" spans="1:2">
      <c r="A12" s="9">
        <v>3</v>
      </c>
      <c r="B12" s="464" t="s">
        <v>11</v>
      </c>
    </row>
    <row r="13" spans="1:2">
      <c r="A13" s="9">
        <v>4</v>
      </c>
      <c r="B13" s="462" t="s">
        <v>12</v>
      </c>
    </row>
    <row r="14" spans="1:2">
      <c r="A14" s="9">
        <v>5</v>
      </c>
      <c r="B14" s="462" t="s">
        <v>13</v>
      </c>
    </row>
    <row r="15" spans="1:2">
      <c r="A15" s="9">
        <v>6</v>
      </c>
      <c r="B15" s="462" t="s">
        <v>14</v>
      </c>
    </row>
    <row r="16" spans="1:2">
      <c r="A16" s="9">
        <v>7</v>
      </c>
      <c r="B16" s="462" t="s">
        <v>15</v>
      </c>
    </row>
    <row r="17" spans="1:2">
      <c r="A17" s="9">
        <v>8</v>
      </c>
      <c r="B17" s="462" t="s">
        <v>16</v>
      </c>
    </row>
    <row r="18" spans="1:2">
      <c r="A18" s="9">
        <v>9</v>
      </c>
      <c r="B18" s="462" t="s">
        <v>17</v>
      </c>
    </row>
    <row r="19" spans="1:2">
      <c r="A19" s="9"/>
      <c r="B19" s="462"/>
    </row>
    <row r="20" ht="20.25" spans="1:2">
      <c r="A20" s="460"/>
      <c r="B20" s="461" t="s">
        <v>18</v>
      </c>
    </row>
    <row r="21" spans="1:2">
      <c r="A21" s="9">
        <v>1</v>
      </c>
      <c r="B21" s="467" t="s">
        <v>19</v>
      </c>
    </row>
    <row r="22" spans="1:2">
      <c r="A22" s="9">
        <v>2</v>
      </c>
      <c r="B22" s="462" t="s">
        <v>20</v>
      </c>
    </row>
    <row r="23" spans="1:2">
      <c r="A23" s="9">
        <v>3</v>
      </c>
      <c r="B23" s="462" t="s">
        <v>21</v>
      </c>
    </row>
    <row r="24" spans="1:2">
      <c r="A24" s="9">
        <v>4</v>
      </c>
      <c r="B24" s="462" t="s">
        <v>22</v>
      </c>
    </row>
    <row r="25" spans="1:2">
      <c r="A25" s="9">
        <v>5</v>
      </c>
      <c r="B25" s="462" t="s">
        <v>23</v>
      </c>
    </row>
    <row r="26" spans="1:2">
      <c r="A26" s="9">
        <v>6</v>
      </c>
      <c r="B26" s="462" t="s">
        <v>24</v>
      </c>
    </row>
    <row r="27" spans="1:2">
      <c r="A27" s="9">
        <v>7</v>
      </c>
      <c r="B27" s="462" t="s">
        <v>25</v>
      </c>
    </row>
    <row r="28" spans="1:2">
      <c r="A28" s="9"/>
      <c r="B28" s="462"/>
    </row>
    <row r="29" ht="20.25" spans="1:2">
      <c r="A29" s="460"/>
      <c r="B29" s="461" t="s">
        <v>26</v>
      </c>
    </row>
    <row r="30" spans="1:2">
      <c r="A30" s="9">
        <v>1</v>
      </c>
      <c r="B30" s="467" t="s">
        <v>27</v>
      </c>
    </row>
    <row r="31" spans="1:2">
      <c r="A31" s="9">
        <v>2</v>
      </c>
      <c r="B31" s="462" t="s">
        <v>28</v>
      </c>
    </row>
    <row r="32" spans="1:2">
      <c r="A32" s="9">
        <v>3</v>
      </c>
      <c r="B32" s="462" t="s">
        <v>29</v>
      </c>
    </row>
    <row r="33" ht="28.5" spans="1:2">
      <c r="A33" s="9">
        <v>4</v>
      </c>
      <c r="B33" s="462" t="s">
        <v>30</v>
      </c>
    </row>
    <row r="34" spans="1:2">
      <c r="A34" s="9">
        <v>5</v>
      </c>
      <c r="B34" s="462" t="s">
        <v>31</v>
      </c>
    </row>
    <row r="35" spans="1:2">
      <c r="A35" s="9">
        <v>6</v>
      </c>
      <c r="B35" s="462" t="s">
        <v>32</v>
      </c>
    </row>
    <row r="36" spans="1:2">
      <c r="A36" s="9">
        <v>7</v>
      </c>
      <c r="B36" s="462" t="s">
        <v>33</v>
      </c>
    </row>
    <row r="37" spans="1:2">
      <c r="A37" s="9"/>
      <c r="B37" s="462"/>
    </row>
    <row r="39" spans="1:2">
      <c r="A39" s="468" t="s">
        <v>34</v>
      </c>
      <c r="B39" s="4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293</v>
      </c>
      <c r="H2" s="4"/>
      <c r="I2" s="4" t="s">
        <v>294</v>
      </c>
      <c r="J2" s="4"/>
      <c r="K2" s="6" t="s">
        <v>295</v>
      </c>
      <c r="L2" s="70" t="s">
        <v>296</v>
      </c>
      <c r="M2" s="19" t="s">
        <v>297</v>
      </c>
    </row>
    <row r="3" s="1" customFormat="1" ht="16.5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71"/>
      <c r="M3" s="20"/>
    </row>
    <row r="4" ht="22" customHeight="1" spans="1:13">
      <c r="A4" s="61">
        <v>1</v>
      </c>
      <c r="B4" s="23" t="s">
        <v>285</v>
      </c>
      <c r="C4" s="23">
        <v>240301059</v>
      </c>
      <c r="D4" s="23" t="s">
        <v>283</v>
      </c>
      <c r="E4" s="24" t="s">
        <v>284</v>
      </c>
      <c r="F4" s="25" t="s">
        <v>62</v>
      </c>
      <c r="G4" s="62">
        <v>-0.01</v>
      </c>
      <c r="H4" s="62">
        <v>-0.01</v>
      </c>
      <c r="I4" s="63">
        <v>-0.02</v>
      </c>
      <c r="J4" s="63">
        <v>-0.01</v>
      </c>
      <c r="K4" s="66"/>
      <c r="L4" s="11" t="s">
        <v>95</v>
      </c>
      <c r="M4" s="11" t="s">
        <v>300</v>
      </c>
    </row>
    <row r="5" ht="22" customHeight="1" spans="1:13">
      <c r="A5" s="61">
        <v>2</v>
      </c>
      <c r="B5" s="23" t="s">
        <v>285</v>
      </c>
      <c r="C5" s="23">
        <v>240301060</v>
      </c>
      <c r="D5" s="23" t="s">
        <v>283</v>
      </c>
      <c r="E5" s="23" t="s">
        <v>112</v>
      </c>
      <c r="F5" s="25" t="s">
        <v>62</v>
      </c>
      <c r="G5" s="62">
        <v>-0.01</v>
      </c>
      <c r="H5" s="62">
        <v>-0.01</v>
      </c>
      <c r="I5" s="62">
        <v>-0.01</v>
      </c>
      <c r="J5" s="62">
        <v>-0.01</v>
      </c>
      <c r="K5" s="66"/>
      <c r="L5" s="11" t="s">
        <v>95</v>
      </c>
      <c r="M5" s="11" t="s">
        <v>300</v>
      </c>
    </row>
    <row r="6" ht="22" customHeight="1" spans="1:13">
      <c r="A6" s="61">
        <v>3</v>
      </c>
      <c r="B6" s="23" t="s">
        <v>285</v>
      </c>
      <c r="C6" s="23">
        <v>24318089</v>
      </c>
      <c r="D6" s="23" t="s">
        <v>283</v>
      </c>
      <c r="E6" s="28" t="s">
        <v>113</v>
      </c>
      <c r="F6" s="25" t="s">
        <v>62</v>
      </c>
      <c r="G6" s="62">
        <v>-0.01</v>
      </c>
      <c r="H6" s="62">
        <v>-0.01</v>
      </c>
      <c r="I6" s="62">
        <v>-0.01</v>
      </c>
      <c r="J6" s="62">
        <v>-0.01</v>
      </c>
      <c r="K6" s="66"/>
      <c r="L6" s="11" t="s">
        <v>95</v>
      </c>
      <c r="M6" s="11" t="s">
        <v>300</v>
      </c>
    </row>
    <row r="7" ht="22" customHeight="1" spans="1:13">
      <c r="A7" s="61">
        <v>4</v>
      </c>
      <c r="B7" s="23" t="s">
        <v>285</v>
      </c>
      <c r="C7" s="23">
        <v>240227034</v>
      </c>
      <c r="D7" s="23" t="s">
        <v>283</v>
      </c>
      <c r="E7" s="29" t="s">
        <v>286</v>
      </c>
      <c r="F7" s="25" t="s">
        <v>62</v>
      </c>
      <c r="G7" s="62">
        <v>-0.01</v>
      </c>
      <c r="H7" s="62">
        <v>-0.01</v>
      </c>
      <c r="I7" s="62">
        <v>-0.01</v>
      </c>
      <c r="J7" s="63">
        <v>-0.01</v>
      </c>
      <c r="K7" s="66"/>
      <c r="L7" s="11" t="s">
        <v>95</v>
      </c>
      <c r="M7" s="11" t="s">
        <v>300</v>
      </c>
    </row>
    <row r="8" ht="22" customHeight="1" spans="1:13">
      <c r="A8" s="61">
        <v>5</v>
      </c>
      <c r="B8" s="23" t="s">
        <v>285</v>
      </c>
      <c r="C8" s="23">
        <v>240301057</v>
      </c>
      <c r="D8" s="23" t="s">
        <v>283</v>
      </c>
      <c r="E8" s="23" t="s">
        <v>287</v>
      </c>
      <c r="F8" s="25" t="s">
        <v>62</v>
      </c>
      <c r="G8" s="62">
        <v>-0.01</v>
      </c>
      <c r="H8" s="63">
        <v>-0.02</v>
      </c>
      <c r="I8" s="62">
        <v>-0.01</v>
      </c>
      <c r="J8" s="63">
        <v>-0.01</v>
      </c>
      <c r="K8" s="66"/>
      <c r="L8" s="11" t="s">
        <v>95</v>
      </c>
      <c r="M8" s="11" t="s">
        <v>300</v>
      </c>
    </row>
    <row r="9" ht="22" customHeight="1" spans="1:13">
      <c r="A9" s="61">
        <v>6</v>
      </c>
      <c r="B9" s="23" t="s">
        <v>285</v>
      </c>
      <c r="C9" s="23">
        <v>240301058</v>
      </c>
      <c r="D9" s="23" t="s">
        <v>283</v>
      </c>
      <c r="E9" s="23" t="s">
        <v>288</v>
      </c>
      <c r="F9" s="25" t="s">
        <v>62</v>
      </c>
      <c r="G9" s="62">
        <v>-0.01</v>
      </c>
      <c r="H9" s="62">
        <v>-0.01</v>
      </c>
      <c r="I9" s="62">
        <v>-0.01</v>
      </c>
      <c r="J9" s="63">
        <v>-0.01</v>
      </c>
      <c r="K9" s="66"/>
      <c r="L9" s="11" t="s">
        <v>95</v>
      </c>
      <c r="M9" s="11" t="s">
        <v>300</v>
      </c>
    </row>
    <row r="10" ht="22" customHeight="1" spans="1:13">
      <c r="A10" s="61"/>
      <c r="B10" s="64"/>
      <c r="C10" s="31"/>
      <c r="D10" s="31"/>
      <c r="E10" s="31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1"/>
      <c r="B11" s="64"/>
      <c r="C11" s="31"/>
      <c r="D11" s="31"/>
      <c r="E11" s="31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3" t="s">
        <v>301</v>
      </c>
      <c r="B12" s="14"/>
      <c r="C12" s="14"/>
      <c r="D12" s="31"/>
      <c r="E12" s="15"/>
      <c r="F12" s="65"/>
      <c r="G12" s="32"/>
      <c r="H12" s="13" t="s">
        <v>290</v>
      </c>
      <c r="I12" s="14"/>
      <c r="J12" s="14"/>
      <c r="K12" s="15"/>
      <c r="L12" s="72"/>
      <c r="M12" s="21"/>
    </row>
    <row r="13" ht="84" customHeight="1" spans="1:13">
      <c r="A13" s="68" t="s">
        <v>302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9 M10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26" sqref="N26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304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9" t="s">
        <v>305</v>
      </c>
      <c r="H2" s="40"/>
      <c r="I2" s="58"/>
      <c r="J2" s="39" t="s">
        <v>306</v>
      </c>
      <c r="K2" s="40"/>
      <c r="L2" s="58"/>
      <c r="M2" s="39" t="s">
        <v>307</v>
      </c>
      <c r="N2" s="40"/>
      <c r="O2" s="58"/>
      <c r="P2" s="39" t="s">
        <v>308</v>
      </c>
      <c r="Q2" s="40"/>
      <c r="R2" s="58"/>
      <c r="S2" s="40" t="s">
        <v>309</v>
      </c>
      <c r="T2" s="40"/>
      <c r="U2" s="58"/>
      <c r="V2" s="35" t="s">
        <v>310</v>
      </c>
      <c r="W2" s="35" t="s">
        <v>282</v>
      </c>
    </row>
    <row r="3" s="1" customFormat="1" ht="16.5" spans="1:23">
      <c r="A3" s="7"/>
      <c r="B3" s="41"/>
      <c r="C3" s="41"/>
      <c r="D3" s="41"/>
      <c r="E3" s="41"/>
      <c r="F3" s="41"/>
      <c r="G3" s="4" t="s">
        <v>311</v>
      </c>
      <c r="H3" s="4" t="s">
        <v>67</v>
      </c>
      <c r="I3" s="4" t="s">
        <v>273</v>
      </c>
      <c r="J3" s="4" t="s">
        <v>311</v>
      </c>
      <c r="K3" s="4" t="s">
        <v>67</v>
      </c>
      <c r="L3" s="4" t="s">
        <v>273</v>
      </c>
      <c r="M3" s="4" t="s">
        <v>311</v>
      </c>
      <c r="N3" s="4" t="s">
        <v>67</v>
      </c>
      <c r="O3" s="4" t="s">
        <v>273</v>
      </c>
      <c r="P3" s="4" t="s">
        <v>311</v>
      </c>
      <c r="Q3" s="4" t="s">
        <v>67</v>
      </c>
      <c r="R3" s="4" t="s">
        <v>273</v>
      </c>
      <c r="S3" s="4" t="s">
        <v>311</v>
      </c>
      <c r="T3" s="4" t="s">
        <v>67</v>
      </c>
      <c r="U3" s="4" t="s">
        <v>273</v>
      </c>
      <c r="V3" s="60"/>
      <c r="W3" s="60"/>
    </row>
    <row r="4" spans="1:23">
      <c r="A4" s="42" t="s">
        <v>312</v>
      </c>
      <c r="B4" s="43" t="s">
        <v>285</v>
      </c>
      <c r="C4" s="23">
        <v>240301059</v>
      </c>
      <c r="D4" s="23" t="s">
        <v>283</v>
      </c>
      <c r="E4" s="24" t="s">
        <v>284</v>
      </c>
      <c r="F4" s="25" t="s">
        <v>62</v>
      </c>
      <c r="G4" s="27" t="s">
        <v>313</v>
      </c>
      <c r="H4" s="44"/>
      <c r="I4" s="44" t="s">
        <v>314</v>
      </c>
      <c r="J4" s="44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315</v>
      </c>
      <c r="W4" s="11"/>
    </row>
    <row r="5" ht="16.5" spans="1:23">
      <c r="A5" s="45"/>
      <c r="B5" s="46"/>
      <c r="C5" s="23">
        <v>240301060</v>
      </c>
      <c r="D5" s="23" t="s">
        <v>283</v>
      </c>
      <c r="E5" s="23" t="s">
        <v>112</v>
      </c>
      <c r="F5" s="25" t="s">
        <v>62</v>
      </c>
      <c r="G5" s="47" t="s">
        <v>316</v>
      </c>
      <c r="H5" s="48"/>
      <c r="I5" s="59"/>
      <c r="J5" s="47" t="s">
        <v>317</v>
      </c>
      <c r="K5" s="48"/>
      <c r="L5" s="59"/>
      <c r="M5" s="39" t="s">
        <v>318</v>
      </c>
      <c r="N5" s="40"/>
      <c r="O5" s="58"/>
      <c r="P5" s="39" t="s">
        <v>319</v>
      </c>
      <c r="Q5" s="40"/>
      <c r="R5" s="58"/>
      <c r="S5" s="40" t="s">
        <v>320</v>
      </c>
      <c r="T5" s="40"/>
      <c r="U5" s="58"/>
      <c r="V5" s="11"/>
      <c r="W5" s="11"/>
    </row>
    <row r="6" ht="18.75" spans="1:23">
      <c r="A6" s="45"/>
      <c r="B6" s="46"/>
      <c r="C6" s="23">
        <v>24318089</v>
      </c>
      <c r="D6" s="23" t="s">
        <v>283</v>
      </c>
      <c r="E6" s="28" t="s">
        <v>113</v>
      </c>
      <c r="F6" s="25" t="s">
        <v>62</v>
      </c>
      <c r="G6" s="49" t="s">
        <v>311</v>
      </c>
      <c r="H6" s="49" t="s">
        <v>67</v>
      </c>
      <c r="I6" s="49" t="s">
        <v>273</v>
      </c>
      <c r="J6" s="49" t="s">
        <v>311</v>
      </c>
      <c r="K6" s="49" t="s">
        <v>67</v>
      </c>
      <c r="L6" s="49" t="s">
        <v>273</v>
      </c>
      <c r="M6" s="4" t="s">
        <v>311</v>
      </c>
      <c r="N6" s="4" t="s">
        <v>67</v>
      </c>
      <c r="O6" s="4" t="s">
        <v>273</v>
      </c>
      <c r="P6" s="4" t="s">
        <v>311</v>
      </c>
      <c r="Q6" s="4" t="s">
        <v>67</v>
      </c>
      <c r="R6" s="4" t="s">
        <v>273</v>
      </c>
      <c r="S6" s="4" t="s">
        <v>311</v>
      </c>
      <c r="T6" s="4" t="s">
        <v>67</v>
      </c>
      <c r="U6" s="4" t="s">
        <v>273</v>
      </c>
      <c r="V6" s="11"/>
      <c r="W6" s="11"/>
    </row>
    <row r="7" spans="1:23">
      <c r="A7" s="45"/>
      <c r="B7" s="46"/>
      <c r="C7" s="23">
        <v>240227034</v>
      </c>
      <c r="D7" s="23" t="s">
        <v>283</v>
      </c>
      <c r="E7" s="29" t="s">
        <v>286</v>
      </c>
      <c r="F7" s="25" t="s">
        <v>62</v>
      </c>
      <c r="G7" s="27"/>
      <c r="H7" s="44"/>
      <c r="I7" s="44"/>
      <c r="J7" s="44"/>
      <c r="K7" s="44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5"/>
      <c r="B8" s="46"/>
      <c r="C8" s="23">
        <v>240301057</v>
      </c>
      <c r="D8" s="23" t="s">
        <v>283</v>
      </c>
      <c r="E8" s="23" t="s">
        <v>287</v>
      </c>
      <c r="F8" s="25" t="s">
        <v>62</v>
      </c>
      <c r="G8" s="11"/>
      <c r="H8" s="44"/>
      <c r="I8" s="4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5"/>
      <c r="B9" s="46"/>
      <c r="C9" s="23">
        <v>240301058</v>
      </c>
      <c r="D9" s="23" t="s">
        <v>283</v>
      </c>
      <c r="E9" s="23" t="s">
        <v>288</v>
      </c>
      <c r="F9" s="25" t="s">
        <v>62</v>
      </c>
      <c r="G9" s="11"/>
      <c r="H9" s="44"/>
      <c r="I9" s="4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2"/>
      <c r="B10" s="43"/>
      <c r="C10" s="50"/>
      <c r="D10" s="51"/>
      <c r="E10" s="50"/>
      <c r="F10" s="42"/>
      <c r="G10" s="11"/>
      <c r="H10" s="44"/>
      <c r="I10" s="4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6"/>
      <c r="C11" s="52"/>
      <c r="D11" s="53"/>
      <c r="E11" s="52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5"/>
      <c r="B12" s="55"/>
      <c r="C12" s="55"/>
      <c r="D12" s="55"/>
      <c r="E12" s="55"/>
      <c r="F12" s="5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2"/>
      <c r="B13" s="52"/>
      <c r="C13" s="52"/>
      <c r="D13" s="52"/>
      <c r="E13" s="52"/>
      <c r="F13" s="5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2"/>
      <c r="B15" s="52"/>
      <c r="C15" s="52"/>
      <c r="D15" s="52"/>
      <c r="E15" s="52"/>
      <c r="F15" s="5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321</v>
      </c>
      <c r="B17" s="14"/>
      <c r="C17" s="14"/>
      <c r="D17" s="14"/>
      <c r="E17" s="15"/>
      <c r="F17" s="16"/>
      <c r="G17" s="32"/>
      <c r="H17" s="38"/>
      <c r="I17" s="38"/>
      <c r="J17" s="13" t="s">
        <v>290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6" t="s">
        <v>322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9"/>
    <mergeCell ref="A10:A11"/>
    <mergeCell ref="A12:A13"/>
    <mergeCell ref="A14:A15"/>
    <mergeCell ref="B2:B3"/>
    <mergeCell ref="B4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324</v>
      </c>
      <c r="B2" s="35" t="s">
        <v>269</v>
      </c>
      <c r="C2" s="35" t="s">
        <v>270</v>
      </c>
      <c r="D2" s="35" t="s">
        <v>271</v>
      </c>
      <c r="E2" s="35" t="s">
        <v>272</v>
      </c>
      <c r="F2" s="35" t="s">
        <v>273</v>
      </c>
      <c r="G2" s="34" t="s">
        <v>325</v>
      </c>
      <c r="H2" s="34" t="s">
        <v>326</v>
      </c>
      <c r="I2" s="34" t="s">
        <v>327</v>
      </c>
      <c r="J2" s="34" t="s">
        <v>326</v>
      </c>
      <c r="K2" s="34" t="s">
        <v>328</v>
      </c>
      <c r="L2" s="34" t="s">
        <v>326</v>
      </c>
      <c r="M2" s="35" t="s">
        <v>310</v>
      </c>
      <c r="N2" s="35" t="s">
        <v>282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6" t="s">
        <v>324</v>
      </c>
      <c r="B4" s="37" t="s">
        <v>329</v>
      </c>
      <c r="C4" s="37" t="s">
        <v>311</v>
      </c>
      <c r="D4" s="37" t="s">
        <v>271</v>
      </c>
      <c r="E4" s="35" t="s">
        <v>272</v>
      </c>
      <c r="F4" s="35" t="s">
        <v>273</v>
      </c>
      <c r="G4" s="34" t="s">
        <v>325</v>
      </c>
      <c r="H4" s="34" t="s">
        <v>326</v>
      </c>
      <c r="I4" s="34" t="s">
        <v>327</v>
      </c>
      <c r="J4" s="34" t="s">
        <v>326</v>
      </c>
      <c r="K4" s="34" t="s">
        <v>328</v>
      </c>
      <c r="L4" s="34" t="s">
        <v>326</v>
      </c>
      <c r="M4" s="35" t="s">
        <v>310</v>
      </c>
      <c r="N4" s="35" t="s">
        <v>282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330</v>
      </c>
      <c r="B11" s="14"/>
      <c r="C11" s="14"/>
      <c r="D11" s="15"/>
      <c r="E11" s="16"/>
      <c r="F11" s="38"/>
      <c r="G11" s="32"/>
      <c r="H11" s="38"/>
      <c r="I11" s="13" t="s">
        <v>331</v>
      </c>
      <c r="J11" s="14"/>
      <c r="K11" s="14"/>
      <c r="L11" s="14"/>
      <c r="M11" s="14"/>
      <c r="N11" s="21"/>
    </row>
    <row r="12" ht="16.5" spans="1:14">
      <c r="A12" s="17" t="s">
        <v>332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310</v>
      </c>
      <c r="L2" s="5" t="s">
        <v>282</v>
      </c>
    </row>
    <row r="3" spans="1:12">
      <c r="A3" s="22" t="s">
        <v>312</v>
      </c>
      <c r="B3" s="23" t="s">
        <v>285</v>
      </c>
      <c r="C3" s="23">
        <v>240301059</v>
      </c>
      <c r="D3" s="23" t="s">
        <v>283</v>
      </c>
      <c r="E3" s="24" t="s">
        <v>284</v>
      </c>
      <c r="F3" s="25" t="s">
        <v>62</v>
      </c>
      <c r="G3" s="26" t="s">
        <v>338</v>
      </c>
      <c r="H3" s="27" t="s">
        <v>339</v>
      </c>
      <c r="I3" s="27"/>
      <c r="J3" s="11"/>
      <c r="K3" s="33" t="s">
        <v>340</v>
      </c>
      <c r="L3" s="11" t="s">
        <v>300</v>
      </c>
    </row>
    <row r="4" spans="1:12">
      <c r="A4" s="22" t="s">
        <v>312</v>
      </c>
      <c r="B4" s="23" t="s">
        <v>285</v>
      </c>
      <c r="C4" s="23">
        <v>240301060</v>
      </c>
      <c r="D4" s="23" t="s">
        <v>283</v>
      </c>
      <c r="E4" s="23" t="s">
        <v>112</v>
      </c>
      <c r="F4" s="25" t="s">
        <v>62</v>
      </c>
      <c r="G4" s="26" t="s">
        <v>338</v>
      </c>
      <c r="H4" s="27" t="s">
        <v>339</v>
      </c>
      <c r="I4" s="27"/>
      <c r="J4" s="11"/>
      <c r="K4" s="33" t="s">
        <v>340</v>
      </c>
      <c r="L4" s="11" t="s">
        <v>300</v>
      </c>
    </row>
    <row r="5" ht="18.75" spans="1:12">
      <c r="A5" s="22" t="s">
        <v>312</v>
      </c>
      <c r="B5" s="23" t="s">
        <v>285</v>
      </c>
      <c r="C5" s="23">
        <v>24318089</v>
      </c>
      <c r="D5" s="23" t="s">
        <v>283</v>
      </c>
      <c r="E5" s="28" t="s">
        <v>113</v>
      </c>
      <c r="F5" s="25" t="s">
        <v>62</v>
      </c>
      <c r="G5" s="26" t="s">
        <v>338</v>
      </c>
      <c r="H5" s="27" t="s">
        <v>339</v>
      </c>
      <c r="I5" s="9"/>
      <c r="J5" s="9"/>
      <c r="K5" s="33" t="s">
        <v>340</v>
      </c>
      <c r="L5" s="11" t="s">
        <v>300</v>
      </c>
    </row>
    <row r="6" spans="1:12">
      <c r="A6" s="22" t="s">
        <v>312</v>
      </c>
      <c r="B6" s="23" t="s">
        <v>285</v>
      </c>
      <c r="C6" s="23">
        <v>240227034</v>
      </c>
      <c r="D6" s="23" t="s">
        <v>283</v>
      </c>
      <c r="E6" s="29" t="s">
        <v>286</v>
      </c>
      <c r="F6" s="25" t="s">
        <v>62</v>
      </c>
      <c r="G6" s="26" t="s">
        <v>338</v>
      </c>
      <c r="H6" s="27" t="s">
        <v>339</v>
      </c>
      <c r="I6" s="9"/>
      <c r="J6" s="9"/>
      <c r="K6" s="33" t="s">
        <v>340</v>
      </c>
      <c r="L6" s="11" t="s">
        <v>300</v>
      </c>
    </row>
    <row r="7" spans="1:12">
      <c r="A7" s="22" t="s">
        <v>312</v>
      </c>
      <c r="B7" s="23" t="s">
        <v>285</v>
      </c>
      <c r="C7" s="23">
        <v>240301057</v>
      </c>
      <c r="D7" s="23" t="s">
        <v>283</v>
      </c>
      <c r="E7" s="23" t="s">
        <v>287</v>
      </c>
      <c r="F7" s="25" t="s">
        <v>62</v>
      </c>
      <c r="G7" s="26" t="s">
        <v>338</v>
      </c>
      <c r="H7" s="27" t="s">
        <v>339</v>
      </c>
      <c r="I7" s="9"/>
      <c r="J7" s="9"/>
      <c r="K7" s="33"/>
      <c r="L7" s="11"/>
    </row>
    <row r="8" spans="1:12">
      <c r="A8" s="22" t="s">
        <v>312</v>
      </c>
      <c r="B8" s="23" t="s">
        <v>285</v>
      </c>
      <c r="C8" s="23">
        <v>240301058</v>
      </c>
      <c r="D8" s="23" t="s">
        <v>283</v>
      </c>
      <c r="E8" s="23" t="s">
        <v>288</v>
      </c>
      <c r="F8" s="25" t="s">
        <v>62</v>
      </c>
      <c r="G8" s="26" t="s">
        <v>338</v>
      </c>
      <c r="H8" s="27" t="s">
        <v>339</v>
      </c>
      <c r="I8" s="9"/>
      <c r="J8" s="9"/>
      <c r="K8" s="33"/>
      <c r="L8" s="11"/>
    </row>
    <row r="9" ht="18.75" spans="1:12">
      <c r="A9" s="22"/>
      <c r="B9" s="23"/>
      <c r="C9" s="23"/>
      <c r="D9" s="23"/>
      <c r="E9" s="28"/>
      <c r="F9" s="30"/>
      <c r="G9" s="26"/>
      <c r="H9" s="27"/>
      <c r="I9" s="9"/>
      <c r="J9" s="9"/>
      <c r="K9" s="33"/>
      <c r="L9" s="11"/>
    </row>
    <row r="10" spans="1:12">
      <c r="A10" s="9"/>
      <c r="B10" s="31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2" customFormat="1" ht="18.75" spans="1:12">
      <c r="A12" s="13" t="s">
        <v>341</v>
      </c>
      <c r="B12" s="14"/>
      <c r="C12" s="14"/>
      <c r="D12" s="14"/>
      <c r="E12" s="15"/>
      <c r="F12" s="16"/>
      <c r="G12" s="32"/>
      <c r="H12" s="13" t="s">
        <v>342</v>
      </c>
      <c r="I12" s="14"/>
      <c r="J12" s="14"/>
      <c r="K12" s="14"/>
      <c r="L12" s="21"/>
    </row>
    <row r="13" ht="16.5" spans="1:12">
      <c r="A13" s="17" t="s">
        <v>343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 L4 L5:L6 L7:L9 L10:L13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311</v>
      </c>
      <c r="D2" s="5" t="s">
        <v>271</v>
      </c>
      <c r="E2" s="5" t="s">
        <v>272</v>
      </c>
      <c r="F2" s="4" t="s">
        <v>345</v>
      </c>
      <c r="G2" s="4" t="s">
        <v>294</v>
      </c>
      <c r="H2" s="6" t="s">
        <v>295</v>
      </c>
      <c r="I2" s="19" t="s">
        <v>297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298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347</v>
      </c>
      <c r="B12" s="14"/>
      <c r="C12" s="14"/>
      <c r="D12" s="15"/>
      <c r="E12" s="16"/>
      <c r="F12" s="13" t="s">
        <v>348</v>
      </c>
      <c r="G12" s="14"/>
      <c r="H12" s="15"/>
      <c r="I12" s="21"/>
    </row>
    <row r="13" ht="16.5" spans="1:9">
      <c r="A13" s="17" t="s">
        <v>349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8" t="s">
        <v>35</v>
      </c>
      <c r="C2" s="439"/>
      <c r="D2" s="439"/>
      <c r="E2" s="439"/>
      <c r="F2" s="439"/>
      <c r="G2" s="439"/>
      <c r="H2" s="439"/>
      <c r="I2" s="453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54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6" t="s">
        <v>41</v>
      </c>
      <c r="G4" s="446" t="s">
        <v>42</v>
      </c>
      <c r="H4" s="441" t="s">
        <v>41</v>
      </c>
      <c r="I4" s="455" t="s">
        <v>42</v>
      </c>
    </row>
    <row r="5" ht="27.95" customHeight="1" spans="2:9">
      <c r="B5" s="447" t="s">
        <v>43</v>
      </c>
      <c r="C5" s="9">
        <v>13</v>
      </c>
      <c r="D5" s="9">
        <v>0</v>
      </c>
      <c r="E5" s="9">
        <v>1</v>
      </c>
      <c r="F5" s="448">
        <v>0</v>
      </c>
      <c r="G5" s="448">
        <v>1</v>
      </c>
      <c r="H5" s="9">
        <v>1</v>
      </c>
      <c r="I5" s="456">
        <v>2</v>
      </c>
    </row>
    <row r="6" ht="27.95" customHeight="1" spans="2:9">
      <c r="B6" s="447" t="s">
        <v>44</v>
      </c>
      <c r="C6" s="9">
        <v>20</v>
      </c>
      <c r="D6" s="9">
        <v>0</v>
      </c>
      <c r="E6" s="9">
        <v>1</v>
      </c>
      <c r="F6" s="448">
        <v>1</v>
      </c>
      <c r="G6" s="448">
        <v>2</v>
      </c>
      <c r="H6" s="9">
        <v>2</v>
      </c>
      <c r="I6" s="456">
        <v>3</v>
      </c>
    </row>
    <row r="7" ht="27.95" customHeight="1" spans="2:9">
      <c r="B7" s="447" t="s">
        <v>45</v>
      </c>
      <c r="C7" s="9">
        <v>32</v>
      </c>
      <c r="D7" s="9">
        <v>0</v>
      </c>
      <c r="E7" s="9">
        <v>1</v>
      </c>
      <c r="F7" s="448">
        <v>2</v>
      </c>
      <c r="G7" s="448">
        <v>3</v>
      </c>
      <c r="H7" s="9">
        <v>3</v>
      </c>
      <c r="I7" s="456">
        <v>4</v>
      </c>
    </row>
    <row r="8" ht="27.95" customHeight="1" spans="2:9">
      <c r="B8" s="447" t="s">
        <v>46</v>
      </c>
      <c r="C8" s="9">
        <v>50</v>
      </c>
      <c r="D8" s="9">
        <v>1</v>
      </c>
      <c r="E8" s="9">
        <v>2</v>
      </c>
      <c r="F8" s="448">
        <v>3</v>
      </c>
      <c r="G8" s="448">
        <v>4</v>
      </c>
      <c r="H8" s="9">
        <v>5</v>
      </c>
      <c r="I8" s="456">
        <v>6</v>
      </c>
    </row>
    <row r="9" ht="27.95" customHeight="1" spans="2:9">
      <c r="B9" s="447" t="s">
        <v>47</v>
      </c>
      <c r="C9" s="9">
        <v>80</v>
      </c>
      <c r="D9" s="9">
        <v>2</v>
      </c>
      <c r="E9" s="9">
        <v>3</v>
      </c>
      <c r="F9" s="448">
        <v>5</v>
      </c>
      <c r="G9" s="448">
        <v>6</v>
      </c>
      <c r="H9" s="9">
        <v>7</v>
      </c>
      <c r="I9" s="456">
        <v>8</v>
      </c>
    </row>
    <row r="10" ht="27.95" customHeight="1" spans="2:9">
      <c r="B10" s="447" t="s">
        <v>48</v>
      </c>
      <c r="C10" s="9">
        <v>125</v>
      </c>
      <c r="D10" s="9">
        <v>3</v>
      </c>
      <c r="E10" s="9">
        <v>4</v>
      </c>
      <c r="F10" s="448">
        <v>7</v>
      </c>
      <c r="G10" s="448">
        <v>8</v>
      </c>
      <c r="H10" s="9">
        <v>10</v>
      </c>
      <c r="I10" s="456">
        <v>11</v>
      </c>
    </row>
    <row r="11" ht="27.95" customHeight="1" spans="2:9">
      <c r="B11" s="447" t="s">
        <v>49</v>
      </c>
      <c r="C11" s="9">
        <v>200</v>
      </c>
      <c r="D11" s="9">
        <v>5</v>
      </c>
      <c r="E11" s="9">
        <v>6</v>
      </c>
      <c r="F11" s="448">
        <v>10</v>
      </c>
      <c r="G11" s="448">
        <v>11</v>
      </c>
      <c r="H11" s="9">
        <v>14</v>
      </c>
      <c r="I11" s="456">
        <v>15</v>
      </c>
    </row>
    <row r="12" ht="27.95" customHeight="1" spans="2:9">
      <c r="B12" s="449" t="s">
        <v>50</v>
      </c>
      <c r="C12" s="450">
        <v>315</v>
      </c>
      <c r="D12" s="450">
        <v>7</v>
      </c>
      <c r="E12" s="450">
        <v>8</v>
      </c>
      <c r="F12" s="451">
        <v>14</v>
      </c>
      <c r="G12" s="451">
        <v>15</v>
      </c>
      <c r="H12" s="450">
        <v>21</v>
      </c>
      <c r="I12" s="457">
        <v>22</v>
      </c>
    </row>
    <row r="14" spans="2:4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35" customWidth="1"/>
    <col min="2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310" t="s">
        <v>56</v>
      </c>
      <c r="J2" s="310"/>
      <c r="K2" s="311"/>
    </row>
    <row r="3" ht="14.25" spans="1:11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ht="14.25" spans="1:11">
      <c r="A4" s="246" t="s">
        <v>61</v>
      </c>
      <c r="B4" s="149" t="s">
        <v>62</v>
      </c>
      <c r="C4" s="150"/>
      <c r="D4" s="246" t="s">
        <v>63</v>
      </c>
      <c r="E4" s="247"/>
      <c r="F4" s="248">
        <v>45468</v>
      </c>
      <c r="G4" s="249"/>
      <c r="H4" s="246" t="s">
        <v>64</v>
      </c>
      <c r="I4" s="247"/>
      <c r="J4" s="149" t="s">
        <v>65</v>
      </c>
      <c r="K4" s="150" t="s">
        <v>66</v>
      </c>
    </row>
    <row r="5" ht="14.25" spans="1:11">
      <c r="A5" s="250" t="s">
        <v>67</v>
      </c>
      <c r="B5" s="149" t="s">
        <v>68</v>
      </c>
      <c r="C5" s="150"/>
      <c r="D5" s="246" t="s">
        <v>69</v>
      </c>
      <c r="E5" s="247"/>
      <c r="F5" s="248">
        <v>45412</v>
      </c>
      <c r="G5" s="249"/>
      <c r="H5" s="246" t="s">
        <v>70</v>
      </c>
      <c r="I5" s="247"/>
      <c r="J5" s="149" t="s">
        <v>65</v>
      </c>
      <c r="K5" s="150" t="s">
        <v>66</v>
      </c>
    </row>
    <row r="6" ht="14.25" spans="1:11">
      <c r="A6" s="246" t="s">
        <v>71</v>
      </c>
      <c r="B6" s="251" t="s">
        <v>72</v>
      </c>
      <c r="C6" s="252">
        <v>6</v>
      </c>
      <c r="D6" s="250" t="s">
        <v>73</v>
      </c>
      <c r="E6" s="253"/>
      <c r="F6" s="248">
        <v>45437</v>
      </c>
      <c r="G6" s="249"/>
      <c r="H6" s="246" t="s">
        <v>74</v>
      </c>
      <c r="I6" s="247"/>
      <c r="J6" s="149" t="s">
        <v>65</v>
      </c>
      <c r="K6" s="150" t="s">
        <v>66</v>
      </c>
    </row>
    <row r="7" ht="14.25" spans="1:11">
      <c r="A7" s="246" t="s">
        <v>75</v>
      </c>
      <c r="B7" s="254">
        <v>3084</v>
      </c>
      <c r="C7" s="255"/>
      <c r="D7" s="250" t="s">
        <v>76</v>
      </c>
      <c r="E7" s="256"/>
      <c r="F7" s="248">
        <v>45442</v>
      </c>
      <c r="G7" s="249"/>
      <c r="H7" s="246" t="s">
        <v>77</v>
      </c>
      <c r="I7" s="247"/>
      <c r="J7" s="149" t="s">
        <v>65</v>
      </c>
      <c r="K7" s="150" t="s">
        <v>66</v>
      </c>
    </row>
    <row r="8" ht="15" spans="1:11">
      <c r="A8" s="257" t="s">
        <v>78</v>
      </c>
      <c r="B8" s="258" t="s">
        <v>79</v>
      </c>
      <c r="C8" s="259"/>
      <c r="D8" s="260" t="s">
        <v>80</v>
      </c>
      <c r="E8" s="261"/>
      <c r="F8" s="262">
        <v>45444</v>
      </c>
      <c r="G8" s="263"/>
      <c r="H8" s="260" t="s">
        <v>81</v>
      </c>
      <c r="I8" s="261"/>
      <c r="J8" s="280" t="s">
        <v>65</v>
      </c>
      <c r="K8" s="312" t="s">
        <v>66</v>
      </c>
    </row>
    <row r="9" ht="15" spans="1:11">
      <c r="A9" s="368" t="s">
        <v>82</v>
      </c>
      <c r="B9" s="369"/>
      <c r="C9" s="369"/>
      <c r="D9" s="370"/>
      <c r="E9" s="370"/>
      <c r="F9" s="370"/>
      <c r="G9" s="370"/>
      <c r="H9" s="370"/>
      <c r="I9" s="370"/>
      <c r="J9" s="370"/>
      <c r="K9" s="419"/>
    </row>
    <row r="10" ht="15" spans="1:11">
      <c r="A10" s="371" t="s">
        <v>83</v>
      </c>
      <c r="B10" s="372"/>
      <c r="C10" s="372"/>
      <c r="D10" s="372"/>
      <c r="E10" s="372"/>
      <c r="F10" s="372"/>
      <c r="G10" s="372"/>
      <c r="H10" s="372"/>
      <c r="I10" s="372"/>
      <c r="J10" s="372"/>
      <c r="K10" s="420"/>
    </row>
    <row r="11" ht="14.25" spans="1:11">
      <c r="A11" s="373" t="s">
        <v>84</v>
      </c>
      <c r="B11" s="374" t="s">
        <v>85</v>
      </c>
      <c r="C11" s="375" t="s">
        <v>86</v>
      </c>
      <c r="D11" s="376"/>
      <c r="E11" s="377" t="s">
        <v>87</v>
      </c>
      <c r="F11" s="374" t="s">
        <v>85</v>
      </c>
      <c r="G11" s="375" t="s">
        <v>86</v>
      </c>
      <c r="H11" s="375" t="s">
        <v>88</v>
      </c>
      <c r="I11" s="377" t="s">
        <v>89</v>
      </c>
      <c r="J11" s="374" t="s">
        <v>85</v>
      </c>
      <c r="K11" s="421" t="s">
        <v>86</v>
      </c>
    </row>
    <row r="12" ht="14.25" spans="1:11">
      <c r="A12" s="250" t="s">
        <v>90</v>
      </c>
      <c r="B12" s="270" t="s">
        <v>85</v>
      </c>
      <c r="C12" s="149" t="s">
        <v>86</v>
      </c>
      <c r="D12" s="256"/>
      <c r="E12" s="253" t="s">
        <v>91</v>
      </c>
      <c r="F12" s="270" t="s">
        <v>85</v>
      </c>
      <c r="G12" s="149" t="s">
        <v>86</v>
      </c>
      <c r="H12" s="149" t="s">
        <v>88</v>
      </c>
      <c r="I12" s="253" t="s">
        <v>92</v>
      </c>
      <c r="J12" s="270" t="s">
        <v>85</v>
      </c>
      <c r="K12" s="150" t="s">
        <v>86</v>
      </c>
    </row>
    <row r="13" ht="14.25" spans="1:11">
      <c r="A13" s="250" t="s">
        <v>93</v>
      </c>
      <c r="B13" s="270" t="s">
        <v>85</v>
      </c>
      <c r="C13" s="149" t="s">
        <v>86</v>
      </c>
      <c r="D13" s="256"/>
      <c r="E13" s="253" t="s">
        <v>94</v>
      </c>
      <c r="F13" s="149" t="s">
        <v>95</v>
      </c>
      <c r="G13" s="149" t="s">
        <v>96</v>
      </c>
      <c r="H13" s="149" t="s">
        <v>88</v>
      </c>
      <c r="I13" s="253" t="s">
        <v>97</v>
      </c>
      <c r="J13" s="270" t="s">
        <v>85</v>
      </c>
      <c r="K13" s="150" t="s">
        <v>86</v>
      </c>
    </row>
    <row r="14" ht="15" spans="1:11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14"/>
    </row>
    <row r="15" ht="15" spans="1:11">
      <c r="A15" s="371" t="s">
        <v>99</v>
      </c>
      <c r="B15" s="372"/>
      <c r="C15" s="372"/>
      <c r="D15" s="372"/>
      <c r="E15" s="372"/>
      <c r="F15" s="372"/>
      <c r="G15" s="372"/>
      <c r="H15" s="372"/>
      <c r="I15" s="372"/>
      <c r="J15" s="372"/>
      <c r="K15" s="420"/>
    </row>
    <row r="16" ht="14.25" spans="1:11">
      <c r="A16" s="378" t="s">
        <v>100</v>
      </c>
      <c r="B16" s="375" t="s">
        <v>95</v>
      </c>
      <c r="C16" s="375" t="s">
        <v>96</v>
      </c>
      <c r="D16" s="379"/>
      <c r="E16" s="380" t="s">
        <v>101</v>
      </c>
      <c r="F16" s="375" t="s">
        <v>95</v>
      </c>
      <c r="G16" s="375" t="s">
        <v>96</v>
      </c>
      <c r="H16" s="381"/>
      <c r="I16" s="380" t="s">
        <v>102</v>
      </c>
      <c r="J16" s="375" t="s">
        <v>95</v>
      </c>
      <c r="K16" s="421" t="s">
        <v>96</v>
      </c>
    </row>
    <row r="17" customHeight="1" spans="1:22">
      <c r="A17" s="287" t="s">
        <v>103</v>
      </c>
      <c r="B17" s="149" t="s">
        <v>95</v>
      </c>
      <c r="C17" s="149" t="s">
        <v>96</v>
      </c>
      <c r="D17" s="382"/>
      <c r="E17" s="288" t="s">
        <v>104</v>
      </c>
      <c r="F17" s="149" t="s">
        <v>95</v>
      </c>
      <c r="G17" s="149" t="s">
        <v>96</v>
      </c>
      <c r="H17" s="383"/>
      <c r="I17" s="288" t="s">
        <v>105</v>
      </c>
      <c r="J17" s="149" t="s">
        <v>95</v>
      </c>
      <c r="K17" s="150" t="s">
        <v>96</v>
      </c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</row>
    <row r="18" ht="18" customHeight="1" spans="1:11">
      <c r="A18" s="384" t="s">
        <v>106</v>
      </c>
      <c r="B18" s="385"/>
      <c r="C18" s="385"/>
      <c r="D18" s="385"/>
      <c r="E18" s="385"/>
      <c r="F18" s="385"/>
      <c r="G18" s="385"/>
      <c r="H18" s="385"/>
      <c r="I18" s="385"/>
      <c r="J18" s="385"/>
      <c r="K18" s="423"/>
    </row>
    <row r="19" s="366" customFormat="1" ht="18" customHeight="1" spans="1:11">
      <c r="A19" s="371" t="s">
        <v>107</v>
      </c>
      <c r="B19" s="372"/>
      <c r="C19" s="372"/>
      <c r="D19" s="372"/>
      <c r="E19" s="372"/>
      <c r="F19" s="372"/>
      <c r="G19" s="372"/>
      <c r="H19" s="372"/>
      <c r="I19" s="372"/>
      <c r="J19" s="372"/>
      <c r="K19" s="420"/>
    </row>
    <row r="20" customHeight="1" spans="1:11">
      <c r="A20" s="386" t="s">
        <v>108</v>
      </c>
      <c r="B20" s="387"/>
      <c r="C20" s="387"/>
      <c r="D20" s="387"/>
      <c r="E20" s="387"/>
      <c r="F20" s="387"/>
      <c r="G20" s="387"/>
      <c r="H20" s="387"/>
      <c r="I20" s="387"/>
      <c r="J20" s="387"/>
      <c r="K20" s="424"/>
    </row>
    <row r="21" ht="21.75" customHeight="1" spans="1:11">
      <c r="A21" s="388" t="s">
        <v>109</v>
      </c>
      <c r="B21" s="102"/>
      <c r="C21" s="389">
        <v>120</v>
      </c>
      <c r="D21" s="389">
        <v>130</v>
      </c>
      <c r="E21" s="389">
        <v>140</v>
      </c>
      <c r="F21" s="389">
        <v>150</v>
      </c>
      <c r="G21" s="389">
        <v>160</v>
      </c>
      <c r="H21" s="390">
        <v>170</v>
      </c>
      <c r="I21" s="102"/>
      <c r="J21" s="425"/>
      <c r="K21" s="319" t="s">
        <v>110</v>
      </c>
    </row>
    <row r="22" ht="23" customHeight="1" spans="1:11">
      <c r="A22" s="391" t="s">
        <v>111</v>
      </c>
      <c r="B22" s="392"/>
      <c r="C22" s="392" t="s">
        <v>95</v>
      </c>
      <c r="D22" s="392" t="s">
        <v>95</v>
      </c>
      <c r="E22" s="392" t="s">
        <v>95</v>
      </c>
      <c r="F22" s="392" t="s">
        <v>95</v>
      </c>
      <c r="G22" s="392" t="s">
        <v>95</v>
      </c>
      <c r="H22" s="392" t="s">
        <v>95</v>
      </c>
      <c r="I22" s="392"/>
      <c r="J22" s="392"/>
      <c r="K22" s="426" t="s">
        <v>95</v>
      </c>
    </row>
    <row r="23" ht="23" customHeight="1" spans="1:11">
      <c r="A23" s="391" t="s">
        <v>112</v>
      </c>
      <c r="B23" s="392"/>
      <c r="C23" s="392" t="s">
        <v>95</v>
      </c>
      <c r="D23" s="392" t="s">
        <v>95</v>
      </c>
      <c r="E23" s="392" t="s">
        <v>95</v>
      </c>
      <c r="F23" s="392" t="s">
        <v>95</v>
      </c>
      <c r="G23" s="392" t="s">
        <v>95</v>
      </c>
      <c r="H23" s="392" t="s">
        <v>95</v>
      </c>
      <c r="I23" s="392"/>
      <c r="J23" s="392"/>
      <c r="K23" s="426" t="s">
        <v>95</v>
      </c>
    </row>
    <row r="24" ht="23" customHeight="1" spans="1:11">
      <c r="A24" s="391" t="s">
        <v>113</v>
      </c>
      <c r="B24" s="393"/>
      <c r="C24" s="392" t="s">
        <v>95</v>
      </c>
      <c r="D24" s="392" t="s">
        <v>95</v>
      </c>
      <c r="E24" s="392" t="s">
        <v>95</v>
      </c>
      <c r="F24" s="392" t="s">
        <v>95</v>
      </c>
      <c r="G24" s="392" t="s">
        <v>95</v>
      </c>
      <c r="H24" s="392" t="s">
        <v>95</v>
      </c>
      <c r="I24" s="392"/>
      <c r="J24" s="392"/>
      <c r="K24" s="426" t="s">
        <v>95</v>
      </c>
    </row>
    <row r="25" ht="23" customHeight="1" spans="1:11">
      <c r="A25" s="394"/>
      <c r="B25" s="395"/>
      <c r="C25" s="392"/>
      <c r="D25" s="392"/>
      <c r="E25" s="392"/>
      <c r="F25" s="392"/>
      <c r="G25" s="392"/>
      <c r="H25" s="392"/>
      <c r="I25" s="395"/>
      <c r="J25" s="395"/>
      <c r="K25" s="427"/>
    </row>
    <row r="26" ht="23" customHeight="1" spans="1:11">
      <c r="A26" s="396"/>
      <c r="B26" s="395"/>
      <c r="C26" s="395"/>
      <c r="D26" s="395"/>
      <c r="E26" s="395"/>
      <c r="F26" s="395"/>
      <c r="G26" s="395"/>
      <c r="H26" s="395"/>
      <c r="I26" s="395"/>
      <c r="J26" s="395"/>
      <c r="K26" s="427"/>
    </row>
    <row r="27" ht="23" customHeight="1" spans="1:11">
      <c r="A27" s="396"/>
      <c r="B27" s="395"/>
      <c r="C27" s="395"/>
      <c r="D27" s="395"/>
      <c r="E27" s="395"/>
      <c r="F27" s="395"/>
      <c r="G27" s="395"/>
      <c r="H27" s="395"/>
      <c r="I27" s="395"/>
      <c r="J27" s="395"/>
      <c r="K27" s="427"/>
    </row>
    <row r="28" ht="18" customHeight="1" spans="1:11">
      <c r="A28" s="397" t="s">
        <v>114</v>
      </c>
      <c r="B28" s="398"/>
      <c r="C28" s="398"/>
      <c r="D28" s="398"/>
      <c r="E28" s="398"/>
      <c r="F28" s="398"/>
      <c r="G28" s="398"/>
      <c r="H28" s="398"/>
      <c r="I28" s="398"/>
      <c r="J28" s="398"/>
      <c r="K28" s="428"/>
    </row>
    <row r="29" ht="18.75" customHeight="1" spans="1:11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29"/>
    </row>
    <row r="30" ht="18.75" customHeight="1" spans="1:11">
      <c r="A30" s="401"/>
      <c r="B30" s="402"/>
      <c r="C30" s="402"/>
      <c r="D30" s="402"/>
      <c r="E30" s="402"/>
      <c r="F30" s="402"/>
      <c r="G30" s="402"/>
      <c r="H30" s="402"/>
      <c r="I30" s="402"/>
      <c r="J30" s="402"/>
      <c r="K30" s="430"/>
    </row>
    <row r="31" ht="18" customHeight="1" spans="1:11">
      <c r="A31" s="397" t="s">
        <v>115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8"/>
    </row>
    <row r="32" ht="14.25" spans="1:11">
      <c r="A32" s="403" t="s">
        <v>116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31"/>
    </row>
    <row r="33" ht="15" spans="1:11">
      <c r="A33" s="157" t="s">
        <v>117</v>
      </c>
      <c r="B33" s="158"/>
      <c r="C33" s="149" t="s">
        <v>65</v>
      </c>
      <c r="D33" s="149" t="s">
        <v>66</v>
      </c>
      <c r="E33" s="405" t="s">
        <v>118</v>
      </c>
      <c r="F33" s="406"/>
      <c r="G33" s="406"/>
      <c r="H33" s="406"/>
      <c r="I33" s="406"/>
      <c r="J33" s="406"/>
      <c r="K33" s="432"/>
    </row>
    <row r="34" ht="15" spans="1:11">
      <c r="A34" s="407" t="s">
        <v>119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07"/>
    </row>
    <row r="35" ht="21" customHeight="1" spans="1:11">
      <c r="A35" s="408" t="s">
        <v>120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33"/>
    </row>
    <row r="36" ht="21" customHeight="1" spans="1:11">
      <c r="A36" s="295" t="s">
        <v>121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25"/>
    </row>
    <row r="37" ht="21" customHeight="1" spans="1:11">
      <c r="A37" s="295" t="s">
        <v>122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5"/>
    </row>
    <row r="38" ht="21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5"/>
    </row>
    <row r="39" ht="21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5"/>
    </row>
    <row r="40" ht="21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5"/>
    </row>
    <row r="41" ht="21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5"/>
    </row>
    <row r="42" ht="15" spans="1:11">
      <c r="A42" s="290" t="s">
        <v>123</v>
      </c>
      <c r="B42" s="291"/>
      <c r="C42" s="291"/>
      <c r="D42" s="291"/>
      <c r="E42" s="291"/>
      <c r="F42" s="291"/>
      <c r="G42" s="291"/>
      <c r="H42" s="291"/>
      <c r="I42" s="291"/>
      <c r="J42" s="291"/>
      <c r="K42" s="323"/>
    </row>
    <row r="43" ht="15" spans="1:11">
      <c r="A43" s="371" t="s">
        <v>124</v>
      </c>
      <c r="B43" s="372"/>
      <c r="C43" s="372"/>
      <c r="D43" s="372"/>
      <c r="E43" s="372"/>
      <c r="F43" s="372"/>
      <c r="G43" s="372"/>
      <c r="H43" s="372"/>
      <c r="I43" s="372"/>
      <c r="J43" s="372"/>
      <c r="K43" s="420"/>
    </row>
    <row r="44" ht="14.25" spans="1:11">
      <c r="A44" s="378" t="s">
        <v>125</v>
      </c>
      <c r="B44" s="375" t="s">
        <v>95</v>
      </c>
      <c r="C44" s="375" t="s">
        <v>96</v>
      </c>
      <c r="D44" s="375" t="s">
        <v>88</v>
      </c>
      <c r="E44" s="380" t="s">
        <v>126</v>
      </c>
      <c r="F44" s="375" t="s">
        <v>95</v>
      </c>
      <c r="G44" s="375" t="s">
        <v>96</v>
      </c>
      <c r="H44" s="375" t="s">
        <v>88</v>
      </c>
      <c r="I44" s="380" t="s">
        <v>127</v>
      </c>
      <c r="J44" s="375" t="s">
        <v>95</v>
      </c>
      <c r="K44" s="421" t="s">
        <v>96</v>
      </c>
    </row>
    <row r="45" ht="14.25" spans="1:11">
      <c r="A45" s="287" t="s">
        <v>87</v>
      </c>
      <c r="B45" s="149" t="s">
        <v>95</v>
      </c>
      <c r="C45" s="149" t="s">
        <v>96</v>
      </c>
      <c r="D45" s="149" t="s">
        <v>88</v>
      </c>
      <c r="E45" s="288" t="s">
        <v>94</v>
      </c>
      <c r="F45" s="149" t="s">
        <v>95</v>
      </c>
      <c r="G45" s="149" t="s">
        <v>96</v>
      </c>
      <c r="H45" s="149" t="s">
        <v>88</v>
      </c>
      <c r="I45" s="288" t="s">
        <v>105</v>
      </c>
      <c r="J45" s="149" t="s">
        <v>95</v>
      </c>
      <c r="K45" s="150" t="s">
        <v>96</v>
      </c>
    </row>
    <row r="46" ht="15" spans="1:11">
      <c r="A46" s="260" t="s">
        <v>98</v>
      </c>
      <c r="B46" s="261"/>
      <c r="C46" s="261"/>
      <c r="D46" s="261"/>
      <c r="E46" s="261"/>
      <c r="F46" s="261"/>
      <c r="G46" s="261"/>
      <c r="H46" s="261"/>
      <c r="I46" s="261"/>
      <c r="J46" s="261"/>
      <c r="K46" s="314"/>
    </row>
    <row r="47" ht="15" spans="1:11">
      <c r="A47" s="407" t="s">
        <v>128</v>
      </c>
      <c r="B47" s="407"/>
      <c r="C47" s="407"/>
      <c r="D47" s="407"/>
      <c r="E47" s="407"/>
      <c r="F47" s="407"/>
      <c r="G47" s="407"/>
      <c r="H47" s="407"/>
      <c r="I47" s="407"/>
      <c r="J47" s="407"/>
      <c r="K47" s="407"/>
    </row>
    <row r="48" ht="15" spans="1:11">
      <c r="A48" s="408"/>
      <c r="B48" s="409"/>
      <c r="C48" s="409"/>
      <c r="D48" s="409"/>
      <c r="E48" s="409"/>
      <c r="F48" s="409"/>
      <c r="G48" s="409"/>
      <c r="H48" s="409"/>
      <c r="I48" s="409"/>
      <c r="J48" s="409"/>
      <c r="K48" s="433"/>
    </row>
    <row r="49" ht="15" spans="1:11">
      <c r="A49" s="410" t="s">
        <v>129</v>
      </c>
      <c r="B49" s="411" t="s">
        <v>130</v>
      </c>
      <c r="C49" s="411"/>
      <c r="D49" s="412" t="s">
        <v>131</v>
      </c>
      <c r="E49" s="413" t="s">
        <v>132</v>
      </c>
      <c r="F49" s="414" t="s">
        <v>133</v>
      </c>
      <c r="G49" s="415">
        <v>45415</v>
      </c>
      <c r="H49" s="416" t="s">
        <v>134</v>
      </c>
      <c r="I49" s="434"/>
      <c r="J49" s="435" t="s">
        <v>135</v>
      </c>
      <c r="K49" s="436"/>
    </row>
    <row r="50" ht="15" spans="1:11">
      <c r="A50" s="407" t="s">
        <v>136</v>
      </c>
      <c r="B50" s="407"/>
      <c r="C50" s="407"/>
      <c r="D50" s="407"/>
      <c r="E50" s="407"/>
      <c r="F50" s="407"/>
      <c r="G50" s="407"/>
      <c r="H50" s="407"/>
      <c r="I50" s="407"/>
      <c r="J50" s="407"/>
      <c r="K50" s="407"/>
    </row>
    <row r="51" ht="24" customHeight="1" spans="1:11">
      <c r="A51" s="417" t="s">
        <v>137</v>
      </c>
      <c r="B51" s="418"/>
      <c r="C51" s="418"/>
      <c r="D51" s="418"/>
      <c r="E51" s="418"/>
      <c r="F51" s="418"/>
      <c r="G51" s="418"/>
      <c r="H51" s="418"/>
      <c r="I51" s="418"/>
      <c r="J51" s="418"/>
      <c r="K51" s="437"/>
    </row>
    <row r="52" ht="15" spans="1:11">
      <c r="A52" s="410" t="s">
        <v>129</v>
      </c>
      <c r="B52" s="411" t="s">
        <v>130</v>
      </c>
      <c r="C52" s="411"/>
      <c r="D52" s="412" t="s">
        <v>131</v>
      </c>
      <c r="E52" s="413" t="s">
        <v>132</v>
      </c>
      <c r="F52" s="414" t="s">
        <v>138</v>
      </c>
      <c r="G52" s="415">
        <v>45415</v>
      </c>
      <c r="H52" s="416" t="s">
        <v>134</v>
      </c>
      <c r="I52" s="434"/>
      <c r="J52" s="435" t="s">
        <v>135</v>
      </c>
      <c r="K52" s="4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A13" sqref="$A13:$XFD14"/>
    </sheetView>
  </sheetViews>
  <sheetFormatPr defaultColWidth="9" defaultRowHeight="14.25"/>
  <cols>
    <col min="1" max="1" width="19.25" style="83" customWidth="1"/>
    <col min="2" max="2" width="9" style="83" customWidth="1"/>
    <col min="3" max="4" width="8.5" style="84" customWidth="1"/>
    <col min="5" max="7" width="8.5" style="83" customWidth="1"/>
    <col min="8" max="8" width="6.5" style="83" customWidth="1"/>
    <col min="9" max="9" width="2.75" style="83" customWidth="1"/>
    <col min="10" max="10" width="9.15833333333333" style="83" customWidth="1"/>
    <col min="11" max="11" width="10.75" style="83" customWidth="1"/>
    <col min="12" max="15" width="9.75" style="83" customWidth="1"/>
    <col min="16" max="16" width="9.75" style="331" customWidth="1"/>
    <col min="17" max="254" width="9" style="83"/>
    <col min="255" max="16384" width="9" style="86"/>
  </cols>
  <sheetData>
    <row r="1" s="83" customFormat="1" ht="29" customHeight="1" spans="1:257">
      <c r="A1" s="87" t="s">
        <v>139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342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332" t="s">
        <v>61</v>
      </c>
      <c r="B2" s="333" t="str">
        <f>首期!B4</f>
        <v>QACCAM95205</v>
      </c>
      <c r="C2" s="334"/>
      <c r="D2" s="335"/>
      <c r="E2" s="336" t="s">
        <v>67</v>
      </c>
      <c r="F2" s="337" t="s">
        <v>68</v>
      </c>
      <c r="G2" s="337"/>
      <c r="H2" s="337"/>
      <c r="I2" s="343"/>
      <c r="J2" s="344" t="s">
        <v>57</v>
      </c>
      <c r="K2" s="345" t="s">
        <v>56</v>
      </c>
      <c r="L2" s="345"/>
      <c r="M2" s="345"/>
      <c r="N2" s="345"/>
      <c r="O2" s="346"/>
      <c r="P2" s="347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338" t="s">
        <v>140</v>
      </c>
      <c r="B3" s="97" t="s">
        <v>141</v>
      </c>
      <c r="C3" s="98"/>
      <c r="D3" s="97"/>
      <c r="E3" s="97"/>
      <c r="F3" s="97"/>
      <c r="G3" s="97"/>
      <c r="H3" s="97"/>
      <c r="I3" s="348"/>
      <c r="J3" s="129"/>
      <c r="K3" s="129"/>
      <c r="L3" s="129"/>
      <c r="M3" s="129"/>
      <c r="N3" s="129"/>
      <c r="O3" s="349"/>
      <c r="P3" s="350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338"/>
      <c r="B4" s="99" t="s">
        <v>142</v>
      </c>
      <c r="C4" s="99" t="s">
        <v>143</v>
      </c>
      <c r="D4" s="100" t="s">
        <v>144</v>
      </c>
      <c r="E4" s="99" t="s">
        <v>145</v>
      </c>
      <c r="F4" s="99" t="s">
        <v>146</v>
      </c>
      <c r="G4" s="99" t="s">
        <v>147</v>
      </c>
      <c r="H4" s="101" t="s">
        <v>148</v>
      </c>
      <c r="I4" s="348"/>
      <c r="J4" s="351"/>
      <c r="K4" s="352" t="s">
        <v>149</v>
      </c>
      <c r="L4" s="352" t="s">
        <v>150</v>
      </c>
      <c r="M4" s="352" t="s">
        <v>151</v>
      </c>
      <c r="N4" s="353"/>
      <c r="O4" s="353"/>
      <c r="P4" s="354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338"/>
      <c r="B5" s="102"/>
      <c r="C5" s="102"/>
      <c r="D5" s="103"/>
      <c r="E5" s="103"/>
      <c r="F5" s="103"/>
      <c r="G5" s="103"/>
      <c r="H5" s="101"/>
      <c r="I5" s="128"/>
      <c r="J5" s="355"/>
      <c r="K5" s="356"/>
      <c r="L5" s="357" t="s">
        <v>143</v>
      </c>
      <c r="M5" s="357" t="s">
        <v>143</v>
      </c>
      <c r="N5" s="358"/>
      <c r="O5" s="356"/>
      <c r="P5" s="359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0" customHeight="1" spans="1:257">
      <c r="A6" s="228" t="s">
        <v>152</v>
      </c>
      <c r="B6" s="105">
        <f t="shared" ref="B6:B9" si="0">C6-4</f>
        <v>44</v>
      </c>
      <c r="C6" s="105">
        <v>48</v>
      </c>
      <c r="D6" s="106">
        <f t="shared" ref="D6:D9" si="1">C6+4</f>
        <v>52</v>
      </c>
      <c r="E6" s="105">
        <v>56</v>
      </c>
      <c r="F6" s="105">
        <f>E6+4</f>
        <v>60</v>
      </c>
      <c r="G6" s="105">
        <f>F6+4</f>
        <v>64</v>
      </c>
      <c r="H6" s="107"/>
      <c r="I6" s="128"/>
      <c r="J6" s="355"/>
      <c r="K6" s="355"/>
      <c r="L6" s="355" t="s">
        <v>153</v>
      </c>
      <c r="M6" s="355" t="s">
        <v>153</v>
      </c>
      <c r="N6" s="355"/>
      <c r="O6" s="355"/>
      <c r="P6" s="360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0" customHeight="1" spans="1:257">
      <c r="A7" s="228" t="s">
        <v>154</v>
      </c>
      <c r="B7" s="105">
        <f t="shared" si="0"/>
        <v>80</v>
      </c>
      <c r="C7" s="105">
        <v>84</v>
      </c>
      <c r="D7" s="106">
        <f t="shared" si="1"/>
        <v>88</v>
      </c>
      <c r="E7" s="105">
        <v>94</v>
      </c>
      <c r="F7" s="105">
        <f t="shared" ref="F7:F9" si="2">E7+6</f>
        <v>100</v>
      </c>
      <c r="G7" s="105">
        <f t="shared" ref="G7:G9" si="3">F7+6</f>
        <v>106</v>
      </c>
      <c r="H7" s="107"/>
      <c r="I7" s="128"/>
      <c r="J7" s="355"/>
      <c r="K7" s="355"/>
      <c r="L7" s="355" t="s">
        <v>155</v>
      </c>
      <c r="M7" s="355" t="s">
        <v>155</v>
      </c>
      <c r="N7" s="355"/>
      <c r="O7" s="355"/>
      <c r="P7" s="360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0" customHeight="1" spans="1:257">
      <c r="A8" s="228" t="s">
        <v>156</v>
      </c>
      <c r="B8" s="105">
        <f t="shared" si="0"/>
        <v>68</v>
      </c>
      <c r="C8" s="105">
        <v>72</v>
      </c>
      <c r="D8" s="106">
        <f t="shared" si="1"/>
        <v>76</v>
      </c>
      <c r="E8" s="105">
        <v>82</v>
      </c>
      <c r="F8" s="105">
        <f t="shared" si="2"/>
        <v>88</v>
      </c>
      <c r="G8" s="105">
        <f t="shared" si="3"/>
        <v>94</v>
      </c>
      <c r="H8" s="107"/>
      <c r="I8" s="128"/>
      <c r="J8" s="355"/>
      <c r="K8" s="355"/>
      <c r="L8" s="355" t="s">
        <v>157</v>
      </c>
      <c r="M8" s="355" t="s">
        <v>157</v>
      </c>
      <c r="N8" s="355"/>
      <c r="O8" s="355"/>
      <c r="P8" s="360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0" customHeight="1" spans="1:257">
      <c r="A9" s="228" t="s">
        <v>158</v>
      </c>
      <c r="B9" s="105">
        <f t="shared" si="0"/>
        <v>78</v>
      </c>
      <c r="C9" s="105">
        <v>82</v>
      </c>
      <c r="D9" s="106">
        <f t="shared" si="1"/>
        <v>86</v>
      </c>
      <c r="E9" s="105">
        <v>92</v>
      </c>
      <c r="F9" s="105">
        <f t="shared" si="2"/>
        <v>98</v>
      </c>
      <c r="G9" s="105">
        <f t="shared" si="3"/>
        <v>104</v>
      </c>
      <c r="H9" s="107"/>
      <c r="I9" s="128"/>
      <c r="J9" s="355"/>
      <c r="K9" s="355"/>
      <c r="L9" s="355" t="s">
        <v>153</v>
      </c>
      <c r="M9" s="355" t="s">
        <v>153</v>
      </c>
      <c r="N9" s="355"/>
      <c r="O9" s="355"/>
      <c r="P9" s="360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0" customHeight="1" spans="1:257">
      <c r="A10" s="229" t="s">
        <v>159</v>
      </c>
      <c r="B10" s="105">
        <f>C10-1</f>
        <v>37</v>
      </c>
      <c r="C10" s="105">
        <v>38</v>
      </c>
      <c r="D10" s="106">
        <f>C10+1</f>
        <v>39</v>
      </c>
      <c r="E10" s="105">
        <v>40.5</v>
      </c>
      <c r="F10" s="105">
        <f>E10+1.5</f>
        <v>42</v>
      </c>
      <c r="G10" s="105">
        <f>F10+1.5</f>
        <v>43.5</v>
      </c>
      <c r="H10" s="107"/>
      <c r="I10" s="128"/>
      <c r="J10" s="355"/>
      <c r="K10" s="355"/>
      <c r="L10" s="355" t="s">
        <v>153</v>
      </c>
      <c r="M10" s="355" t="s">
        <v>153</v>
      </c>
      <c r="N10" s="355"/>
      <c r="O10" s="355"/>
      <c r="P10" s="360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0" customHeight="1" spans="1:257">
      <c r="A11" s="228" t="s">
        <v>160</v>
      </c>
      <c r="B11" s="105">
        <f>C11-1</f>
        <v>39</v>
      </c>
      <c r="C11" s="105">
        <v>40</v>
      </c>
      <c r="D11" s="106">
        <f>C11+1</f>
        <v>41</v>
      </c>
      <c r="E11" s="105">
        <v>42.5</v>
      </c>
      <c r="F11" s="105">
        <f>E11+1.5</f>
        <v>44</v>
      </c>
      <c r="G11" s="105">
        <f>F11+1.5</f>
        <v>45.5</v>
      </c>
      <c r="H11" s="107"/>
      <c r="I11" s="128"/>
      <c r="J11" s="355"/>
      <c r="K11" s="355"/>
      <c r="L11" s="355" t="s">
        <v>153</v>
      </c>
      <c r="M11" s="355" t="s">
        <v>153</v>
      </c>
      <c r="N11" s="355"/>
      <c r="O11" s="355"/>
      <c r="P11" s="360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0" customHeight="1" spans="1:257">
      <c r="A12" s="228" t="s">
        <v>161</v>
      </c>
      <c r="B12" s="105">
        <f>C12-1.5</f>
        <v>30.5</v>
      </c>
      <c r="C12" s="105">
        <v>32</v>
      </c>
      <c r="D12" s="106">
        <f t="shared" ref="D12:G12" si="4">C12+2.2</f>
        <v>34.2</v>
      </c>
      <c r="E12" s="105">
        <v>36.4</v>
      </c>
      <c r="F12" s="105">
        <f t="shared" si="4"/>
        <v>38.6</v>
      </c>
      <c r="G12" s="105">
        <f t="shared" si="4"/>
        <v>40.8</v>
      </c>
      <c r="H12" s="107"/>
      <c r="I12" s="128"/>
      <c r="J12" s="355"/>
      <c r="K12" s="355"/>
      <c r="L12" s="355" t="s">
        <v>153</v>
      </c>
      <c r="M12" s="355" t="s">
        <v>153</v>
      </c>
      <c r="N12" s="355"/>
      <c r="O12" s="355"/>
      <c r="P12" s="360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0" customHeight="1" spans="1:257">
      <c r="A13" s="228" t="s">
        <v>162</v>
      </c>
      <c r="B13" s="105">
        <f>C13-3.4</f>
        <v>42.6</v>
      </c>
      <c r="C13" s="105">
        <v>46</v>
      </c>
      <c r="D13" s="106">
        <f t="shared" ref="D13:G13" si="5">C13+3.4</f>
        <v>49.4</v>
      </c>
      <c r="E13" s="105">
        <v>52.8</v>
      </c>
      <c r="F13" s="105">
        <f t="shared" si="5"/>
        <v>56.2</v>
      </c>
      <c r="G13" s="105">
        <f t="shared" si="5"/>
        <v>59.6</v>
      </c>
      <c r="H13" s="107"/>
      <c r="I13" s="128"/>
      <c r="J13" s="355"/>
      <c r="K13" s="355"/>
      <c r="L13" s="355" t="s">
        <v>153</v>
      </c>
      <c r="M13" s="355" t="s">
        <v>153</v>
      </c>
      <c r="N13" s="355"/>
      <c r="O13" s="355"/>
      <c r="P13" s="360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0" customHeight="1" spans="1:257">
      <c r="A14" s="228" t="s">
        <v>163</v>
      </c>
      <c r="B14" s="105">
        <f>C14-1.2</f>
        <v>14.8</v>
      </c>
      <c r="C14" s="105">
        <v>16</v>
      </c>
      <c r="D14" s="106">
        <f t="shared" ref="D14:G14" si="6">C14+1.2</f>
        <v>17.2</v>
      </c>
      <c r="E14" s="105">
        <v>18.4</v>
      </c>
      <c r="F14" s="105">
        <f t="shared" si="6"/>
        <v>19.6</v>
      </c>
      <c r="G14" s="105">
        <f t="shared" si="6"/>
        <v>20.8</v>
      </c>
      <c r="H14" s="109"/>
      <c r="I14" s="128"/>
      <c r="J14" s="355"/>
      <c r="K14" s="355"/>
      <c r="L14" s="355" t="s">
        <v>164</v>
      </c>
      <c r="M14" s="355" t="s">
        <v>153</v>
      </c>
      <c r="N14" s="355"/>
      <c r="O14" s="355"/>
      <c r="P14" s="360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0" customHeight="1" spans="1:257">
      <c r="A15" s="228" t="s">
        <v>165</v>
      </c>
      <c r="B15" s="105">
        <f>C15-0.8</f>
        <v>12.7</v>
      </c>
      <c r="C15" s="105">
        <v>13.5</v>
      </c>
      <c r="D15" s="106">
        <f>C15+0.8</f>
        <v>14.3</v>
      </c>
      <c r="E15" s="105">
        <v>15.3</v>
      </c>
      <c r="F15" s="105">
        <f>E15+1</f>
        <v>16.3</v>
      </c>
      <c r="G15" s="105">
        <f>F15+0.8</f>
        <v>17.1</v>
      </c>
      <c r="H15" s="109"/>
      <c r="I15" s="128"/>
      <c r="J15" s="355"/>
      <c r="K15" s="355"/>
      <c r="L15" s="355" t="s">
        <v>153</v>
      </c>
      <c r="M15" s="355" t="s">
        <v>153</v>
      </c>
      <c r="N15" s="355"/>
      <c r="O15" s="355"/>
      <c r="P15" s="360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0" customHeight="1" spans="1:257">
      <c r="A16" s="228" t="s">
        <v>166</v>
      </c>
      <c r="B16" s="110">
        <f>C16-0.2</f>
        <v>11.3</v>
      </c>
      <c r="C16" s="110">
        <v>11.5</v>
      </c>
      <c r="D16" s="111">
        <f>C16+0.2</f>
        <v>11.7</v>
      </c>
      <c r="E16" s="110">
        <v>12.1</v>
      </c>
      <c r="F16" s="110">
        <f>E16+0.4</f>
        <v>12.5</v>
      </c>
      <c r="G16" s="110">
        <f>F16+0.4</f>
        <v>12.9</v>
      </c>
      <c r="H16" s="109"/>
      <c r="I16" s="128"/>
      <c r="J16" s="355"/>
      <c r="K16" s="355"/>
      <c r="L16" s="355" t="s">
        <v>153</v>
      </c>
      <c r="M16" s="355" t="s">
        <v>153</v>
      </c>
      <c r="N16" s="355"/>
      <c r="O16" s="355"/>
      <c r="P16" s="360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0" customHeight="1" spans="1:257">
      <c r="A17" s="228" t="s">
        <v>167</v>
      </c>
      <c r="B17" s="110">
        <f>C17-0.2</f>
        <v>8.8</v>
      </c>
      <c r="C17" s="110">
        <v>9</v>
      </c>
      <c r="D17" s="111">
        <f>C17+0.2</f>
        <v>9.2</v>
      </c>
      <c r="E17" s="110">
        <v>9.6</v>
      </c>
      <c r="F17" s="110">
        <f>E17+0.4</f>
        <v>10</v>
      </c>
      <c r="G17" s="110">
        <f>F17+0.4</f>
        <v>10.4</v>
      </c>
      <c r="H17" s="112"/>
      <c r="I17" s="128"/>
      <c r="J17" s="355"/>
      <c r="K17" s="355"/>
      <c r="L17" s="355" t="s">
        <v>153</v>
      </c>
      <c r="M17" s="355" t="s">
        <v>153</v>
      </c>
      <c r="N17" s="355"/>
      <c r="O17" s="355"/>
      <c r="P17" s="360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0" customHeight="1" spans="1:257">
      <c r="A18" s="228" t="s">
        <v>168</v>
      </c>
      <c r="B18" s="110">
        <v>16</v>
      </c>
      <c r="C18" s="110">
        <v>16</v>
      </c>
      <c r="D18" s="111">
        <v>17</v>
      </c>
      <c r="E18" s="110">
        <v>17</v>
      </c>
      <c r="F18" s="110">
        <v>19</v>
      </c>
      <c r="G18" s="110">
        <v>19</v>
      </c>
      <c r="H18" s="112"/>
      <c r="I18" s="128"/>
      <c r="J18" s="355"/>
      <c r="K18" s="355"/>
      <c r="L18" s="355" t="s">
        <v>153</v>
      </c>
      <c r="M18" s="355" t="s">
        <v>153</v>
      </c>
      <c r="N18" s="355"/>
      <c r="O18" s="355"/>
      <c r="P18" s="360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20" customHeight="1" spans="1:257">
      <c r="A19" s="229" t="s">
        <v>169</v>
      </c>
      <c r="B19" s="113">
        <v>4.5</v>
      </c>
      <c r="C19" s="110">
        <v>4.5</v>
      </c>
      <c r="D19" s="114">
        <v>4.5</v>
      </c>
      <c r="E19" s="113">
        <v>4.5</v>
      </c>
      <c r="F19" s="113">
        <v>4.5</v>
      </c>
      <c r="G19" s="113">
        <v>4.5</v>
      </c>
      <c r="H19" s="115"/>
      <c r="I19" s="128"/>
      <c r="J19" s="355"/>
      <c r="K19" s="355"/>
      <c r="L19" s="355" t="s">
        <v>153</v>
      </c>
      <c r="M19" s="355" t="s">
        <v>153</v>
      </c>
      <c r="N19" s="355"/>
      <c r="O19" s="355"/>
      <c r="P19" s="360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ht="20" customHeight="1" spans="1:257">
      <c r="A20" s="339"/>
      <c r="B20" s="340"/>
      <c r="C20" s="340"/>
      <c r="D20" s="340"/>
      <c r="E20" s="341"/>
      <c r="F20" s="340"/>
      <c r="G20" s="340"/>
      <c r="H20" s="340"/>
      <c r="I20" s="361"/>
      <c r="J20" s="362"/>
      <c r="K20" s="362"/>
      <c r="L20" s="363"/>
      <c r="M20" s="362"/>
      <c r="N20" s="362"/>
      <c r="O20" s="363"/>
      <c r="P20" s="364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ht="17.25" spans="1:257">
      <c r="A21" s="119"/>
      <c r="B21" s="119"/>
      <c r="C21" s="120"/>
      <c r="D21" s="120"/>
      <c r="E21" s="121"/>
      <c r="F21" s="120"/>
      <c r="G21" s="120"/>
      <c r="H21" s="120"/>
      <c r="P21" s="342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  <row r="22" s="83" customFormat="1" spans="1:257">
      <c r="A22" s="122" t="s">
        <v>170</v>
      </c>
      <c r="B22" s="122"/>
      <c r="C22" s="123"/>
      <c r="D22" s="123"/>
      <c r="P22" s="342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</row>
    <row r="23" s="83" customFormat="1" spans="3:257">
      <c r="C23" s="84"/>
      <c r="D23" s="84"/>
      <c r="J23" s="138" t="s">
        <v>171</v>
      </c>
      <c r="K23" s="365">
        <v>45415</v>
      </c>
      <c r="L23" s="138" t="s">
        <v>172</v>
      </c>
      <c r="M23" s="138" t="s">
        <v>132</v>
      </c>
      <c r="N23" s="138" t="s">
        <v>173</v>
      </c>
      <c r="O23" s="83" t="s">
        <v>135</v>
      </c>
      <c r="P23" s="342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4" sqref="A34:K34"/>
    </sheetView>
  </sheetViews>
  <sheetFormatPr defaultColWidth="10" defaultRowHeight="16.5" customHeight="1"/>
  <cols>
    <col min="1" max="1" width="10.875" style="235" customWidth="1"/>
    <col min="2" max="16384" width="10" style="235"/>
  </cols>
  <sheetData>
    <row r="1" ht="22.5" customHeight="1" spans="1:11">
      <c r="A1" s="143" t="s">
        <v>174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310" t="s">
        <v>56</v>
      </c>
      <c r="J2" s="310"/>
      <c r="K2" s="311"/>
    </row>
    <row r="3" customHeight="1" spans="1:11">
      <c r="A3" s="240" t="s">
        <v>58</v>
      </c>
      <c r="B3" s="241"/>
      <c r="C3" s="242"/>
      <c r="D3" s="243" t="s">
        <v>59</v>
      </c>
      <c r="E3" s="244"/>
      <c r="F3" s="244"/>
      <c r="G3" s="245"/>
      <c r="H3" s="243" t="s">
        <v>60</v>
      </c>
      <c r="I3" s="244"/>
      <c r="J3" s="244"/>
      <c r="K3" s="245"/>
    </row>
    <row r="4" customHeight="1" spans="1:11">
      <c r="A4" s="246" t="s">
        <v>61</v>
      </c>
      <c r="B4" s="149" t="s">
        <v>62</v>
      </c>
      <c r="C4" s="150"/>
      <c r="D4" s="246" t="s">
        <v>63</v>
      </c>
      <c r="E4" s="247"/>
      <c r="F4" s="248">
        <v>45468</v>
      </c>
      <c r="G4" s="249"/>
      <c r="H4" s="246" t="s">
        <v>64</v>
      </c>
      <c r="I4" s="247"/>
      <c r="J4" s="149" t="s">
        <v>65</v>
      </c>
      <c r="K4" s="150" t="s">
        <v>66</v>
      </c>
    </row>
    <row r="5" customHeight="1" spans="1:11">
      <c r="A5" s="250" t="s">
        <v>67</v>
      </c>
      <c r="B5" s="149" t="s">
        <v>68</v>
      </c>
      <c r="C5" s="150"/>
      <c r="D5" s="246" t="s">
        <v>69</v>
      </c>
      <c r="E5" s="247"/>
      <c r="F5" s="248">
        <v>45412</v>
      </c>
      <c r="G5" s="249"/>
      <c r="H5" s="246" t="s">
        <v>70</v>
      </c>
      <c r="I5" s="247"/>
      <c r="J5" s="149" t="s">
        <v>65</v>
      </c>
      <c r="K5" s="150" t="s">
        <v>66</v>
      </c>
    </row>
    <row r="6" customHeight="1" spans="1:11">
      <c r="A6" s="246" t="s">
        <v>71</v>
      </c>
      <c r="B6" s="251" t="s">
        <v>72</v>
      </c>
      <c r="C6" s="252">
        <v>6</v>
      </c>
      <c r="D6" s="250" t="s">
        <v>73</v>
      </c>
      <c r="E6" s="253"/>
      <c r="F6" s="248">
        <v>45437</v>
      </c>
      <c r="G6" s="249"/>
      <c r="H6" s="246" t="s">
        <v>74</v>
      </c>
      <c r="I6" s="247"/>
      <c r="J6" s="149" t="s">
        <v>65</v>
      </c>
      <c r="K6" s="150" t="s">
        <v>66</v>
      </c>
    </row>
    <row r="7" customHeight="1" spans="1:11">
      <c r="A7" s="246" t="s">
        <v>75</v>
      </c>
      <c r="B7" s="254">
        <v>3084</v>
      </c>
      <c r="C7" s="255"/>
      <c r="D7" s="250" t="s">
        <v>76</v>
      </c>
      <c r="E7" s="256"/>
      <c r="F7" s="248">
        <v>45442</v>
      </c>
      <c r="G7" s="249"/>
      <c r="H7" s="246" t="s">
        <v>77</v>
      </c>
      <c r="I7" s="247"/>
      <c r="J7" s="149" t="s">
        <v>65</v>
      </c>
      <c r="K7" s="150" t="s">
        <v>66</v>
      </c>
    </row>
    <row r="8" customHeight="1" spans="1:16">
      <c r="A8" s="257" t="s">
        <v>78</v>
      </c>
      <c r="B8" s="258" t="s">
        <v>79</v>
      </c>
      <c r="C8" s="259"/>
      <c r="D8" s="260" t="s">
        <v>80</v>
      </c>
      <c r="E8" s="261"/>
      <c r="F8" s="262">
        <v>45444</v>
      </c>
      <c r="G8" s="263"/>
      <c r="H8" s="260" t="s">
        <v>81</v>
      </c>
      <c r="I8" s="261"/>
      <c r="J8" s="280" t="s">
        <v>65</v>
      </c>
      <c r="K8" s="312" t="s">
        <v>66</v>
      </c>
      <c r="P8" s="202" t="s">
        <v>175</v>
      </c>
    </row>
    <row r="9" customHeight="1" spans="1:11">
      <c r="A9" s="264" t="s">
        <v>176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customHeight="1" spans="1:11">
      <c r="A10" s="265" t="s">
        <v>84</v>
      </c>
      <c r="B10" s="266" t="s">
        <v>85</v>
      </c>
      <c r="C10" s="267" t="s">
        <v>86</v>
      </c>
      <c r="D10" s="268"/>
      <c r="E10" s="269" t="s">
        <v>89</v>
      </c>
      <c r="F10" s="266" t="s">
        <v>85</v>
      </c>
      <c r="G10" s="267" t="s">
        <v>86</v>
      </c>
      <c r="H10" s="266"/>
      <c r="I10" s="269" t="s">
        <v>87</v>
      </c>
      <c r="J10" s="266" t="s">
        <v>85</v>
      </c>
      <c r="K10" s="313" t="s">
        <v>86</v>
      </c>
    </row>
    <row r="11" customHeight="1" spans="1:11">
      <c r="A11" s="250" t="s">
        <v>90</v>
      </c>
      <c r="B11" s="270" t="s">
        <v>85</v>
      </c>
      <c r="C11" s="149" t="s">
        <v>86</v>
      </c>
      <c r="D11" s="256"/>
      <c r="E11" s="253" t="s">
        <v>92</v>
      </c>
      <c r="F11" s="270" t="s">
        <v>85</v>
      </c>
      <c r="G11" s="149" t="s">
        <v>86</v>
      </c>
      <c r="H11" s="270"/>
      <c r="I11" s="253" t="s">
        <v>97</v>
      </c>
      <c r="J11" s="270" t="s">
        <v>85</v>
      </c>
      <c r="K11" s="150" t="s">
        <v>86</v>
      </c>
    </row>
    <row r="12" customHeight="1" spans="1:11">
      <c r="A12" s="260" t="s">
        <v>118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14"/>
    </row>
    <row r="13" customHeight="1" spans="1:11">
      <c r="A13" s="271" t="s">
        <v>177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customHeight="1" spans="1:11">
      <c r="A14" s="272" t="s">
        <v>178</v>
      </c>
      <c r="B14" s="273"/>
      <c r="C14" s="273"/>
      <c r="D14" s="273"/>
      <c r="E14" s="273"/>
      <c r="F14" s="273"/>
      <c r="G14" s="273"/>
      <c r="H14" s="274"/>
      <c r="I14" s="315"/>
      <c r="J14" s="315"/>
      <c r="K14" s="316"/>
    </row>
    <row r="15" customHeight="1" spans="1:11">
      <c r="A15" s="275"/>
      <c r="B15" s="276"/>
      <c r="C15" s="276"/>
      <c r="D15" s="277"/>
      <c r="E15" s="278"/>
      <c r="F15" s="276"/>
      <c r="G15" s="276"/>
      <c r="H15" s="277"/>
      <c r="I15" s="317"/>
      <c r="J15" s="318"/>
      <c r="K15" s="319"/>
    </row>
    <row r="16" customHeight="1" spans="1:1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312"/>
    </row>
    <row r="17" customHeight="1" spans="1:11">
      <c r="A17" s="271" t="s">
        <v>179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customHeight="1" spans="1:11">
      <c r="A18" s="281" t="s">
        <v>180</v>
      </c>
      <c r="B18" s="282"/>
      <c r="C18" s="282"/>
      <c r="D18" s="282"/>
      <c r="E18" s="282"/>
      <c r="F18" s="282"/>
      <c r="G18" s="282"/>
      <c r="H18" s="282"/>
      <c r="I18" s="315"/>
      <c r="J18" s="315"/>
      <c r="K18" s="316"/>
    </row>
    <row r="19" customHeight="1" spans="1:11">
      <c r="A19" s="275"/>
      <c r="B19" s="276"/>
      <c r="C19" s="276"/>
      <c r="D19" s="277"/>
      <c r="E19" s="278"/>
      <c r="F19" s="276"/>
      <c r="G19" s="276"/>
      <c r="H19" s="277"/>
      <c r="I19" s="317"/>
      <c r="J19" s="318"/>
      <c r="K19" s="319"/>
    </row>
    <row r="20" customHeight="1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312"/>
    </row>
    <row r="21" customHeight="1" spans="1:11">
      <c r="A21" s="283" t="s">
        <v>115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44" t="s">
        <v>116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117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284" t="s">
        <v>181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20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1"/>
    </row>
    <row r="26" customHeight="1" spans="1:11">
      <c r="A26" s="264" t="s">
        <v>124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customHeight="1" spans="1:11">
      <c r="A27" s="240" t="s">
        <v>125</v>
      </c>
      <c r="B27" s="267" t="s">
        <v>95</v>
      </c>
      <c r="C27" s="267" t="s">
        <v>96</v>
      </c>
      <c r="D27" s="267" t="s">
        <v>88</v>
      </c>
      <c r="E27" s="241" t="s">
        <v>126</v>
      </c>
      <c r="F27" s="267" t="s">
        <v>95</v>
      </c>
      <c r="G27" s="267" t="s">
        <v>96</v>
      </c>
      <c r="H27" s="267" t="s">
        <v>88</v>
      </c>
      <c r="I27" s="241" t="s">
        <v>127</v>
      </c>
      <c r="J27" s="267" t="s">
        <v>95</v>
      </c>
      <c r="K27" s="313" t="s">
        <v>96</v>
      </c>
    </row>
    <row r="28" customHeight="1" spans="1:11">
      <c r="A28" s="287" t="s">
        <v>87</v>
      </c>
      <c r="B28" s="149" t="s">
        <v>95</v>
      </c>
      <c r="C28" s="149" t="s">
        <v>96</v>
      </c>
      <c r="D28" s="149" t="s">
        <v>88</v>
      </c>
      <c r="E28" s="288" t="s">
        <v>94</v>
      </c>
      <c r="F28" s="149" t="s">
        <v>95</v>
      </c>
      <c r="G28" s="149" t="s">
        <v>96</v>
      </c>
      <c r="H28" s="149" t="s">
        <v>88</v>
      </c>
      <c r="I28" s="288" t="s">
        <v>105</v>
      </c>
      <c r="J28" s="149" t="s">
        <v>95</v>
      </c>
      <c r="K28" s="150" t="s">
        <v>96</v>
      </c>
    </row>
    <row r="29" customHeight="1" spans="1:11">
      <c r="A29" s="246" t="s">
        <v>98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2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3"/>
    </row>
    <row r="31" customHeight="1" spans="1:11">
      <c r="A31" s="292" t="s">
        <v>182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21" customHeight="1" spans="1:11">
      <c r="A32" s="293" t="s">
        <v>183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4"/>
    </row>
    <row r="33" ht="21" customHeight="1" spans="1:11">
      <c r="A33" s="295" t="s">
        <v>184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5"/>
    </row>
    <row r="34" ht="21" customHeight="1" spans="1:11">
      <c r="A34" s="295" t="s">
        <v>185</v>
      </c>
      <c r="B34" s="296"/>
      <c r="C34" s="296"/>
      <c r="D34" s="296"/>
      <c r="E34" s="296"/>
      <c r="F34" s="296"/>
      <c r="G34" s="296"/>
      <c r="H34" s="296"/>
      <c r="I34" s="296"/>
      <c r="J34" s="296"/>
      <c r="K34" s="325"/>
    </row>
    <row r="35" ht="21" customHeight="1" spans="1:1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325"/>
    </row>
    <row r="36" ht="21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5"/>
    </row>
    <row r="37" ht="21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5"/>
    </row>
    <row r="38" ht="21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5"/>
    </row>
    <row r="39" ht="21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5"/>
    </row>
    <row r="40" ht="21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5"/>
    </row>
    <row r="41" ht="21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5"/>
    </row>
    <row r="42" ht="21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5"/>
    </row>
    <row r="43" ht="17.25" customHeight="1" spans="1:11">
      <c r="A43" s="290" t="s">
        <v>123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3"/>
    </row>
    <row r="44" customHeight="1" spans="1:11">
      <c r="A44" s="292" t="s">
        <v>186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118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26"/>
    </row>
    <row r="46" ht="18" customHeight="1" spans="1:11">
      <c r="A46" s="297" t="s">
        <v>187</v>
      </c>
      <c r="B46" s="298"/>
      <c r="C46" s="298"/>
      <c r="D46" s="298"/>
      <c r="E46" s="298"/>
      <c r="F46" s="298"/>
      <c r="G46" s="298"/>
      <c r="H46" s="298"/>
      <c r="I46" s="298"/>
      <c r="J46" s="298"/>
      <c r="K46" s="326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21"/>
    </row>
    <row r="48" ht="21" customHeight="1" spans="1:11">
      <c r="A48" s="299" t="s">
        <v>129</v>
      </c>
      <c r="B48" s="300" t="s">
        <v>130</v>
      </c>
      <c r="C48" s="300"/>
      <c r="D48" s="301" t="s">
        <v>131</v>
      </c>
      <c r="E48" s="301" t="s">
        <v>132</v>
      </c>
      <c r="F48" s="301" t="s">
        <v>133</v>
      </c>
      <c r="G48" s="302">
        <v>45425</v>
      </c>
      <c r="H48" s="303" t="s">
        <v>134</v>
      </c>
      <c r="I48" s="303"/>
      <c r="J48" s="300" t="s">
        <v>135</v>
      </c>
      <c r="K48" s="327"/>
    </row>
    <row r="49" customHeight="1" spans="1:11">
      <c r="A49" s="304" t="s">
        <v>136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28"/>
    </row>
    <row r="50" customHeight="1" spans="1:1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29"/>
    </row>
    <row r="51" customHeight="1" spans="1:1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30"/>
    </row>
    <row r="52" ht="21" customHeight="1" spans="1:11">
      <c r="A52" s="299" t="s">
        <v>129</v>
      </c>
      <c r="B52" s="300" t="s">
        <v>130</v>
      </c>
      <c r="C52" s="300"/>
      <c r="D52" s="301" t="s">
        <v>131</v>
      </c>
      <c r="E52" s="301" t="s">
        <v>132</v>
      </c>
      <c r="F52" s="301" t="s">
        <v>133</v>
      </c>
      <c r="G52" s="302">
        <v>45425</v>
      </c>
      <c r="H52" s="303" t="s">
        <v>134</v>
      </c>
      <c r="I52" s="303"/>
      <c r="J52" s="300" t="s">
        <v>135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E23" sqref="E23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7" width="8.5" style="83" customWidth="1"/>
    <col min="8" max="8" width="3.875" style="83" customWidth="1"/>
    <col min="9" max="12" width="10.625" style="83" customWidth="1"/>
    <col min="13" max="14" width="10.625" style="221" customWidth="1"/>
    <col min="15" max="15" width="8.875" style="221" customWidth="1"/>
    <col min="16" max="247" width="9" style="83"/>
    <col min="248" max="16384" width="9" style="86"/>
  </cols>
  <sheetData>
    <row r="1" s="83" customFormat="1" ht="29" customHeight="1" spans="1:250">
      <c r="A1" s="87" t="s">
        <v>139</v>
      </c>
      <c r="B1" s="89"/>
      <c r="C1" s="88"/>
      <c r="D1" s="89"/>
      <c r="E1" s="89"/>
      <c r="F1" s="89"/>
      <c r="G1" s="89"/>
      <c r="H1" s="89"/>
      <c r="I1" s="89"/>
      <c r="J1" s="89"/>
      <c r="K1" s="89"/>
      <c r="L1" s="89"/>
      <c r="M1" s="230"/>
      <c r="N1" s="230"/>
      <c r="O1" s="230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222" t="s">
        <v>61</v>
      </c>
      <c r="B2" s="223" t="str">
        <f>首期!B4</f>
        <v>QACCAM95205</v>
      </c>
      <c r="C2" s="224"/>
      <c r="D2" s="223"/>
      <c r="E2" s="225" t="s">
        <v>67</v>
      </c>
      <c r="F2" s="226" t="s">
        <v>68</v>
      </c>
      <c r="G2" s="226"/>
      <c r="H2" s="226"/>
      <c r="I2" s="222" t="s">
        <v>57</v>
      </c>
      <c r="J2" s="231"/>
      <c r="K2" s="231"/>
      <c r="L2" s="231"/>
      <c r="M2" s="64"/>
      <c r="N2" s="64"/>
      <c r="O2" s="64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spans="1:250">
      <c r="A3" s="227" t="s">
        <v>140</v>
      </c>
      <c r="B3" s="97" t="s">
        <v>141</v>
      </c>
      <c r="C3" s="98"/>
      <c r="D3" s="97"/>
      <c r="E3" s="97"/>
      <c r="F3" s="97"/>
      <c r="G3" s="97"/>
      <c r="H3" s="97"/>
      <c r="I3" s="129" t="s">
        <v>188</v>
      </c>
      <c r="J3" s="129"/>
      <c r="K3" s="129"/>
      <c r="L3" s="129"/>
      <c r="M3" s="64"/>
      <c r="N3" s="64"/>
      <c r="O3" s="64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spans="1:250">
      <c r="A4" s="227"/>
      <c r="B4" s="99" t="s">
        <v>142</v>
      </c>
      <c r="C4" s="99" t="s">
        <v>143</v>
      </c>
      <c r="D4" s="100" t="s">
        <v>144</v>
      </c>
      <c r="E4" s="99" t="s">
        <v>145</v>
      </c>
      <c r="F4" s="99" t="s">
        <v>146</v>
      </c>
      <c r="G4" s="99" t="s">
        <v>147</v>
      </c>
      <c r="H4" s="101" t="s">
        <v>148</v>
      </c>
      <c r="I4" s="99" t="s">
        <v>142</v>
      </c>
      <c r="J4" s="99" t="s">
        <v>143</v>
      </c>
      <c r="K4" s="100" t="s">
        <v>144</v>
      </c>
      <c r="L4" s="99" t="s">
        <v>145</v>
      </c>
      <c r="M4" s="99" t="s">
        <v>146</v>
      </c>
      <c r="N4" s="99" t="s">
        <v>147</v>
      </c>
      <c r="O4" s="232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227"/>
      <c r="B5" s="102"/>
      <c r="C5" s="102"/>
      <c r="D5" s="103"/>
      <c r="E5" s="103"/>
      <c r="F5" s="103"/>
      <c r="G5" s="103"/>
      <c r="H5" s="101"/>
      <c r="I5" s="132" t="s">
        <v>111</v>
      </c>
      <c r="J5" s="132" t="s">
        <v>111</v>
      </c>
      <c r="K5" s="132" t="s">
        <v>112</v>
      </c>
      <c r="L5" s="132" t="s">
        <v>112</v>
      </c>
      <c r="M5" s="132" t="s">
        <v>113</v>
      </c>
      <c r="N5" s="233" t="s">
        <v>113</v>
      </c>
      <c r="O5" s="233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28" t="s">
        <v>152</v>
      </c>
      <c r="B6" s="105">
        <f t="shared" ref="B6:B9" si="0">C6-4</f>
        <v>44</v>
      </c>
      <c r="C6" s="105">
        <v>48</v>
      </c>
      <c r="D6" s="106">
        <f t="shared" ref="D6:G6" si="1">C6+4</f>
        <v>52</v>
      </c>
      <c r="E6" s="105">
        <v>56</v>
      </c>
      <c r="F6" s="105">
        <f t="shared" si="1"/>
        <v>60</v>
      </c>
      <c r="G6" s="105">
        <f t="shared" si="1"/>
        <v>64</v>
      </c>
      <c r="H6" s="107"/>
      <c r="I6" s="132" t="s">
        <v>189</v>
      </c>
      <c r="J6" s="132" t="s">
        <v>190</v>
      </c>
      <c r="K6" s="132" t="s">
        <v>190</v>
      </c>
      <c r="L6" s="132" t="s">
        <v>190</v>
      </c>
      <c r="M6" s="132" t="s">
        <v>191</v>
      </c>
      <c r="N6" s="132" t="s">
        <v>192</v>
      </c>
      <c r="O6" s="233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28" t="s">
        <v>154</v>
      </c>
      <c r="B7" s="105">
        <f t="shared" si="0"/>
        <v>80</v>
      </c>
      <c r="C7" s="105">
        <v>84</v>
      </c>
      <c r="D7" s="106">
        <f t="shared" ref="D7:D9" si="2">C7+4</f>
        <v>88</v>
      </c>
      <c r="E7" s="105">
        <v>94</v>
      </c>
      <c r="F7" s="105">
        <f t="shared" ref="F7:F9" si="3">E7+6</f>
        <v>100</v>
      </c>
      <c r="G7" s="105">
        <f t="shared" ref="G7:G9" si="4">F7+6</f>
        <v>106</v>
      </c>
      <c r="H7" s="107"/>
      <c r="I7" s="132" t="s">
        <v>190</v>
      </c>
      <c r="J7" s="132" t="s">
        <v>193</v>
      </c>
      <c r="K7" s="132" t="s">
        <v>194</v>
      </c>
      <c r="L7" s="132" t="s">
        <v>193</v>
      </c>
      <c r="M7" s="132" t="s">
        <v>193</v>
      </c>
      <c r="N7" s="132" t="s">
        <v>193</v>
      </c>
      <c r="O7" s="233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28" t="s">
        <v>156</v>
      </c>
      <c r="B8" s="105">
        <f t="shared" si="0"/>
        <v>68</v>
      </c>
      <c r="C8" s="105">
        <v>72</v>
      </c>
      <c r="D8" s="106">
        <f t="shared" si="2"/>
        <v>76</v>
      </c>
      <c r="E8" s="105">
        <v>82</v>
      </c>
      <c r="F8" s="105">
        <f t="shared" si="3"/>
        <v>88</v>
      </c>
      <c r="G8" s="105">
        <f t="shared" si="4"/>
        <v>94</v>
      </c>
      <c r="H8" s="107"/>
      <c r="I8" s="132" t="s">
        <v>195</v>
      </c>
      <c r="J8" s="132" t="s">
        <v>196</v>
      </c>
      <c r="K8" s="132" t="s">
        <v>196</v>
      </c>
      <c r="L8" s="132" t="s">
        <v>195</v>
      </c>
      <c r="M8" s="132" t="s">
        <v>196</v>
      </c>
      <c r="N8" s="132" t="s">
        <v>195</v>
      </c>
      <c r="O8" s="233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28" t="s">
        <v>158</v>
      </c>
      <c r="B9" s="105">
        <f t="shared" si="0"/>
        <v>78</v>
      </c>
      <c r="C9" s="105">
        <v>82</v>
      </c>
      <c r="D9" s="106">
        <f t="shared" si="2"/>
        <v>86</v>
      </c>
      <c r="E9" s="105">
        <v>92</v>
      </c>
      <c r="F9" s="105">
        <f t="shared" si="3"/>
        <v>98</v>
      </c>
      <c r="G9" s="105">
        <f t="shared" si="4"/>
        <v>104</v>
      </c>
      <c r="H9" s="107"/>
      <c r="I9" s="132" t="s">
        <v>190</v>
      </c>
      <c r="J9" s="132" t="s">
        <v>190</v>
      </c>
      <c r="K9" s="132" t="s">
        <v>190</v>
      </c>
      <c r="L9" s="132" t="s">
        <v>190</v>
      </c>
      <c r="M9" s="132" t="s">
        <v>190</v>
      </c>
      <c r="N9" s="132" t="s">
        <v>190</v>
      </c>
      <c r="O9" s="233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29" t="s">
        <v>159</v>
      </c>
      <c r="B10" s="105">
        <f>C10-1</f>
        <v>37</v>
      </c>
      <c r="C10" s="105">
        <v>38</v>
      </c>
      <c r="D10" s="106">
        <f>C10+1</f>
        <v>39</v>
      </c>
      <c r="E10" s="105">
        <v>40.5</v>
      </c>
      <c r="F10" s="105">
        <f>E10+1.5</f>
        <v>42</v>
      </c>
      <c r="G10" s="105">
        <f>F10+1.5</f>
        <v>43.5</v>
      </c>
      <c r="H10" s="107"/>
      <c r="I10" s="132" t="s">
        <v>190</v>
      </c>
      <c r="J10" s="132" t="s">
        <v>190</v>
      </c>
      <c r="K10" s="132" t="s">
        <v>190</v>
      </c>
      <c r="L10" s="132" t="s">
        <v>190</v>
      </c>
      <c r="M10" s="132" t="s">
        <v>190</v>
      </c>
      <c r="N10" s="132" t="s">
        <v>190</v>
      </c>
      <c r="O10" s="233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28" t="s">
        <v>160</v>
      </c>
      <c r="B11" s="105">
        <f>C11-1</f>
        <v>39</v>
      </c>
      <c r="C11" s="105">
        <v>40</v>
      </c>
      <c r="D11" s="106">
        <f>C11+1</f>
        <v>41</v>
      </c>
      <c r="E11" s="105">
        <v>42.5</v>
      </c>
      <c r="F11" s="105">
        <f>E11+1.5</f>
        <v>44</v>
      </c>
      <c r="G11" s="105">
        <f>F11+1.5</f>
        <v>45.5</v>
      </c>
      <c r="H11" s="107"/>
      <c r="I11" s="132" t="s">
        <v>190</v>
      </c>
      <c r="J11" s="132" t="s">
        <v>190</v>
      </c>
      <c r="K11" s="132" t="s">
        <v>190</v>
      </c>
      <c r="L11" s="132" t="s">
        <v>190</v>
      </c>
      <c r="M11" s="132" t="s">
        <v>190</v>
      </c>
      <c r="N11" s="132" t="s">
        <v>190</v>
      </c>
      <c r="O11" s="233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28" t="s">
        <v>161</v>
      </c>
      <c r="B12" s="105">
        <f>C12-1.5</f>
        <v>30.5</v>
      </c>
      <c r="C12" s="105">
        <v>32</v>
      </c>
      <c r="D12" s="106">
        <f t="shared" ref="D12:G12" si="5">C12+2.2</f>
        <v>34.2</v>
      </c>
      <c r="E12" s="105">
        <v>36.4</v>
      </c>
      <c r="F12" s="105">
        <f t="shared" si="5"/>
        <v>38.6</v>
      </c>
      <c r="G12" s="105">
        <f t="shared" si="5"/>
        <v>40.8</v>
      </c>
      <c r="H12" s="107"/>
      <c r="I12" s="132" t="s">
        <v>192</v>
      </c>
      <c r="J12" s="132" t="s">
        <v>197</v>
      </c>
      <c r="K12" s="132" t="s">
        <v>190</v>
      </c>
      <c r="L12" s="132" t="s">
        <v>197</v>
      </c>
      <c r="M12" s="132" t="s">
        <v>190</v>
      </c>
      <c r="N12" s="132" t="s">
        <v>190</v>
      </c>
      <c r="O12" s="233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28" t="s">
        <v>162</v>
      </c>
      <c r="B13" s="105">
        <f>C13-3.4</f>
        <v>42.6</v>
      </c>
      <c r="C13" s="105">
        <v>46</v>
      </c>
      <c r="D13" s="106">
        <f t="shared" ref="D13:G13" si="6">C13+3.4</f>
        <v>49.4</v>
      </c>
      <c r="E13" s="105">
        <v>52.8</v>
      </c>
      <c r="F13" s="105">
        <f t="shared" si="6"/>
        <v>56.2</v>
      </c>
      <c r="G13" s="105">
        <f t="shared" si="6"/>
        <v>59.6</v>
      </c>
      <c r="H13" s="107"/>
      <c r="I13" s="132" t="s">
        <v>197</v>
      </c>
      <c r="J13" s="132" t="s">
        <v>198</v>
      </c>
      <c r="K13" s="132" t="s">
        <v>199</v>
      </c>
      <c r="L13" s="132" t="s">
        <v>198</v>
      </c>
      <c r="M13" s="132" t="s">
        <v>198</v>
      </c>
      <c r="N13" s="132" t="s">
        <v>190</v>
      </c>
      <c r="O13" s="233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28" t="s">
        <v>163</v>
      </c>
      <c r="B14" s="105">
        <f>C14-1.2</f>
        <v>14.8</v>
      </c>
      <c r="C14" s="105">
        <v>16</v>
      </c>
      <c r="D14" s="106">
        <f t="shared" ref="D14:G14" si="7">C14+1.2</f>
        <v>17.2</v>
      </c>
      <c r="E14" s="105">
        <v>18.4</v>
      </c>
      <c r="F14" s="105">
        <f t="shared" si="7"/>
        <v>19.6</v>
      </c>
      <c r="G14" s="105">
        <f t="shared" si="7"/>
        <v>20.8</v>
      </c>
      <c r="H14" s="109"/>
      <c r="I14" s="132" t="s">
        <v>197</v>
      </c>
      <c r="J14" s="132" t="s">
        <v>194</v>
      </c>
      <c r="K14" s="132" t="s">
        <v>197</v>
      </c>
      <c r="L14" s="132" t="s">
        <v>200</v>
      </c>
      <c r="M14" s="132" t="s">
        <v>194</v>
      </c>
      <c r="N14" s="132" t="s">
        <v>190</v>
      </c>
      <c r="O14" s="233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28" t="s">
        <v>165</v>
      </c>
      <c r="B15" s="105">
        <f>C15-0.8</f>
        <v>12.7</v>
      </c>
      <c r="C15" s="105">
        <v>13.5</v>
      </c>
      <c r="D15" s="106">
        <f>C15+0.8</f>
        <v>14.3</v>
      </c>
      <c r="E15" s="105">
        <v>15.3</v>
      </c>
      <c r="F15" s="105">
        <f>E15+1</f>
        <v>16.3</v>
      </c>
      <c r="G15" s="105">
        <f>F15+0.8</f>
        <v>17.1</v>
      </c>
      <c r="H15" s="109"/>
      <c r="I15" s="132" t="s">
        <v>190</v>
      </c>
      <c r="J15" s="132" t="s">
        <v>190</v>
      </c>
      <c r="K15" s="132" t="s">
        <v>190</v>
      </c>
      <c r="L15" s="132" t="s">
        <v>190</v>
      </c>
      <c r="M15" s="132" t="s">
        <v>190</v>
      </c>
      <c r="N15" s="132" t="s">
        <v>190</v>
      </c>
      <c r="O15" s="233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25" customHeight="1" spans="1:250">
      <c r="A16" s="228" t="s">
        <v>166</v>
      </c>
      <c r="B16" s="110">
        <f>C16-0.2</f>
        <v>11.3</v>
      </c>
      <c r="C16" s="110">
        <v>11.5</v>
      </c>
      <c r="D16" s="111">
        <f>C16+0.2</f>
        <v>11.7</v>
      </c>
      <c r="E16" s="110">
        <v>12.1</v>
      </c>
      <c r="F16" s="110">
        <f>E16+0.4</f>
        <v>12.5</v>
      </c>
      <c r="G16" s="110">
        <f>F16+0.4</f>
        <v>12.9</v>
      </c>
      <c r="H16" s="109"/>
      <c r="I16" s="132" t="s">
        <v>190</v>
      </c>
      <c r="J16" s="132" t="s">
        <v>190</v>
      </c>
      <c r="K16" s="132" t="s">
        <v>190</v>
      </c>
      <c r="L16" s="132" t="s">
        <v>190</v>
      </c>
      <c r="M16" s="132" t="s">
        <v>190</v>
      </c>
      <c r="N16" s="132" t="s">
        <v>190</v>
      </c>
      <c r="O16" s="233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25" customHeight="1" spans="1:250">
      <c r="A17" s="228" t="s">
        <v>167</v>
      </c>
      <c r="B17" s="110">
        <f>C17-0.2</f>
        <v>8.8</v>
      </c>
      <c r="C17" s="110">
        <v>9</v>
      </c>
      <c r="D17" s="111">
        <f>C17+0.2</f>
        <v>9.2</v>
      </c>
      <c r="E17" s="110">
        <v>9.6</v>
      </c>
      <c r="F17" s="110">
        <f>E17+0.4</f>
        <v>10</v>
      </c>
      <c r="G17" s="110">
        <f>F17+0.4</f>
        <v>10.4</v>
      </c>
      <c r="H17" s="112"/>
      <c r="I17" s="132" t="s">
        <v>190</v>
      </c>
      <c r="J17" s="132" t="s">
        <v>190</v>
      </c>
      <c r="K17" s="132" t="s">
        <v>190</v>
      </c>
      <c r="L17" s="132" t="s">
        <v>190</v>
      </c>
      <c r="M17" s="132" t="s">
        <v>190</v>
      </c>
      <c r="N17" s="132" t="s">
        <v>190</v>
      </c>
      <c r="O17" s="233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  <row r="18" s="83" customFormat="1" ht="25" customHeight="1" spans="1:250">
      <c r="A18" s="228" t="s">
        <v>168</v>
      </c>
      <c r="B18" s="110">
        <v>16</v>
      </c>
      <c r="C18" s="110">
        <v>16</v>
      </c>
      <c r="D18" s="111">
        <v>17</v>
      </c>
      <c r="E18" s="110">
        <v>17</v>
      </c>
      <c r="F18" s="110">
        <v>19</v>
      </c>
      <c r="G18" s="110">
        <v>19</v>
      </c>
      <c r="H18" s="112"/>
      <c r="I18" s="132" t="s">
        <v>190</v>
      </c>
      <c r="J18" s="132" t="s">
        <v>190</v>
      </c>
      <c r="K18" s="132" t="s">
        <v>190</v>
      </c>
      <c r="L18" s="132" t="s">
        <v>190</v>
      </c>
      <c r="M18" s="132" t="s">
        <v>190</v>
      </c>
      <c r="N18" s="132" t="s">
        <v>190</v>
      </c>
      <c r="O18" s="64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</row>
    <row r="19" s="83" customFormat="1" ht="25" customHeight="1" spans="1:250">
      <c r="A19" s="229" t="s">
        <v>169</v>
      </c>
      <c r="B19" s="113">
        <v>4.5</v>
      </c>
      <c r="C19" s="110">
        <v>4.5</v>
      </c>
      <c r="D19" s="114">
        <v>4.5</v>
      </c>
      <c r="E19" s="113">
        <v>4.5</v>
      </c>
      <c r="F19" s="113">
        <v>4.5</v>
      </c>
      <c r="G19" s="113">
        <v>4.5</v>
      </c>
      <c r="H19" s="115"/>
      <c r="I19" s="132" t="s">
        <v>190</v>
      </c>
      <c r="J19" s="132" t="s">
        <v>190</v>
      </c>
      <c r="K19" s="132" t="s">
        <v>190</v>
      </c>
      <c r="L19" s="132" t="s">
        <v>190</v>
      </c>
      <c r="M19" s="132" t="s">
        <v>190</v>
      </c>
      <c r="N19" s="132" t="s">
        <v>190</v>
      </c>
      <c r="O19" s="64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</row>
    <row r="20" s="83" customFormat="1" ht="25" customHeight="1" spans="3:250">
      <c r="C20" s="84"/>
      <c r="I20" s="138" t="s">
        <v>171</v>
      </c>
      <c r="J20" s="234">
        <v>45425</v>
      </c>
      <c r="K20" s="138" t="s">
        <v>172</v>
      </c>
      <c r="L20" s="138" t="s">
        <v>132</v>
      </c>
      <c r="M20" s="138" t="s">
        <v>173</v>
      </c>
      <c r="N20" s="138"/>
      <c r="O20" s="83" t="s">
        <v>135</v>
      </c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</row>
  </sheetData>
  <mergeCells count="8">
    <mergeCell ref="A1:L1"/>
    <mergeCell ref="B2:D2"/>
    <mergeCell ref="F2:H2"/>
    <mergeCell ref="J2:L2"/>
    <mergeCell ref="B3:H3"/>
    <mergeCell ref="I3:L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4" sqref="A34:J34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QACCAM95205</v>
      </c>
      <c r="F2" s="148" t="s">
        <v>202</v>
      </c>
      <c r="G2" s="149" t="s">
        <v>68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3084</v>
      </c>
      <c r="C3" s="152"/>
      <c r="D3" s="153" t="s">
        <v>203</v>
      </c>
      <c r="E3" s="154">
        <v>45468</v>
      </c>
      <c r="F3" s="155"/>
      <c r="G3" s="155"/>
      <c r="H3" s="156" t="s">
        <v>204</v>
      </c>
      <c r="I3" s="156"/>
      <c r="J3" s="156"/>
      <c r="K3" s="199"/>
    </row>
    <row r="4" ht="18" customHeight="1" spans="1:11">
      <c r="A4" s="157" t="s">
        <v>71</v>
      </c>
      <c r="B4" s="152">
        <v>1</v>
      </c>
      <c r="C4" s="152">
        <v>6</v>
      </c>
      <c r="D4" s="158" t="s">
        <v>205</v>
      </c>
      <c r="E4" s="155" t="s">
        <v>206</v>
      </c>
      <c r="F4" s="155"/>
      <c r="G4" s="155"/>
      <c r="H4" s="158" t="s">
        <v>207</v>
      </c>
      <c r="I4" s="158"/>
      <c r="J4" s="170" t="s">
        <v>65</v>
      </c>
      <c r="K4" s="200" t="s">
        <v>66</v>
      </c>
    </row>
    <row r="5" ht="18" customHeight="1" spans="1:11">
      <c r="A5" s="157" t="s">
        <v>208</v>
      </c>
      <c r="B5" s="152">
        <v>1</v>
      </c>
      <c r="C5" s="152"/>
      <c r="D5" s="153" t="s">
        <v>209</v>
      </c>
      <c r="E5" s="153"/>
      <c r="G5" s="153"/>
      <c r="H5" s="158" t="s">
        <v>210</v>
      </c>
      <c r="I5" s="158"/>
      <c r="J5" s="170" t="s">
        <v>65</v>
      </c>
      <c r="K5" s="200" t="s">
        <v>66</v>
      </c>
    </row>
    <row r="6" ht="18" customHeight="1" spans="1:13">
      <c r="A6" s="159" t="s">
        <v>211</v>
      </c>
      <c r="B6" s="160">
        <v>125</v>
      </c>
      <c r="C6" s="160"/>
      <c r="D6" s="161" t="s">
        <v>212</v>
      </c>
      <c r="E6" s="162"/>
      <c r="F6" s="162"/>
      <c r="G6" s="161"/>
      <c r="H6" s="163" t="s">
        <v>213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214</v>
      </c>
      <c r="B8" s="148" t="s">
        <v>215</v>
      </c>
      <c r="C8" s="148" t="s">
        <v>216</v>
      </c>
      <c r="D8" s="148" t="s">
        <v>217</v>
      </c>
      <c r="E8" s="148" t="s">
        <v>218</v>
      </c>
      <c r="F8" s="148" t="s">
        <v>219</v>
      </c>
      <c r="G8" s="168" t="s">
        <v>220</v>
      </c>
      <c r="H8" s="169"/>
      <c r="I8" s="169"/>
      <c r="J8" s="169"/>
      <c r="K8" s="203"/>
    </row>
    <row r="9" ht="18" customHeight="1" spans="1:11">
      <c r="A9" s="157" t="s">
        <v>221</v>
      </c>
      <c r="B9" s="158"/>
      <c r="C9" s="170" t="s">
        <v>65</v>
      </c>
      <c r="D9" s="170" t="s">
        <v>66</v>
      </c>
      <c r="E9" s="153" t="s">
        <v>222</v>
      </c>
      <c r="F9" s="171" t="s">
        <v>223</v>
      </c>
      <c r="G9" s="172"/>
      <c r="H9" s="173"/>
      <c r="I9" s="173"/>
      <c r="J9" s="173"/>
      <c r="K9" s="204"/>
    </row>
    <row r="10" ht="18" customHeight="1" spans="1:11">
      <c r="A10" s="157" t="s">
        <v>224</v>
      </c>
      <c r="B10" s="158"/>
      <c r="C10" s="170" t="s">
        <v>65</v>
      </c>
      <c r="D10" s="170" t="s">
        <v>66</v>
      </c>
      <c r="E10" s="153" t="s">
        <v>225</v>
      </c>
      <c r="F10" s="171" t="s">
        <v>226</v>
      </c>
      <c r="G10" s="172" t="s">
        <v>227</v>
      </c>
      <c r="H10" s="173"/>
      <c r="I10" s="173"/>
      <c r="J10" s="173"/>
      <c r="K10" s="204"/>
    </row>
    <row r="11" ht="18" customHeight="1" spans="1:11">
      <c r="A11" s="174" t="s">
        <v>176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228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229</v>
      </c>
      <c r="J13" s="170" t="s">
        <v>85</v>
      </c>
      <c r="K13" s="200" t="s">
        <v>86</v>
      </c>
    </row>
    <row r="14" ht="18" customHeight="1" spans="1:11">
      <c r="A14" s="159" t="s">
        <v>230</v>
      </c>
      <c r="B14" s="162" t="s">
        <v>85</v>
      </c>
      <c r="C14" s="162" t="s">
        <v>86</v>
      </c>
      <c r="D14" s="176"/>
      <c r="E14" s="161" t="s">
        <v>231</v>
      </c>
      <c r="F14" s="162" t="s">
        <v>85</v>
      </c>
      <c r="G14" s="162" t="s">
        <v>86</v>
      </c>
      <c r="H14" s="162"/>
      <c r="I14" s="161" t="s">
        <v>232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233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234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235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117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236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237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238</v>
      </c>
    </row>
    <row r="28" ht="23" customHeight="1" spans="1:11">
      <c r="A28" s="180" t="s">
        <v>239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 t="s">
        <v>240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 t="s">
        <v>241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2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242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4</v>
      </c>
    </row>
    <row r="37" ht="18.75" customHeight="1" spans="1:11">
      <c r="A37" s="190" t="s">
        <v>243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244</v>
      </c>
      <c r="B38" s="158"/>
      <c r="C38" s="158"/>
      <c r="D38" s="156" t="s">
        <v>245</v>
      </c>
      <c r="E38" s="156"/>
      <c r="F38" s="192" t="s">
        <v>246</v>
      </c>
      <c r="G38" s="193"/>
      <c r="H38" s="158" t="s">
        <v>247</v>
      </c>
      <c r="I38" s="158"/>
      <c r="J38" s="158" t="s">
        <v>248</v>
      </c>
      <c r="K38" s="207"/>
    </row>
    <row r="39" ht="18.75" customHeight="1" spans="1:11">
      <c r="A39" s="157" t="s">
        <v>118</v>
      </c>
      <c r="B39" s="158" t="s">
        <v>249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129</v>
      </c>
      <c r="B42" s="194" t="s">
        <v>250</v>
      </c>
      <c r="C42" s="194"/>
      <c r="D42" s="161" t="s">
        <v>251</v>
      </c>
      <c r="E42" s="176" t="s">
        <v>132</v>
      </c>
      <c r="F42" s="161" t="s">
        <v>133</v>
      </c>
      <c r="G42" s="195">
        <v>45438</v>
      </c>
      <c r="H42" s="196" t="s">
        <v>134</v>
      </c>
      <c r="I42" s="196"/>
      <c r="J42" s="194" t="s">
        <v>135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G21" sqref="G21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6" width="9.125" style="83" customWidth="1"/>
    <col min="7" max="7" width="8.5" style="83" customWidth="1"/>
    <col min="8" max="8" width="7.625" style="83" customWidth="1"/>
    <col min="9" max="9" width="2.75" style="83" customWidth="1"/>
    <col min="10" max="12" width="15.625" style="83" customWidth="1"/>
    <col min="13" max="15" width="15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139</v>
      </c>
      <c r="B1" s="87"/>
      <c r="C1" s="88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0" t="s">
        <v>61</v>
      </c>
      <c r="B2" s="91" t="str">
        <f>首期!B4</f>
        <v>QACCAM95205</v>
      </c>
      <c r="C2" s="92"/>
      <c r="D2" s="93"/>
      <c r="E2" s="94" t="s">
        <v>67</v>
      </c>
      <c r="F2" s="95" t="s">
        <v>68</v>
      </c>
      <c r="G2" s="95"/>
      <c r="H2" s="95"/>
      <c r="I2" s="124"/>
      <c r="J2" s="125" t="s">
        <v>57</v>
      </c>
      <c r="K2" s="126" t="s">
        <v>56</v>
      </c>
      <c r="L2" s="126"/>
      <c r="M2" s="126"/>
      <c r="N2" s="126"/>
      <c r="O2" s="127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96" t="s">
        <v>140</v>
      </c>
      <c r="B3" s="97" t="s">
        <v>141</v>
      </c>
      <c r="C3" s="98"/>
      <c r="D3" s="97"/>
      <c r="E3" s="97"/>
      <c r="F3" s="97"/>
      <c r="G3" s="97"/>
      <c r="H3" s="97"/>
      <c r="I3" s="128"/>
      <c r="J3" s="129"/>
      <c r="K3" s="129"/>
      <c r="L3" s="129"/>
      <c r="M3" s="129"/>
      <c r="N3" s="129"/>
      <c r="O3" s="130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spans="1:256">
      <c r="A4" s="96"/>
      <c r="B4" s="99" t="s">
        <v>142</v>
      </c>
      <c r="C4" s="99" t="s">
        <v>143</v>
      </c>
      <c r="D4" s="100" t="s">
        <v>144</v>
      </c>
      <c r="E4" s="99" t="s">
        <v>145</v>
      </c>
      <c r="F4" s="99" t="s">
        <v>146</v>
      </c>
      <c r="G4" s="99" t="s">
        <v>147</v>
      </c>
      <c r="H4" s="101" t="s">
        <v>148</v>
      </c>
      <c r="I4" s="128"/>
      <c r="J4" s="99" t="s">
        <v>142</v>
      </c>
      <c r="K4" s="99" t="s">
        <v>143</v>
      </c>
      <c r="L4" s="100" t="s">
        <v>144</v>
      </c>
      <c r="M4" s="99" t="s">
        <v>145</v>
      </c>
      <c r="N4" s="99" t="s">
        <v>146</v>
      </c>
      <c r="O4" s="131" t="s">
        <v>147</v>
      </c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96"/>
      <c r="B5" s="102"/>
      <c r="C5" s="102"/>
      <c r="D5" s="103"/>
      <c r="E5" s="103"/>
      <c r="F5" s="103"/>
      <c r="G5" s="103"/>
      <c r="H5" s="101"/>
      <c r="I5" s="128"/>
      <c r="J5" s="132" t="s">
        <v>113</v>
      </c>
      <c r="K5" s="132" t="s">
        <v>113</v>
      </c>
      <c r="L5" s="132" t="s">
        <v>112</v>
      </c>
      <c r="M5" s="132" t="s">
        <v>112</v>
      </c>
      <c r="N5" s="132" t="s">
        <v>111</v>
      </c>
      <c r="O5" s="133" t="s">
        <v>111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5" customHeight="1" spans="1:256">
      <c r="A6" s="104" t="s">
        <v>152</v>
      </c>
      <c r="B6" s="105">
        <f t="shared" ref="B6:B9" si="0">C6-4</f>
        <v>44</v>
      </c>
      <c r="C6" s="105">
        <v>48</v>
      </c>
      <c r="D6" s="106">
        <f t="shared" ref="D6:G6" si="1">C6+4</f>
        <v>52</v>
      </c>
      <c r="E6" s="105">
        <v>56</v>
      </c>
      <c r="F6" s="105">
        <f t="shared" si="1"/>
        <v>60</v>
      </c>
      <c r="G6" s="105">
        <f t="shared" si="1"/>
        <v>64</v>
      </c>
      <c r="H6" s="107"/>
      <c r="I6" s="128"/>
      <c r="J6" s="132" t="s">
        <v>252</v>
      </c>
      <c r="K6" s="132" t="s">
        <v>252</v>
      </c>
      <c r="L6" s="132" t="s">
        <v>252</v>
      </c>
      <c r="M6" s="132" t="s">
        <v>252</v>
      </c>
      <c r="N6" s="132" t="s">
        <v>252</v>
      </c>
      <c r="O6" s="133" t="s">
        <v>252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5" customHeight="1" spans="1:256">
      <c r="A7" s="104" t="s">
        <v>154</v>
      </c>
      <c r="B7" s="105">
        <f t="shared" si="0"/>
        <v>80</v>
      </c>
      <c r="C7" s="105">
        <v>84</v>
      </c>
      <c r="D7" s="106">
        <f t="shared" ref="D7:D9" si="2">C7+4</f>
        <v>88</v>
      </c>
      <c r="E7" s="105">
        <v>94</v>
      </c>
      <c r="F7" s="105">
        <f t="shared" ref="F7:F9" si="3">E7+6</f>
        <v>100</v>
      </c>
      <c r="G7" s="105">
        <f t="shared" ref="G7:G9" si="4">F7+6</f>
        <v>106</v>
      </c>
      <c r="H7" s="107"/>
      <c r="I7" s="128"/>
      <c r="J7" s="132" t="s">
        <v>253</v>
      </c>
      <c r="K7" s="132" t="s">
        <v>254</v>
      </c>
      <c r="L7" s="132" t="s">
        <v>253</v>
      </c>
      <c r="M7" s="132" t="s">
        <v>253</v>
      </c>
      <c r="N7" s="132" t="s">
        <v>252</v>
      </c>
      <c r="O7" s="133" t="s">
        <v>255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5" customHeight="1" spans="1:256">
      <c r="A8" s="104" t="s">
        <v>156</v>
      </c>
      <c r="B8" s="105">
        <f t="shared" si="0"/>
        <v>68</v>
      </c>
      <c r="C8" s="105">
        <v>72</v>
      </c>
      <c r="D8" s="106">
        <f t="shared" si="2"/>
        <v>76</v>
      </c>
      <c r="E8" s="105">
        <v>82</v>
      </c>
      <c r="F8" s="105">
        <f t="shared" si="3"/>
        <v>88</v>
      </c>
      <c r="G8" s="105">
        <f t="shared" si="4"/>
        <v>94</v>
      </c>
      <c r="H8" s="107"/>
      <c r="I8" s="128"/>
      <c r="J8" s="132" t="s">
        <v>253</v>
      </c>
      <c r="K8" s="132" t="s">
        <v>256</v>
      </c>
      <c r="L8" s="132" t="s">
        <v>255</v>
      </c>
      <c r="M8" s="132" t="s">
        <v>255</v>
      </c>
      <c r="N8" s="132" t="s">
        <v>257</v>
      </c>
      <c r="O8" s="133" t="s">
        <v>254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5" customHeight="1" spans="1:256">
      <c r="A9" s="104" t="s">
        <v>158</v>
      </c>
      <c r="B9" s="105">
        <f t="shared" si="0"/>
        <v>78</v>
      </c>
      <c r="C9" s="105">
        <v>82</v>
      </c>
      <c r="D9" s="106">
        <f t="shared" si="2"/>
        <v>86</v>
      </c>
      <c r="E9" s="105">
        <v>92</v>
      </c>
      <c r="F9" s="105">
        <f t="shared" si="3"/>
        <v>98</v>
      </c>
      <c r="G9" s="105">
        <f t="shared" si="4"/>
        <v>104</v>
      </c>
      <c r="H9" s="107"/>
      <c r="I9" s="128"/>
      <c r="J9" s="132" t="s">
        <v>252</v>
      </c>
      <c r="K9" s="132" t="s">
        <v>252</v>
      </c>
      <c r="L9" s="132" t="s">
        <v>252</v>
      </c>
      <c r="M9" s="132" t="s">
        <v>252</v>
      </c>
      <c r="N9" s="132" t="s">
        <v>252</v>
      </c>
      <c r="O9" s="133" t="s">
        <v>252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5" customHeight="1" spans="1:256">
      <c r="A10" s="108" t="s">
        <v>159</v>
      </c>
      <c r="B10" s="105">
        <f>C10-1</f>
        <v>37</v>
      </c>
      <c r="C10" s="105">
        <v>38</v>
      </c>
      <c r="D10" s="106">
        <f>C10+1</f>
        <v>39</v>
      </c>
      <c r="E10" s="105">
        <v>40.5</v>
      </c>
      <c r="F10" s="105">
        <f>E10+1.5</f>
        <v>42</v>
      </c>
      <c r="G10" s="105">
        <f>F10+1.5</f>
        <v>43.5</v>
      </c>
      <c r="H10" s="107"/>
      <c r="I10" s="128"/>
      <c r="J10" s="132" t="s">
        <v>258</v>
      </c>
      <c r="K10" s="132" t="s">
        <v>252</v>
      </c>
      <c r="L10" s="132" t="s">
        <v>257</v>
      </c>
      <c r="M10" s="132" t="s">
        <v>258</v>
      </c>
      <c r="N10" s="132" t="s">
        <v>255</v>
      </c>
      <c r="O10" s="133" t="s">
        <v>258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5" customHeight="1" spans="1:256">
      <c r="A11" s="104" t="s">
        <v>160</v>
      </c>
      <c r="B11" s="105">
        <f>C11-1</f>
        <v>39</v>
      </c>
      <c r="C11" s="105">
        <v>40</v>
      </c>
      <c r="D11" s="106">
        <f>C11+1</f>
        <v>41</v>
      </c>
      <c r="E11" s="105">
        <v>42.5</v>
      </c>
      <c r="F11" s="105">
        <f>E11+1.5</f>
        <v>44</v>
      </c>
      <c r="G11" s="105">
        <f>F11+1.5</f>
        <v>45.5</v>
      </c>
      <c r="H11" s="107"/>
      <c r="I11" s="128"/>
      <c r="J11" s="132" t="s">
        <v>252</v>
      </c>
      <c r="K11" s="132" t="s">
        <v>252</v>
      </c>
      <c r="L11" s="132" t="s">
        <v>252</v>
      </c>
      <c r="M11" s="132" t="s">
        <v>252</v>
      </c>
      <c r="N11" s="132" t="s">
        <v>252</v>
      </c>
      <c r="O11" s="133" t="s">
        <v>252</v>
      </c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5" customHeight="1" spans="1:256">
      <c r="A12" s="104" t="s">
        <v>161</v>
      </c>
      <c r="B12" s="105">
        <f>C12-1.5</f>
        <v>30.5</v>
      </c>
      <c r="C12" s="105">
        <v>32</v>
      </c>
      <c r="D12" s="106">
        <f t="shared" ref="D12:G12" si="5">C12+2.2</f>
        <v>34.2</v>
      </c>
      <c r="E12" s="105">
        <v>36.4</v>
      </c>
      <c r="F12" s="105">
        <f t="shared" si="5"/>
        <v>38.6</v>
      </c>
      <c r="G12" s="105">
        <f t="shared" si="5"/>
        <v>40.8</v>
      </c>
      <c r="H12" s="107"/>
      <c r="I12" s="128"/>
      <c r="J12" s="132" t="s">
        <v>252</v>
      </c>
      <c r="K12" s="132" t="s">
        <v>252</v>
      </c>
      <c r="L12" s="132" t="s">
        <v>259</v>
      </c>
      <c r="M12" s="132" t="s">
        <v>252</v>
      </c>
      <c r="N12" s="132" t="s">
        <v>260</v>
      </c>
      <c r="O12" s="133" t="s">
        <v>261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5" customHeight="1" spans="1:256">
      <c r="A13" s="104" t="s">
        <v>162</v>
      </c>
      <c r="B13" s="105">
        <f>C13-3.4</f>
        <v>42.6</v>
      </c>
      <c r="C13" s="105">
        <v>46</v>
      </c>
      <c r="D13" s="106">
        <f t="shared" ref="D13:G13" si="6">C13+3.4</f>
        <v>49.4</v>
      </c>
      <c r="E13" s="105">
        <v>52.8</v>
      </c>
      <c r="F13" s="105">
        <f t="shared" si="6"/>
        <v>56.2</v>
      </c>
      <c r="G13" s="105">
        <f t="shared" si="6"/>
        <v>59.6</v>
      </c>
      <c r="H13" s="107"/>
      <c r="I13" s="128"/>
      <c r="J13" s="132" t="s">
        <v>262</v>
      </c>
      <c r="K13" s="132" t="s">
        <v>263</v>
      </c>
      <c r="L13" s="132" t="s">
        <v>264</v>
      </c>
      <c r="M13" s="132" t="s">
        <v>260</v>
      </c>
      <c r="N13" s="132" t="s">
        <v>265</v>
      </c>
      <c r="O13" s="133" t="s">
        <v>266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5" customHeight="1" spans="1:256">
      <c r="A14" s="104" t="s">
        <v>163</v>
      </c>
      <c r="B14" s="105">
        <f>C14-1.2</f>
        <v>14.8</v>
      </c>
      <c r="C14" s="105">
        <v>16</v>
      </c>
      <c r="D14" s="106">
        <f t="shared" ref="D14:G14" si="7">C14+1.2</f>
        <v>17.2</v>
      </c>
      <c r="E14" s="105">
        <v>18.4</v>
      </c>
      <c r="F14" s="105">
        <f t="shared" si="7"/>
        <v>19.6</v>
      </c>
      <c r="G14" s="105">
        <f t="shared" si="7"/>
        <v>20.8</v>
      </c>
      <c r="H14" s="109"/>
      <c r="I14" s="128"/>
      <c r="J14" s="132" t="s">
        <v>252</v>
      </c>
      <c r="K14" s="132" t="s">
        <v>252</v>
      </c>
      <c r="L14" s="132" t="s">
        <v>252</v>
      </c>
      <c r="M14" s="132" t="s">
        <v>252</v>
      </c>
      <c r="N14" s="132" t="s">
        <v>252</v>
      </c>
      <c r="O14" s="133" t="s">
        <v>252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5" customHeight="1" spans="1:256">
      <c r="A15" s="104" t="s">
        <v>165</v>
      </c>
      <c r="B15" s="105">
        <f>C15-0.8</f>
        <v>12.7</v>
      </c>
      <c r="C15" s="105">
        <v>13.5</v>
      </c>
      <c r="D15" s="106">
        <f>C15+0.8</f>
        <v>14.3</v>
      </c>
      <c r="E15" s="105">
        <v>15.3</v>
      </c>
      <c r="F15" s="105">
        <f>E15+1</f>
        <v>16.3</v>
      </c>
      <c r="G15" s="105">
        <f>F15+0.8</f>
        <v>17.1</v>
      </c>
      <c r="H15" s="109"/>
      <c r="I15" s="128"/>
      <c r="J15" s="132" t="s">
        <v>252</v>
      </c>
      <c r="K15" s="132" t="s">
        <v>252</v>
      </c>
      <c r="L15" s="132" t="s">
        <v>252</v>
      </c>
      <c r="M15" s="132" t="s">
        <v>252</v>
      </c>
      <c r="N15" s="132" t="s">
        <v>252</v>
      </c>
      <c r="O15" s="133" t="s">
        <v>252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5" customHeight="1" spans="1:256">
      <c r="A16" s="104" t="s">
        <v>166</v>
      </c>
      <c r="B16" s="110">
        <f>C16-0.2</f>
        <v>11.3</v>
      </c>
      <c r="C16" s="110">
        <v>11.5</v>
      </c>
      <c r="D16" s="111">
        <f>C16+0.2</f>
        <v>11.7</v>
      </c>
      <c r="E16" s="110">
        <v>12.1</v>
      </c>
      <c r="F16" s="110">
        <f>E16+0.4</f>
        <v>12.5</v>
      </c>
      <c r="G16" s="110">
        <f>F16+0.4</f>
        <v>12.9</v>
      </c>
      <c r="H16" s="109"/>
      <c r="I16" s="128"/>
      <c r="J16" s="132" t="s">
        <v>252</v>
      </c>
      <c r="K16" s="132" t="s">
        <v>252</v>
      </c>
      <c r="L16" s="132" t="s">
        <v>252</v>
      </c>
      <c r="M16" s="132" t="s">
        <v>252</v>
      </c>
      <c r="N16" s="132" t="s">
        <v>252</v>
      </c>
      <c r="O16" s="133" t="s">
        <v>252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5" customHeight="1" spans="1:256">
      <c r="A17" s="104" t="s">
        <v>167</v>
      </c>
      <c r="B17" s="110">
        <f>C17-0.2</f>
        <v>8.8</v>
      </c>
      <c r="C17" s="110">
        <v>9</v>
      </c>
      <c r="D17" s="111">
        <f>C17+0.2</f>
        <v>9.2</v>
      </c>
      <c r="E17" s="110">
        <v>9.6</v>
      </c>
      <c r="F17" s="110">
        <f>E17+0.4</f>
        <v>10</v>
      </c>
      <c r="G17" s="110">
        <f>F17+0.4</f>
        <v>10.4</v>
      </c>
      <c r="H17" s="112"/>
      <c r="I17" s="128"/>
      <c r="J17" s="132" t="s">
        <v>252</v>
      </c>
      <c r="K17" s="132" t="s">
        <v>252</v>
      </c>
      <c r="L17" s="132" t="s">
        <v>252</v>
      </c>
      <c r="M17" s="132" t="s">
        <v>252</v>
      </c>
      <c r="N17" s="132" t="s">
        <v>252</v>
      </c>
      <c r="O17" s="133" t="s">
        <v>252</v>
      </c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5" customHeight="1" spans="1:256">
      <c r="A18" s="104" t="s">
        <v>168</v>
      </c>
      <c r="B18" s="110">
        <v>16</v>
      </c>
      <c r="C18" s="110">
        <v>16</v>
      </c>
      <c r="D18" s="111">
        <v>17</v>
      </c>
      <c r="E18" s="110">
        <v>17</v>
      </c>
      <c r="F18" s="110">
        <v>19</v>
      </c>
      <c r="G18" s="110">
        <v>19</v>
      </c>
      <c r="H18" s="112"/>
      <c r="I18" s="128"/>
      <c r="J18" s="132" t="s">
        <v>252</v>
      </c>
      <c r="K18" s="132" t="s">
        <v>252</v>
      </c>
      <c r="L18" s="132" t="s">
        <v>252</v>
      </c>
      <c r="M18" s="132" t="s">
        <v>252</v>
      </c>
      <c r="N18" s="132" t="s">
        <v>252</v>
      </c>
      <c r="O18" s="133" t="s">
        <v>252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25" customHeight="1" spans="1:256">
      <c r="A19" s="108" t="s">
        <v>169</v>
      </c>
      <c r="B19" s="113">
        <v>4.5</v>
      </c>
      <c r="C19" s="110">
        <v>4.5</v>
      </c>
      <c r="D19" s="114">
        <v>4.5</v>
      </c>
      <c r="E19" s="113">
        <v>4.5</v>
      </c>
      <c r="F19" s="113">
        <v>4.5</v>
      </c>
      <c r="G19" s="113">
        <v>4.5</v>
      </c>
      <c r="H19" s="115"/>
      <c r="I19" s="128"/>
      <c r="J19" s="132" t="s">
        <v>252</v>
      </c>
      <c r="K19" s="132" t="s">
        <v>252</v>
      </c>
      <c r="L19" s="132" t="s">
        <v>252</v>
      </c>
      <c r="M19" s="132" t="s">
        <v>252</v>
      </c>
      <c r="N19" s="132" t="s">
        <v>252</v>
      </c>
      <c r="O19" s="133" t="s">
        <v>252</v>
      </c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ht="21" customHeight="1" spans="1:256">
      <c r="A20" s="116"/>
      <c r="B20" s="117"/>
      <c r="C20" s="117"/>
      <c r="D20" s="117"/>
      <c r="E20" s="118"/>
      <c r="F20" s="117"/>
      <c r="G20" s="117"/>
      <c r="H20" s="117"/>
      <c r="I20" s="134"/>
      <c r="J20" s="135"/>
      <c r="K20" s="135"/>
      <c r="L20" s="136"/>
      <c r="M20" s="135"/>
      <c r="N20" s="135"/>
      <c r="O20" s="137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ht="16.5" spans="1:16">
      <c r="A21" s="119"/>
      <c r="B21" s="119"/>
      <c r="C21" s="120"/>
      <c r="D21" s="120"/>
      <c r="E21" s="121"/>
      <c r="F21" s="120"/>
      <c r="G21" s="120"/>
      <c r="H21" s="120"/>
      <c r="M21" s="83"/>
      <c r="N21" s="83"/>
      <c r="O21" s="83"/>
      <c r="P21" s="86"/>
    </row>
    <row r="22" spans="1:16">
      <c r="A22" s="122" t="s">
        <v>170</v>
      </c>
      <c r="B22" s="122"/>
      <c r="C22" s="123"/>
      <c r="D22" s="123"/>
      <c r="M22" s="83"/>
      <c r="N22" s="83"/>
      <c r="O22" s="83"/>
      <c r="P22" s="86"/>
    </row>
    <row r="23" spans="3:16">
      <c r="C23" s="84"/>
      <c r="J23" s="138" t="s">
        <v>171</v>
      </c>
      <c r="K23" s="139">
        <v>45438</v>
      </c>
      <c r="L23" s="138" t="s">
        <v>172</v>
      </c>
      <c r="M23" s="138" t="s">
        <v>132</v>
      </c>
      <c r="N23" s="138" t="s">
        <v>173</v>
      </c>
      <c r="O23" s="83" t="s">
        <v>135</v>
      </c>
      <c r="P23" s="8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8" sqref="G17:G18"/>
    </sheetView>
  </sheetViews>
  <sheetFormatPr defaultColWidth="9" defaultRowHeight="14.25"/>
  <cols>
    <col min="1" max="1" width="7" customWidth="1"/>
    <col min="2" max="2" width="14.5" customWidth="1"/>
    <col min="3" max="3" width="19.5" style="74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7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11">
        <v>1</v>
      </c>
      <c r="B4" s="23">
        <v>240301059</v>
      </c>
      <c r="C4" s="23" t="s">
        <v>283</v>
      </c>
      <c r="D4" s="24" t="s">
        <v>284</v>
      </c>
      <c r="E4" s="25" t="s">
        <v>62</v>
      </c>
      <c r="F4" s="23" t="s">
        <v>285</v>
      </c>
      <c r="G4" s="77" t="s">
        <v>65</v>
      </c>
      <c r="H4" s="11" t="s">
        <v>65</v>
      </c>
      <c r="I4" s="80">
        <v>1</v>
      </c>
      <c r="J4" s="81">
        <v>1</v>
      </c>
      <c r="K4" s="81">
        <v>2</v>
      </c>
      <c r="L4" s="81">
        <v>0</v>
      </c>
      <c r="M4" s="11">
        <v>0</v>
      </c>
      <c r="N4" s="11">
        <f t="shared" ref="N4:N9" si="0">SUM(I4:M4)</f>
        <v>4</v>
      </c>
      <c r="O4" s="11"/>
    </row>
    <row r="5" ht="20" customHeight="1" spans="1:15">
      <c r="A5" s="11">
        <v>2</v>
      </c>
      <c r="B5" s="23">
        <v>240301060</v>
      </c>
      <c r="C5" s="23" t="s">
        <v>283</v>
      </c>
      <c r="D5" s="23" t="s">
        <v>112</v>
      </c>
      <c r="E5" s="25" t="s">
        <v>62</v>
      </c>
      <c r="F5" s="23" t="s">
        <v>285</v>
      </c>
      <c r="G5" s="77" t="s">
        <v>65</v>
      </c>
      <c r="H5" s="11" t="s">
        <v>65</v>
      </c>
      <c r="I5" s="80">
        <v>0</v>
      </c>
      <c r="J5" s="81">
        <v>3</v>
      </c>
      <c r="K5" s="81">
        <v>1</v>
      </c>
      <c r="L5" s="81">
        <v>0</v>
      </c>
      <c r="M5" s="11">
        <v>0</v>
      </c>
      <c r="N5" s="11">
        <f t="shared" si="0"/>
        <v>4</v>
      </c>
      <c r="O5" s="11"/>
    </row>
    <row r="6" ht="20" customHeight="1" spans="1:15">
      <c r="A6" s="11">
        <v>3</v>
      </c>
      <c r="B6" s="23">
        <v>240318089</v>
      </c>
      <c r="C6" s="23" t="s">
        <v>283</v>
      </c>
      <c r="D6" s="29" t="s">
        <v>113</v>
      </c>
      <c r="E6" s="25" t="s">
        <v>62</v>
      </c>
      <c r="F6" s="23" t="s">
        <v>285</v>
      </c>
      <c r="G6" s="77" t="s">
        <v>65</v>
      </c>
      <c r="H6" s="11" t="s">
        <v>65</v>
      </c>
      <c r="I6" s="80">
        <v>0</v>
      </c>
      <c r="J6" s="81">
        <v>1</v>
      </c>
      <c r="K6" s="81">
        <v>3</v>
      </c>
      <c r="L6" s="81">
        <v>0</v>
      </c>
      <c r="M6" s="11">
        <v>0</v>
      </c>
      <c r="N6" s="11">
        <f t="shared" si="0"/>
        <v>4</v>
      </c>
      <c r="O6" s="11"/>
    </row>
    <row r="7" ht="20" customHeight="1" spans="1:15">
      <c r="A7" s="11">
        <v>4</v>
      </c>
      <c r="B7" s="23">
        <v>240227034</v>
      </c>
      <c r="C7" s="23" t="s">
        <v>283</v>
      </c>
      <c r="D7" s="29" t="s">
        <v>286</v>
      </c>
      <c r="E7" s="25" t="s">
        <v>62</v>
      </c>
      <c r="F7" s="23" t="s">
        <v>285</v>
      </c>
      <c r="G7" s="77" t="s">
        <v>65</v>
      </c>
      <c r="H7" s="11" t="s">
        <v>65</v>
      </c>
      <c r="I7" s="80">
        <v>1</v>
      </c>
      <c r="J7" s="81">
        <v>0</v>
      </c>
      <c r="K7" s="81">
        <v>2</v>
      </c>
      <c r="L7" s="81">
        <v>0</v>
      </c>
      <c r="M7" s="11">
        <v>0</v>
      </c>
      <c r="N7" s="11">
        <f t="shared" si="0"/>
        <v>3</v>
      </c>
      <c r="O7" s="11"/>
    </row>
    <row r="8" ht="20" customHeight="1" spans="1:15">
      <c r="A8" s="11">
        <v>5</v>
      </c>
      <c r="B8" s="23">
        <v>240301057</v>
      </c>
      <c r="C8" s="23" t="s">
        <v>283</v>
      </c>
      <c r="D8" s="23" t="s">
        <v>287</v>
      </c>
      <c r="E8" s="25" t="s">
        <v>62</v>
      </c>
      <c r="F8" s="23" t="s">
        <v>285</v>
      </c>
      <c r="G8" s="77" t="s">
        <v>65</v>
      </c>
      <c r="H8" s="11" t="s">
        <v>65</v>
      </c>
      <c r="I8" s="80">
        <v>3</v>
      </c>
      <c r="J8" s="81">
        <v>1</v>
      </c>
      <c r="K8" s="81">
        <v>2</v>
      </c>
      <c r="L8" s="81">
        <v>0</v>
      </c>
      <c r="M8" s="11">
        <v>0</v>
      </c>
      <c r="N8" s="11">
        <f t="shared" si="0"/>
        <v>6</v>
      </c>
      <c r="O8" s="9"/>
    </row>
    <row r="9" ht="20" customHeight="1" spans="1:15">
      <c r="A9" s="11">
        <v>6</v>
      </c>
      <c r="B9" s="23">
        <v>240301058</v>
      </c>
      <c r="C9" s="23" t="s">
        <v>283</v>
      </c>
      <c r="D9" s="23" t="s">
        <v>288</v>
      </c>
      <c r="E9" s="25" t="s">
        <v>62</v>
      </c>
      <c r="F9" s="23" t="s">
        <v>285</v>
      </c>
      <c r="G9" s="77" t="s">
        <v>65</v>
      </c>
      <c r="H9" s="11" t="s">
        <v>65</v>
      </c>
      <c r="I9" s="80">
        <v>2</v>
      </c>
      <c r="J9" s="81">
        <v>0</v>
      </c>
      <c r="K9" s="81">
        <v>0</v>
      </c>
      <c r="L9" s="81">
        <v>0</v>
      </c>
      <c r="M9" s="11">
        <v>0</v>
      </c>
      <c r="N9" s="11">
        <f t="shared" si="0"/>
        <v>2</v>
      </c>
      <c r="O9" s="9"/>
    </row>
    <row r="10" ht="20" customHeight="1" spans="1:15">
      <c r="A10" s="11"/>
      <c r="B10" s="31"/>
      <c r="C10" s="31"/>
      <c r="D10" s="31"/>
      <c r="E10" s="65"/>
      <c r="F10" s="31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31"/>
      <c r="C11" s="31"/>
      <c r="D11" s="31"/>
      <c r="E11" s="65"/>
      <c r="F11" s="31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289</v>
      </c>
      <c r="B12" s="14"/>
      <c r="C12" s="31"/>
      <c r="D12" s="15"/>
      <c r="E12" s="16"/>
      <c r="F12" s="31"/>
      <c r="G12" s="11"/>
      <c r="H12" s="38"/>
      <c r="I12" s="32"/>
      <c r="J12" s="13" t="s">
        <v>290</v>
      </c>
      <c r="K12" s="14"/>
      <c r="L12" s="14"/>
      <c r="M12" s="15"/>
      <c r="N12" s="14"/>
      <c r="O12" s="21"/>
    </row>
    <row r="13" ht="61" customHeight="1" spans="1:15">
      <c r="A13" s="78" t="s">
        <v>291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2024-05-30T01:23:26Z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