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3.面料互染" sheetId="9" r:id="rId10"/>
    <sheet name="2.面料缩率" sheetId="8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<sst xmlns="http://schemas.openxmlformats.org/spreadsheetml/2006/main" count="1339" uniqueCount="372">
  <si>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</si>
  <si>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</si>
  <si>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</si>
  <si>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</si>
  <si>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</si>
  <si>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</si>
  <si>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</si>
  <si>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</si>
  <si>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</si>
  <si>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</si>
  <si>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</si>
  <si>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</si>
  <si>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</si>
  <si>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</si>
  <si>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</si>
  <si>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</si>
  <si>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</si>
  <si>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</si>
  <si>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</si>
  <si>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</si>
  <si>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</si>
  <si>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</si>
  <si>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</si>
  <si>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</si>
  <si>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</si>
  <si>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</si>
  <si>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</si>
  <si>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</si>
  <si>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</si>
  <si>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</si>
  <si>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</si>
  <si>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</si>
  <si>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</si>
  <si>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</si>
  <si>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</si>
  <si>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</si>
  <si>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</si>
  <si>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</si>
  <si>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</si>
  <si>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</si>
  <si>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</si>
  <si>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</si>
  <si>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</si>
  <si>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</si>
  <si>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</si>
  <si>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</si>
  <si>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</si>
  <si>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TAWWAM92538</t>
  </si>
  <si>
    <t>合同交期</t>
  </si>
  <si>
    <t>产前确认样</t>
  </si>
  <si>
    <t>有</t>
  </si>
  <si>
    <t>无</t>
  </si>
  <si>
    <t>品名</t>
  </si>
  <si>
    <t>女款套绒冲锋衣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</si>
  <si>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</si>
  <si>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</si>
  <si>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</si>
  <si>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</si>
  <si>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</si>
  <si>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</si>
  <si>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</si>
  <si>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</si>
  <si>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</si>
  <si>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CGDD24050700034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</si>
  <si>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</si>
  <si>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</si>
  <si>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</si>
  <si>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</si>
  <si>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</si>
  <si>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</si>
  <si>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</si>
  <si>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</si>
  <si>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</si>
  <si>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</si>
  <si>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</si>
  <si>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</si>
  <si>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</si>
  <si>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</si>
  <si>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</si>
  <si>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</si>
  <si>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</si>
  <si>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</si>
  <si>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</si>
  <si>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</si>
  <si>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</si>
  <si>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</si>
  <si>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</si>
  <si>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</si>
  <si>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</si>
  <si>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</si>
  <si>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</si>
  <si>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</si>
  <si>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</si>
  <si>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</si>
  <si>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</si>
  <si>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</si>
  <si>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</si>
  <si>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</si>
  <si>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</si>
  <si>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</si>
  <si>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</si>
  <si>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</si>
  <si>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</si>
  <si>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米色</t>
  </si>
  <si>
    <t>青灰绿</t>
  </si>
  <si>
    <t>柿子橘</t>
  </si>
  <si>
    <t>浅灰紫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</si>
  <si>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</si>
  <si>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</si>
  <si>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</si>
  <si>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</si>
  <si>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</si>
  <si>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</si>
  <si>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</si>
  <si>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1、黑色注意浮毛杂质</t>
  </si>
  <si>
    <t>2、里布偏紧，面皱多</t>
  </si>
  <si>
    <t>3、止口拉链带量大</t>
  </si>
  <si>
    <t>4、袖笼褶皱，底摆打柳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</si>
  <si>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</si>
  <si>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</si>
  <si>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</si>
  <si>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</si>
  <si>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</si>
  <si>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</si>
  <si>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</si>
  <si>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</si>
  <si>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</si>
  <si>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</si>
  <si>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</si>
  <si>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</si>
  <si>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</si>
  <si>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</si>
  <si>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</si>
  <si>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</si>
  <si>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</si>
  <si>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</si>
  <si>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</si>
  <si>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</si>
  <si>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</si>
  <si>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150/80B</t>
  </si>
  <si>
    <t>155/84B</t>
  </si>
  <si>
    <t>160/88B</t>
  </si>
  <si>
    <t>165/92B</t>
  </si>
  <si>
    <t>170/96B</t>
  </si>
  <si>
    <t>175/100B</t>
  </si>
  <si>
    <t>180/104B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</si>
  <si>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</si>
  <si>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</si>
  <si>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</si>
  <si>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</si>
  <si>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</si>
  <si>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</si>
  <si>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</si>
  <si>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</si>
  <si>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</si>
  <si>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</si>
  <si>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</si>
  <si>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</si>
  <si>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</si>
  <si>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</si>
  <si>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</si>
  <si>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</si>
  <si>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</si>
  <si>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108</t>
  </si>
  <si>
    <t>0.5/0</t>
  </si>
  <si>
    <t>腰围</t>
  </si>
  <si>
    <t>102</t>
  </si>
  <si>
    <t>0/-0.5</t>
  </si>
  <si>
    <t>摆围</t>
  </si>
  <si>
    <t>112</t>
  </si>
  <si>
    <t>肩宽</t>
  </si>
  <si>
    <t>-0.5/-0.4</t>
  </si>
  <si>
    <t>-0.6/-0.8</t>
  </si>
  <si>
    <t>-1/-0.7</t>
  </si>
  <si>
    <t>-1/-1</t>
  </si>
  <si>
    <t>-0.8/-0.8</t>
  </si>
  <si>
    <t>肩点袖长</t>
  </si>
  <si>
    <t>0/-0.1</t>
  </si>
  <si>
    <t>-0.2/-0.2</t>
  </si>
  <si>
    <t>0/-0.3</t>
  </si>
  <si>
    <t>袖肥/2</t>
  </si>
  <si>
    <t>+0.2/+0.2</t>
  </si>
  <si>
    <t>+0.3/+0.3</t>
  </si>
  <si>
    <t>袖肘围/2</t>
  </si>
  <si>
    <t>袖口围/2</t>
  </si>
  <si>
    <t>前领高</t>
  </si>
  <si>
    <t>上领围</t>
  </si>
  <si>
    <t>下领围</t>
  </si>
  <si>
    <t>+0.4/+0.3</t>
  </si>
  <si>
    <t>+0.5/+0.3</t>
  </si>
  <si>
    <t>帽高</t>
  </si>
  <si>
    <t>帽宽</t>
  </si>
  <si>
    <t>侧插袋（含车库）</t>
  </si>
  <si>
    <t>内主项拉链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</si>
  <si>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</si>
  <si>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</si>
  <si>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</si>
  <si>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</si>
  <si>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</si>
  <si>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</si>
  <si>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</si>
  <si>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</si>
  <si>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</si>
  <si>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</si>
  <si>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</si>
  <si>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</si>
  <si>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</si>
  <si>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</si>
  <si>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</si>
  <si>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</si>
  <si>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</si>
  <si>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1、注意压胶不要出现死折，褶皱吃纵不匀的情况</t>
  </si>
  <si>
    <t>2、料残，粗纱，疵点，色点不能接受</t>
  </si>
  <si>
    <t>3、胸袋下口拼缝要注意平整</t>
  </si>
  <si>
    <t>4、门襟魔术贴位置要正确，不能歪斜，</t>
  </si>
  <si>
    <t>5、下摆不能吃纵不能斜绺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</si>
  <si>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</si>
  <si>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</si>
  <si>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</si>
  <si>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</si>
  <si>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</si>
  <si>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</si>
  <si>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</si>
  <si>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</si>
  <si>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</si>
  <si>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</si>
  <si>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</si>
  <si>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</si>
  <si>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盛原工厂期货正品仓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</si>
  <si>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</si>
  <si>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</si>
  <si>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</si>
  <si>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</si>
  <si>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</si>
  <si>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</si>
  <si>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</si>
  <si>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</si>
  <si>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</si>
  <si>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</si>
  <si>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</si>
  <si>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</si>
  <si>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</si>
  <si>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</si>
  <si>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</si>
  <si>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</si>
  <si>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</si>
  <si>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</si>
  <si>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</si>
  <si>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</si>
  <si>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</si>
  <si>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</si>
  <si>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</si>
  <si>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</si>
  <si>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</si>
  <si>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</si>
  <si>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黑色：7#11#16#</t>
  </si>
  <si>
    <t>米色：6#12#14#</t>
  </si>
  <si>
    <t>青灰绿：4#9#13#17#</t>
  </si>
  <si>
    <t>柿子橘：5#11#15#</t>
  </si>
  <si>
    <t>浅灰紫：2#6#9#</t>
  </si>
  <si>
    <t>情况说明：</t>
  </si>
  <si>
    <t xml:space="preserve">【问题点描述】  </t>
  </si>
  <si>
    <t>1，有少量脏污，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</si>
  <si>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</si>
  <si>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</si>
  <si>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</si>
  <si>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</si>
  <si>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</si>
  <si>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</si>
  <si>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</si>
  <si>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</si>
  <si>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</si>
  <si>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男式套绒冲锋衣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</si>
  <si>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</si>
  <si>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</si>
  <si>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</si>
  <si>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</si>
  <si>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</si>
  <si>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</si>
  <si>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</si>
  <si>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</si>
  <si>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</si>
  <si>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</si>
  <si>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</si>
  <si>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</si>
  <si>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</si>
  <si>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</si>
  <si>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</si>
  <si>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</si>
  <si>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</si>
  <si>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</si>
  <si>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4/6</t>
  </si>
  <si>
    <t>FW11970</t>
  </si>
  <si>
    <t>赢合</t>
  </si>
  <si>
    <t>3/5</t>
  </si>
  <si>
    <t>1/4</t>
  </si>
  <si>
    <t>8/11</t>
  </si>
  <si>
    <t>2/7</t>
  </si>
  <si>
    <t>制表时间：2024/4/21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</si>
  <si>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</si>
  <si>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</si>
  <si>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</si>
  <si>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</si>
  <si>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</si>
  <si>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</si>
  <si>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</si>
  <si>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</si>
  <si>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</si>
  <si>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</si>
  <si>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</si>
  <si>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台华</t>
  </si>
  <si>
    <t>1/2</t>
  </si>
  <si>
    <t>FW11850</t>
  </si>
  <si>
    <t>0.5*0.5军工格梭织</t>
  </si>
  <si>
    <t>G09FW0440</t>
  </si>
  <si>
    <t>210T</t>
  </si>
  <si>
    <t>G14FW1100</t>
  </si>
  <si>
    <t>超细天鹅绒</t>
  </si>
  <si>
    <t>新颜</t>
  </si>
  <si>
    <t>3/1</t>
  </si>
  <si>
    <t>6/10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</si>
  <si>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</si>
  <si>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</si>
  <si>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</si>
  <si>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</si>
  <si>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</si>
  <si>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</si>
  <si>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</si>
  <si>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</si>
  <si>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</si>
  <si>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</si>
  <si>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</si>
  <si>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5/7</t>
  </si>
  <si>
    <t>YES</t>
  </si>
  <si>
    <t>8/10</t>
  </si>
  <si>
    <t>6/7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</si>
  <si>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</si>
  <si>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</si>
  <si>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</si>
  <si>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</si>
  <si>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</si>
  <si>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</si>
  <si>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</si>
  <si>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</si>
  <si>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</si>
  <si>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</si>
  <si>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</si>
  <si>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</si>
  <si>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</si>
  <si>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</si>
  <si>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</si>
  <si>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</si>
  <si>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</si>
  <si>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</si>
  <si>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所有缝份</t>
  </si>
  <si>
    <t>胶条</t>
  </si>
  <si>
    <t>印花</t>
  </si>
  <si>
    <t>装饰胶</t>
  </si>
  <si>
    <t>FW11971</t>
  </si>
  <si>
    <t>洗测3次</t>
  </si>
  <si>
    <t>FW11972</t>
  </si>
  <si>
    <t>洗测4次</t>
  </si>
  <si>
    <t>FW11973</t>
  </si>
  <si>
    <t>FW11974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</si>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</sst>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Arial"/>
      <charset val="134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8" borderId="7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6" applyNumberFormat="0" applyAlignment="0" applyProtection="0">
      <alignment vertical="center"/>
    </xf>
    <xf numFmtId="0" fontId="50" fillId="10" borderId="77" applyNumberFormat="0" applyAlignment="0" applyProtection="0">
      <alignment vertical="center"/>
    </xf>
    <xf numFmtId="0" fontId="51" fillId="10" borderId="76" applyNumberFormat="0" applyAlignment="0" applyProtection="0">
      <alignment vertical="center"/>
    </xf>
    <xf numFmtId="0" fontId="52" fillId="11" borderId="78" applyNumberFormat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0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61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3" fillId="0" borderId="0">
      <alignment vertical="center"/>
    </xf>
    <xf numFmtId="0" fontId="20" fillId="0" borderId="0"/>
  </cellStyleXfs>
  <cellXfs count="38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176" fontId="7" fillId="0" borderId="2" xfId="59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4" borderId="13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0" fontId="16" fillId="4" borderId="16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18" xfId="0" applyNumberFormat="1" applyFont="1" applyFill="1" applyBorder="1" applyAlignment="1">
      <alignment horizontal="center" vertical="center"/>
    </xf>
    <xf numFmtId="0" fontId="17" fillId="0" borderId="2" xfId="64" applyFont="1" applyBorder="1" applyAlignment="1">
      <alignment horizontal="left" vertical="top"/>
    </xf>
    <xf numFmtId="0" fontId="17" fillId="0" borderId="2" xfId="64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0" fontId="0" fillId="3" borderId="0" xfId="56" applyFont="1" applyFill="1">
      <alignment vertical="center"/>
    </xf>
    <xf numFmtId="0" fontId="14" fillId="3" borderId="0" xfId="55" applyFont="1" applyFill="1"/>
    <xf numFmtId="14" fontId="14" fillId="3" borderId="0" xfId="55" applyNumberFormat="1" applyFont="1" applyFill="1"/>
    <xf numFmtId="0" fontId="19" fillId="0" borderId="0" xfId="0" applyFont="1" applyFill="1" applyAlignment="1">
      <alignment vertic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9" xfId="54" applyFont="1" applyFill="1" applyBorder="1" applyAlignment="1">
      <alignment horizontal="center" vertical="top"/>
    </xf>
    <xf numFmtId="0" fontId="22" fillId="0" borderId="20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center" vertical="center"/>
    </xf>
    <xf numFmtId="0" fontId="22" fillId="0" borderId="21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vertical="center"/>
    </xf>
    <xf numFmtId="0" fontId="22" fillId="0" borderId="21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center" vertical="center"/>
    </xf>
    <xf numFmtId="0" fontId="22" fillId="0" borderId="22" xfId="54" applyFont="1" applyFill="1" applyBorder="1" applyAlignment="1">
      <alignment vertical="center"/>
    </xf>
    <xf numFmtId="0" fontId="23" fillId="0" borderId="23" xfId="54" applyFont="1" applyFill="1" applyBorder="1" applyAlignment="1">
      <alignment horizontal="center" vertical="center"/>
    </xf>
    <xf numFmtId="0" fontId="22" fillId="0" borderId="23" xfId="54" applyFont="1" applyFill="1" applyBorder="1" applyAlignment="1">
      <alignment vertical="center"/>
    </xf>
    <xf numFmtId="178" fontId="24" fillId="0" borderId="23" xfId="54" applyNumberFormat="1" applyFont="1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center" vertical="center"/>
    </xf>
    <xf numFmtId="0" fontId="22" fillId="0" borderId="22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right" vertical="center"/>
    </xf>
    <xf numFmtId="0" fontId="22" fillId="0" borderId="23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vertical="center"/>
    </xf>
    <xf numFmtId="0" fontId="23" fillId="0" borderId="25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vertical="center"/>
    </xf>
    <xf numFmtId="0" fontId="24" fillId="0" borderId="25" xfId="54" applyFont="1" applyFill="1" applyBorder="1" applyAlignment="1">
      <alignment vertical="center"/>
    </xf>
    <xf numFmtId="0" fontId="24" fillId="0" borderId="25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20" xfId="54" applyFont="1" applyFill="1" applyBorder="1" applyAlignment="1">
      <alignment vertical="center"/>
    </xf>
    <xf numFmtId="0" fontId="22" fillId="0" borderId="26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vertical="center"/>
    </xf>
    <xf numFmtId="0" fontId="24" fillId="0" borderId="2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 wrapText="1"/>
    </xf>
    <xf numFmtId="0" fontId="24" fillId="0" borderId="23" xfId="54" applyFont="1" applyFill="1" applyBorder="1" applyAlignment="1">
      <alignment horizontal="left" vertical="center" wrapText="1"/>
    </xf>
    <xf numFmtId="0" fontId="22" fillId="0" borderId="24" xfId="54" applyFont="1" applyFill="1" applyBorder="1" applyAlignment="1">
      <alignment horizontal="left" vertical="center"/>
    </xf>
    <xf numFmtId="0" fontId="20" fillId="0" borderId="25" xfId="54" applyFill="1" applyBorder="1" applyAlignment="1">
      <alignment horizontal="center" vertical="center"/>
    </xf>
    <xf numFmtId="0" fontId="22" fillId="0" borderId="35" xfId="54" applyFont="1" applyFill="1" applyBorder="1" applyAlignment="1">
      <alignment horizontal="center" vertical="center"/>
    </xf>
    <xf numFmtId="0" fontId="22" fillId="0" borderId="36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7" fillId="0" borderId="29" xfId="54" applyFont="1" applyFill="1" applyBorder="1" applyAlignment="1">
      <alignment horizontal="left" vertical="center"/>
    </xf>
    <xf numFmtId="0" fontId="20" fillId="0" borderId="30" xfId="54" applyFont="1" applyFill="1" applyBorder="1" applyAlignment="1">
      <alignment horizontal="left" vertical="center"/>
    </xf>
    <xf numFmtId="0" fontId="20" fillId="0" borderId="29" xfId="54" applyFont="1" applyFill="1" applyBorder="1" applyAlignment="1">
      <alignment horizontal="left" vertical="center"/>
    </xf>
    <xf numFmtId="0" fontId="28" fillId="0" borderId="30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center" vertical="center"/>
    </xf>
    <xf numFmtId="178" fontId="26" fillId="0" borderId="25" xfId="54" applyNumberFormat="1" applyFont="1" applyFill="1" applyBorder="1" applyAlignment="1">
      <alignment vertical="center"/>
    </xf>
    <xf numFmtId="0" fontId="22" fillId="0" borderId="25" xfId="54" applyFont="1" applyFill="1" applyBorder="1" applyAlignment="1">
      <alignment horizontal="center" vertical="center"/>
    </xf>
    <xf numFmtId="0" fontId="24" fillId="0" borderId="40" xfId="54" applyFont="1" applyFill="1" applyBorder="1" applyAlignment="1">
      <alignment horizontal="center" vertical="center"/>
    </xf>
    <xf numFmtId="0" fontId="22" fillId="0" borderId="41" xfId="54" applyFont="1" applyFill="1" applyBorder="1" applyAlignment="1">
      <alignment horizontal="center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22" fillId="0" borderId="43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center" vertical="center"/>
    </xf>
    <xf numFmtId="0" fontId="25" fillId="0" borderId="44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 wrapText="1"/>
    </xf>
    <xf numFmtId="0" fontId="20" fillId="0" borderId="42" xfId="54" applyFill="1" applyBorder="1" applyAlignment="1">
      <alignment horizontal="center" vertical="center"/>
    </xf>
    <xf numFmtId="0" fontId="26" fillId="0" borderId="44" xfId="54" applyFont="1" applyFill="1" applyBorder="1" applyAlignment="1">
      <alignment horizontal="left" vertical="center"/>
    </xf>
    <xf numFmtId="0" fontId="27" fillId="0" borderId="44" xfId="54" applyFont="1" applyFill="1" applyBorder="1" applyAlignment="1">
      <alignment horizontal="left" vertical="center"/>
    </xf>
    <xf numFmtId="0" fontId="20" fillId="0" borderId="44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3" fillId="3" borderId="48" xfId="55" applyFont="1" applyFill="1" applyBorder="1" applyAlignment="1">
      <alignment horizontal="center"/>
    </xf>
    <xf numFmtId="0" fontId="20" fillId="0" borderId="0" xfId="54" applyFont="1" applyAlignment="1">
      <alignment horizontal="left" vertical="center"/>
    </xf>
    <xf numFmtId="0" fontId="29" fillId="0" borderId="19" xfId="54" applyFont="1" applyBorder="1" applyAlignment="1">
      <alignment horizontal="center" vertical="top"/>
    </xf>
    <xf numFmtId="0" fontId="28" fillId="0" borderId="49" xfId="54" applyFont="1" applyBorder="1" applyAlignment="1">
      <alignment horizontal="left" vertical="center"/>
    </xf>
    <xf numFmtId="0" fontId="23" fillId="0" borderId="50" xfId="54" applyFont="1" applyBorder="1" applyAlignment="1">
      <alignment horizontal="center" vertical="center"/>
    </xf>
    <xf numFmtId="0" fontId="28" fillId="0" borderId="50" xfId="54" applyFont="1" applyBorder="1" applyAlignment="1">
      <alignment horizontal="center" vertical="center"/>
    </xf>
    <xf numFmtId="0" fontId="25" fillId="0" borderId="50" xfId="54" applyFont="1" applyBorder="1" applyAlignment="1">
      <alignment horizontal="left" vertical="center"/>
    </xf>
    <xf numFmtId="0" fontId="25" fillId="0" borderId="20" xfId="54" applyFont="1" applyBorder="1" applyAlignment="1">
      <alignment horizontal="center" vertical="center"/>
    </xf>
    <xf numFmtId="0" fontId="25" fillId="0" borderId="21" xfId="54" applyFont="1" applyBorder="1" applyAlignment="1">
      <alignment horizontal="center" vertical="center"/>
    </xf>
    <xf numFmtId="0" fontId="25" fillId="0" borderId="40" xfId="54" applyFont="1" applyBorder="1" applyAlignment="1">
      <alignment horizontal="center" vertical="center"/>
    </xf>
    <xf numFmtId="0" fontId="28" fillId="0" borderId="20" xfId="54" applyFont="1" applyBorder="1" applyAlignment="1">
      <alignment horizontal="center" vertical="center"/>
    </xf>
    <xf numFmtId="0" fontId="28" fillId="0" borderId="21" xfId="54" applyFont="1" applyBorder="1" applyAlignment="1">
      <alignment horizontal="center" vertical="center"/>
    </xf>
    <xf numFmtId="0" fontId="28" fillId="0" borderId="40" xfId="54" applyFont="1" applyBorder="1" applyAlignment="1">
      <alignment horizontal="center" vertical="center"/>
    </xf>
    <xf numFmtId="0" fontId="25" fillId="0" borderId="22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41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14" fontId="23" fillId="0" borderId="23" xfId="54" applyNumberFormat="1" applyFont="1" applyBorder="1" applyAlignment="1">
      <alignment horizontal="center" vertical="center"/>
    </xf>
    <xf numFmtId="14" fontId="23" fillId="0" borderId="41" xfId="54" applyNumberFormat="1" applyFont="1" applyBorder="1" applyAlignment="1">
      <alignment horizontal="center" vertical="center"/>
    </xf>
    <xf numFmtId="0" fontId="25" fillId="0" borderId="22" xfId="54" applyFont="1" applyBorder="1" applyAlignment="1">
      <alignment vertical="center"/>
    </xf>
    <xf numFmtId="9" fontId="23" fillId="0" borderId="23" xfId="54" applyNumberFormat="1" applyFont="1" applyBorder="1" applyAlignment="1">
      <alignment horizontal="center" vertical="center"/>
    </xf>
    <xf numFmtId="0" fontId="23" fillId="0" borderId="41" xfId="54" applyFont="1" applyBorder="1" applyAlignment="1">
      <alignment horizontal="center" vertical="center"/>
    </xf>
    <xf numFmtId="0" fontId="25" fillId="0" borderId="22" xfId="54" applyFont="1" applyBorder="1" applyAlignment="1">
      <alignment horizontal="center" vertical="center"/>
    </xf>
    <xf numFmtId="0" fontId="23" fillId="0" borderId="28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30" fillId="0" borderId="24" xfId="54" applyFont="1" applyBorder="1" applyAlignment="1">
      <alignment vertical="center"/>
    </xf>
    <xf numFmtId="0" fontId="31" fillId="0" borderId="25" xfId="6" applyNumberFormat="1" applyFont="1" applyFill="1" applyBorder="1" applyAlignment="1" applyProtection="1">
      <alignment horizontal="center" vertical="center" wrapText="1"/>
    </xf>
    <xf numFmtId="0" fontId="23" fillId="0" borderId="42" xfId="54" applyFont="1" applyBorder="1" applyAlignment="1">
      <alignment horizontal="center" vertical="center" wrapText="1"/>
    </xf>
    <xf numFmtId="0" fontId="25" fillId="0" borderId="24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14" fontId="23" fillId="0" borderId="25" xfId="54" applyNumberFormat="1" applyFont="1" applyBorder="1" applyAlignment="1">
      <alignment horizontal="center" vertical="center" wrapText="1"/>
    </xf>
    <xf numFmtId="14" fontId="23" fillId="0" borderId="42" xfId="54" applyNumberFormat="1" applyFont="1" applyBorder="1" applyAlignment="1">
      <alignment horizontal="center" vertical="center" wrapText="1"/>
    </xf>
    <xf numFmtId="0" fontId="28" fillId="0" borderId="0" xfId="54" applyFont="1" applyBorder="1" applyAlignment="1">
      <alignment horizontal="left" vertical="center"/>
    </xf>
    <xf numFmtId="0" fontId="25" fillId="0" borderId="20" xfId="54" applyFont="1" applyBorder="1" applyAlignment="1">
      <alignment vertical="center"/>
    </xf>
    <xf numFmtId="0" fontId="20" fillId="0" borderId="21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0" fillId="0" borderId="21" xfId="54" applyFont="1" applyBorder="1" applyAlignment="1">
      <alignment vertical="center"/>
    </xf>
    <xf numFmtId="0" fontId="25" fillId="0" borderId="21" xfId="54" applyFont="1" applyBorder="1" applyAlignment="1">
      <alignment vertical="center"/>
    </xf>
    <xf numFmtId="0" fontId="20" fillId="0" borderId="23" xfId="54" applyFont="1" applyBorder="1" applyAlignment="1">
      <alignment horizontal="left" vertical="center"/>
    </xf>
    <xf numFmtId="0" fontId="20" fillId="0" borderId="23" xfId="54" applyFont="1" applyBorder="1" applyAlignment="1">
      <alignment vertical="center"/>
    </xf>
    <xf numFmtId="0" fontId="25" fillId="0" borderId="23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5" fillId="0" borderId="24" xfId="54" applyFont="1" applyBorder="1" applyAlignment="1">
      <alignment horizontal="center" vertical="center"/>
    </xf>
    <xf numFmtId="0" fontId="25" fillId="0" borderId="25" xfId="54" applyFont="1" applyBorder="1" applyAlignment="1">
      <alignment horizontal="center" vertical="center"/>
    </xf>
    <xf numFmtId="0" fontId="25" fillId="0" borderId="23" xfId="54" applyFont="1" applyBorder="1" applyAlignment="1">
      <alignment horizontal="center" vertical="center"/>
    </xf>
    <xf numFmtId="0" fontId="22" fillId="0" borderId="23" xfId="54" applyFont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28" fillId="0" borderId="51" xfId="54" applyFont="1" applyBorder="1" applyAlignment="1">
      <alignment vertical="center"/>
    </xf>
    <xf numFmtId="0" fontId="23" fillId="0" borderId="52" xfId="54" applyFont="1" applyBorder="1" applyAlignment="1">
      <alignment horizontal="center" vertical="center"/>
    </xf>
    <xf numFmtId="0" fontId="28" fillId="0" borderId="52" xfId="54" applyFont="1" applyBorder="1" applyAlignment="1">
      <alignment vertical="center"/>
    </xf>
    <xf numFmtId="0" fontId="23" fillId="0" borderId="52" xfId="54" applyFont="1" applyBorder="1" applyAlignment="1">
      <alignment vertical="center"/>
    </xf>
    <xf numFmtId="58" fontId="20" fillId="0" borderId="52" xfId="54" applyNumberFormat="1" applyFont="1" applyBorder="1" applyAlignment="1">
      <alignment vertical="center"/>
    </xf>
    <xf numFmtId="0" fontId="28" fillId="0" borderId="52" xfId="54" applyFont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24" xfId="54" applyFont="1" applyFill="1" applyBorder="1" applyAlignment="1">
      <alignment horizontal="center" vertical="center"/>
    </xf>
    <xf numFmtId="0" fontId="28" fillId="0" borderId="25" xfId="54" applyFont="1" applyFill="1" applyBorder="1" applyAlignment="1">
      <alignment horizontal="center" vertical="center"/>
    </xf>
    <xf numFmtId="58" fontId="28" fillId="0" borderId="52" xfId="54" applyNumberFormat="1" applyFont="1" applyBorder="1" applyAlignment="1">
      <alignment vertical="center"/>
    </xf>
    <xf numFmtId="0" fontId="20" fillId="0" borderId="50" xfId="54" applyFont="1" applyBorder="1" applyAlignment="1">
      <alignment horizontal="center" vertical="center"/>
    </xf>
    <xf numFmtId="0" fontId="20" fillId="0" borderId="56" xfId="54" applyFont="1" applyBorder="1" applyAlignment="1">
      <alignment horizontal="center" vertical="center"/>
    </xf>
    <xf numFmtId="0" fontId="25" fillId="0" borderId="41" xfId="54" applyFont="1" applyBorder="1" applyAlignment="1">
      <alignment horizontal="center" vertical="center"/>
    </xf>
    <xf numFmtId="0" fontId="25" fillId="0" borderId="42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40" xfId="54" applyFont="1" applyBorder="1" applyAlignment="1">
      <alignment horizontal="left" vertical="center"/>
    </xf>
    <xf numFmtId="0" fontId="22" fillId="0" borderId="28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2" fillId="0" borderId="44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5" fillId="0" borderId="42" xfId="54" applyFont="1" applyBorder="1" applyAlignment="1">
      <alignment horizontal="center" vertical="center"/>
    </xf>
    <xf numFmtId="0" fontId="22" fillId="0" borderId="41" xfId="54" applyFont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5" fillId="0" borderId="44" xfId="54" applyFont="1" applyBorder="1" applyAlignment="1">
      <alignment horizontal="left" vertical="center"/>
    </xf>
    <xf numFmtId="0" fontId="23" fillId="0" borderId="57" xfId="54" applyFont="1" applyBorder="1" applyAlignment="1">
      <alignment horizontal="center" vertical="center"/>
    </xf>
    <xf numFmtId="0" fontId="28" fillId="0" borderId="58" xfId="54" applyFont="1" applyFill="1" applyBorder="1" applyAlignment="1">
      <alignment horizontal="left" vertical="center"/>
    </xf>
    <xf numFmtId="0" fontId="28" fillId="0" borderId="59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0" fillId="0" borderId="52" xfId="54" applyFont="1" applyBorder="1" applyAlignment="1">
      <alignment horizontal="center" vertical="center"/>
    </xf>
    <xf numFmtId="0" fontId="20" fillId="0" borderId="57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2" fillId="0" borderId="19" xfId="54" applyFont="1" applyBorder="1" applyAlignment="1">
      <alignment horizontal="center" vertical="top"/>
    </xf>
    <xf numFmtId="0" fontId="23" fillId="0" borderId="23" xfId="54" applyFont="1" applyBorder="1" applyAlignment="1">
      <alignment vertical="center"/>
    </xf>
    <xf numFmtId="0" fontId="23" fillId="0" borderId="41" xfId="54" applyFont="1" applyBorder="1" applyAlignment="1">
      <alignment vertical="center"/>
    </xf>
    <xf numFmtId="0" fontId="33" fillId="0" borderId="25" xfId="6" applyNumberFormat="1" applyFont="1" applyFill="1" applyBorder="1" applyAlignment="1" applyProtection="1">
      <alignment horizontal="center" vertical="center" wrapText="1"/>
    </xf>
    <xf numFmtId="0" fontId="34" fillId="0" borderId="42" xfId="54" applyFont="1" applyBorder="1" applyAlignment="1">
      <alignment horizontal="center" vertical="center" wrapText="1"/>
    </xf>
    <xf numFmtId="14" fontId="23" fillId="0" borderId="25" xfId="54" applyNumberFormat="1" applyFont="1" applyBorder="1" applyAlignment="1">
      <alignment horizontal="center" vertical="center"/>
    </xf>
    <xf numFmtId="14" fontId="23" fillId="0" borderId="42" xfId="54" applyNumberFormat="1" applyFont="1" applyBorder="1" applyAlignment="1">
      <alignment horizontal="center" vertical="center"/>
    </xf>
    <xf numFmtId="0" fontId="25" fillId="0" borderId="60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/>
    </xf>
    <xf numFmtId="0" fontId="28" fillId="0" borderId="52" xfId="54" applyFont="1" applyBorder="1" applyAlignment="1">
      <alignment horizontal="left" vertical="center"/>
    </xf>
    <xf numFmtId="0" fontId="25" fillId="0" borderId="54" xfId="54" applyFont="1" applyBorder="1" applyAlignment="1">
      <alignment vertical="center"/>
    </xf>
    <xf numFmtId="0" fontId="20" fillId="0" borderId="55" xfId="54" applyFont="1" applyBorder="1" applyAlignment="1">
      <alignment horizontal="left" vertical="center"/>
    </xf>
    <xf numFmtId="0" fontId="23" fillId="0" borderId="55" xfId="54" applyFont="1" applyBorder="1" applyAlignment="1">
      <alignment horizontal="left" vertical="center"/>
    </xf>
    <xf numFmtId="0" fontId="20" fillId="0" borderId="55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5" fillId="0" borderId="54" xfId="54" applyFont="1" applyBorder="1" applyAlignment="1">
      <alignment horizontal="center" vertical="center"/>
    </xf>
    <xf numFmtId="0" fontId="23" fillId="0" borderId="55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0" fillId="0" borderId="55" xfId="54" applyFont="1" applyBorder="1" applyAlignment="1">
      <alignment horizontal="center" vertical="center"/>
    </xf>
    <xf numFmtId="0" fontId="23" fillId="0" borderId="23" xfId="54" applyFont="1" applyBorder="1" applyAlignment="1">
      <alignment horizontal="center" vertical="center"/>
    </xf>
    <xf numFmtId="0" fontId="20" fillId="0" borderId="23" xfId="54" applyFont="1" applyBorder="1" applyAlignment="1">
      <alignment horizontal="center" vertical="center"/>
    </xf>
    <xf numFmtId="0" fontId="25" fillId="0" borderId="37" xfId="54" applyFont="1" applyBorder="1" applyAlignment="1">
      <alignment horizontal="left" vertical="center" wrapText="1"/>
    </xf>
    <xf numFmtId="0" fontId="25" fillId="0" borderId="38" xfId="54" applyFont="1" applyBorder="1" applyAlignment="1">
      <alignment horizontal="left" vertical="center" wrapText="1"/>
    </xf>
    <xf numFmtId="0" fontId="25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35" fillId="0" borderId="61" xfId="54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3" fillId="0" borderId="36" xfId="54" applyNumberFormat="1" applyFont="1" applyBorder="1" applyAlignment="1">
      <alignment horizontal="left" vertical="center"/>
    </xf>
    <xf numFmtId="9" fontId="23" fillId="0" borderId="27" xfId="54" applyNumberFormat="1" applyFont="1" applyBorder="1" applyAlignment="1">
      <alignment horizontal="left" vertical="center"/>
    </xf>
    <xf numFmtId="9" fontId="23" fillId="0" borderId="37" xfId="54" applyNumberFormat="1" applyFont="1" applyBorder="1" applyAlignment="1">
      <alignment horizontal="left" vertical="center"/>
    </xf>
    <xf numFmtId="9" fontId="23" fillId="0" borderId="38" xfId="54" applyNumberFormat="1" applyFont="1" applyBorder="1" applyAlignment="1">
      <alignment horizontal="left" vertical="center"/>
    </xf>
    <xf numFmtId="0" fontId="22" fillId="0" borderId="54" xfId="54" applyFont="1" applyFill="1" applyBorder="1" applyAlignment="1">
      <alignment horizontal="left" vertical="center"/>
    </xf>
    <xf numFmtId="0" fontId="22" fillId="0" borderId="55" xfId="54" applyFont="1" applyFill="1" applyBorder="1" applyAlignment="1">
      <alignment horizontal="left" vertical="center"/>
    </xf>
    <xf numFmtId="0" fontId="22" fillId="0" borderId="62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8" fillId="0" borderId="49" xfId="54" applyFont="1" applyBorder="1" applyAlignment="1">
      <alignment vertical="center"/>
    </xf>
    <xf numFmtId="0" fontId="36" fillId="0" borderId="52" xfId="54" applyFont="1" applyBorder="1" applyAlignment="1">
      <alignment horizontal="center" vertical="center"/>
    </xf>
    <xf numFmtId="0" fontId="28" fillId="0" borderId="50" xfId="54" applyFont="1" applyBorder="1" applyAlignment="1">
      <alignment vertical="center"/>
    </xf>
    <xf numFmtId="0" fontId="23" fillId="0" borderId="63" xfId="54" applyFont="1" applyBorder="1" applyAlignment="1">
      <alignment vertical="center"/>
    </xf>
    <xf numFmtId="0" fontId="28" fillId="0" borderId="63" xfId="54" applyFont="1" applyBorder="1" applyAlignment="1">
      <alignment vertical="center"/>
    </xf>
    <xf numFmtId="58" fontId="20" fillId="0" borderId="50" xfId="54" applyNumberFormat="1" applyFont="1" applyBorder="1" applyAlignment="1">
      <alignment vertical="center"/>
    </xf>
    <xf numFmtId="0" fontId="28" fillId="0" borderId="35" xfId="54" applyFont="1" applyBorder="1" applyAlignment="1">
      <alignment horizontal="center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0" fillId="0" borderId="63" xfId="54" applyFont="1" applyBorder="1" applyAlignment="1">
      <alignment vertical="center"/>
    </xf>
    <xf numFmtId="0" fontId="25" fillId="0" borderId="64" xfId="54" applyFont="1" applyBorder="1" applyAlignment="1">
      <alignment horizontal="left" vertical="center"/>
    </xf>
    <xf numFmtId="0" fontId="28" fillId="0" borderId="58" xfId="54" applyFont="1" applyBorder="1" applyAlignment="1">
      <alignment horizontal="left" vertical="center"/>
    </xf>
    <xf numFmtId="0" fontId="23" fillId="0" borderId="59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7" xfId="54" applyFont="1" applyBorder="1" applyAlignment="1">
      <alignment horizontal="left" vertical="center" wrapText="1"/>
    </xf>
    <xf numFmtId="0" fontId="25" fillId="0" borderId="59" xfId="54" applyFont="1" applyBorder="1" applyAlignment="1">
      <alignment horizontal="left" vertical="center"/>
    </xf>
    <xf numFmtId="0" fontId="37" fillId="0" borderId="41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3" fillId="0" borderId="43" xfId="54" applyNumberFormat="1" applyFont="1" applyBorder="1" applyAlignment="1">
      <alignment horizontal="left" vertical="center"/>
    </xf>
    <xf numFmtId="9" fontId="23" fillId="0" borderId="47" xfId="54" applyNumberFormat="1" applyFont="1" applyBorder="1" applyAlignment="1">
      <alignment horizontal="left" vertical="center"/>
    </xf>
    <xf numFmtId="0" fontId="22" fillId="0" borderId="59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8" fillId="0" borderId="65" xfId="54" applyFont="1" applyBorder="1" applyAlignment="1">
      <alignment horizontal="center" vertical="center"/>
    </xf>
    <xf numFmtId="0" fontId="23" fillId="0" borderId="63" xfId="54" applyFont="1" applyBorder="1" applyAlignment="1">
      <alignment horizontal="center" vertical="center"/>
    </xf>
    <xf numFmtId="0" fontId="23" fillId="0" borderId="64" xfId="54" applyFont="1" applyBorder="1" applyAlignment="1">
      <alignment horizontal="center" vertical="center"/>
    </xf>
    <xf numFmtId="0" fontId="23" fillId="0" borderId="64" xfId="54" applyFont="1" applyFill="1" applyBorder="1" applyAlignment="1">
      <alignment horizontal="left" vertical="center"/>
    </xf>
    <xf numFmtId="0" fontId="38" fillId="0" borderId="66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39" fillId="0" borderId="6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68" xfId="0" applyBorder="1"/>
    <xf numFmtId="0" fontId="0" fillId="0" borderId="2" xfId="0" applyBorder="1"/>
    <xf numFmtId="0" fontId="0" fillId="5" borderId="2" xfId="0" applyFill="1" applyBorder="1"/>
    <xf numFmtId="0" fontId="0" fillId="0" borderId="69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38" fillId="0" borderId="70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/>
    </xf>
    <xf numFmtId="0" fontId="39" fillId="0" borderId="72" xfId="0" applyFont="1" applyBorder="1"/>
    <xf numFmtId="0" fontId="0" fillId="0" borderId="72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2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190500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189865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51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444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9049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3019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8127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8127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8127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6575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575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066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575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669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0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4670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8066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8066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4670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6669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669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75" customWidth="1"/>
    <col min="2" max="2" width="96.3333333333333" style="376" customWidth="1"/>
    <col min="3" max="3" width="10.1666666666667" customWidth="1"/>
  </cols>
  <sheetData>
    <row r="1" customFormat="1" ht="21" customHeight="1" spans="1:2">
      <c r="A1" s="377"/>
      <c r="B1" s="378" t="s">
        <v>0</v>
      </c>
    </row>
    <row r="2" customFormat="1" spans="1:2">
      <c r="A2" s="379">
        <v>1</v>
      </c>
      <c r="B2" s="380" t="s">
        <v>1</v>
      </c>
    </row>
    <row r="3" customFormat="1" spans="1:2">
      <c r="A3" s="379">
        <v>2</v>
      </c>
      <c r="B3" s="380" t="s">
        <v>2</v>
      </c>
    </row>
    <row r="4" customFormat="1" spans="1:2">
      <c r="A4" s="379">
        <v>3</v>
      </c>
      <c r="B4" s="380" t="s">
        <v>3</v>
      </c>
    </row>
    <row r="5" customFormat="1" spans="1:2">
      <c r="A5" s="379">
        <v>4</v>
      </c>
      <c r="B5" s="380" t="s">
        <v>4</v>
      </c>
    </row>
    <row r="6" customFormat="1" spans="1:2">
      <c r="A6" s="379">
        <v>5</v>
      </c>
      <c r="B6" s="380" t="s">
        <v>5</v>
      </c>
    </row>
    <row r="7" customFormat="1" spans="1:2">
      <c r="A7" s="379">
        <v>6</v>
      </c>
      <c r="B7" s="380" t="s">
        <v>6</v>
      </c>
    </row>
    <row r="8" s="374" customFormat="1" ht="35" customHeight="1" spans="1:2">
      <c r="A8" s="381">
        <v>7</v>
      </c>
      <c r="B8" s="382" t="s">
        <v>7</v>
      </c>
    </row>
    <row r="9" customFormat="1" ht="19" customHeight="1" spans="1:2">
      <c r="A9" s="377"/>
      <c r="B9" s="383" t="s">
        <v>8</v>
      </c>
    </row>
    <row r="10" customFormat="1" ht="30" customHeight="1" spans="1:2">
      <c r="A10" s="379">
        <v>1</v>
      </c>
      <c r="B10" s="384" t="s">
        <v>9</v>
      </c>
    </row>
    <row r="11" customFormat="1" spans="1:2">
      <c r="A11" s="379">
        <v>2</v>
      </c>
      <c r="B11" s="382" t="s">
        <v>10</v>
      </c>
    </row>
    <row r="12" customFormat="1" spans="1:2">
      <c r="A12" s="379"/>
      <c r="B12" s="380"/>
    </row>
    <row r="13" customFormat="1" ht="20.4" spans="1:2">
      <c r="A13" s="377"/>
      <c r="B13" s="383" t="s">
        <v>11</v>
      </c>
    </row>
    <row r="14" customFormat="1" ht="31.2" spans="1:2">
      <c r="A14" s="379">
        <v>1</v>
      </c>
      <c r="B14" s="384" t="s">
        <v>12</v>
      </c>
    </row>
    <row r="15" customFormat="1" spans="1:2">
      <c r="A15" s="379">
        <v>2</v>
      </c>
      <c r="B15" s="380" t="s">
        <v>13</v>
      </c>
    </row>
    <row r="16" customFormat="1" spans="1:2">
      <c r="A16" s="379">
        <v>3</v>
      </c>
      <c r="B16" s="380" t="s">
        <v>14</v>
      </c>
    </row>
    <row r="17" customFormat="1" spans="1:2">
      <c r="A17" s="379"/>
      <c r="B17" s="380"/>
    </row>
    <row r="18" customFormat="1" ht="20.4" spans="1:2">
      <c r="A18" s="377"/>
      <c r="B18" s="383" t="s">
        <v>15</v>
      </c>
    </row>
    <row r="19" customFormat="1" ht="31.2" spans="1:2">
      <c r="A19" s="379">
        <v>1</v>
      </c>
      <c r="B19" s="384" t="s">
        <v>16</v>
      </c>
    </row>
    <row r="20" customFormat="1" spans="1:2">
      <c r="A20" s="379">
        <v>2</v>
      </c>
      <c r="B20" s="380" t="s">
        <v>17</v>
      </c>
    </row>
    <row r="21" customFormat="1" ht="31.2" spans="1:2">
      <c r="A21" s="379">
        <v>3</v>
      </c>
      <c r="B21" s="380" t="s">
        <v>18</v>
      </c>
    </row>
    <row r="22" customFormat="1" spans="1:2">
      <c r="A22" s="379"/>
      <c r="B22" s="380"/>
    </row>
    <row r="24" customFormat="1" spans="1:2">
      <c r="A24" s="385"/>
      <c r="B24" s="38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topLeftCell="E1" workbookViewId="0">
      <selection activeCell="G8" sqref="G8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302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47" t="s">
        <v>303</v>
      </c>
      <c r="H2" s="48"/>
      <c r="I2" s="54"/>
      <c r="J2" s="47" t="s">
        <v>304</v>
      </c>
      <c r="K2" s="48"/>
      <c r="L2" s="54"/>
      <c r="M2" s="47" t="s">
        <v>305</v>
      </c>
      <c r="N2" s="48"/>
      <c r="O2" s="54"/>
      <c r="P2" s="47" t="s">
        <v>306</v>
      </c>
      <c r="Q2" s="48"/>
      <c r="R2" s="54"/>
      <c r="S2" s="48" t="s">
        <v>307</v>
      </c>
      <c r="T2" s="48"/>
      <c r="U2" s="54"/>
      <c r="V2" s="35" t="s">
        <v>308</v>
      </c>
      <c r="W2" s="35" t="s">
        <v>289</v>
      </c>
    </row>
    <row r="3" s="2" customFormat="1" ht="18" customHeight="1" spans="1:23">
      <c r="A3" s="49"/>
      <c r="B3" s="49"/>
      <c r="C3" s="49"/>
      <c r="D3" s="49"/>
      <c r="E3" s="49"/>
      <c r="F3" s="49"/>
      <c r="G3" s="6" t="s">
        <v>309</v>
      </c>
      <c r="H3" s="6" t="s">
        <v>52</v>
      </c>
      <c r="I3" s="6" t="s">
        <v>280</v>
      </c>
      <c r="J3" s="6" t="s">
        <v>309</v>
      </c>
      <c r="K3" s="6" t="s">
        <v>52</v>
      </c>
      <c r="L3" s="6" t="s">
        <v>280</v>
      </c>
      <c r="M3" s="6" t="s">
        <v>309</v>
      </c>
      <c r="N3" s="6" t="s">
        <v>52</v>
      </c>
      <c r="O3" s="6" t="s">
        <v>280</v>
      </c>
      <c r="P3" s="6" t="s">
        <v>309</v>
      </c>
      <c r="Q3" s="6" t="s">
        <v>52</v>
      </c>
      <c r="R3" s="6" t="s">
        <v>280</v>
      </c>
      <c r="S3" s="6" t="s">
        <v>309</v>
      </c>
      <c r="T3" s="6" t="s">
        <v>52</v>
      </c>
      <c r="U3" s="6" t="s">
        <v>280</v>
      </c>
      <c r="V3" s="56"/>
      <c r="W3" s="56"/>
    </row>
    <row r="4" s="1" customFormat="1" ht="18" customHeight="1" spans="1:23">
      <c r="A4" s="26"/>
      <c r="B4" s="11" t="s">
        <v>310</v>
      </c>
      <c r="C4" s="29" t="s">
        <v>311</v>
      </c>
      <c r="D4" s="31" t="s">
        <v>312</v>
      </c>
      <c r="E4" s="12" t="s">
        <v>101</v>
      </c>
      <c r="F4" s="13" t="s">
        <v>47</v>
      </c>
      <c r="G4" s="29" t="s">
        <v>292</v>
      </c>
      <c r="H4" s="50" t="s">
        <v>313</v>
      </c>
      <c r="I4" s="12" t="s">
        <v>293</v>
      </c>
      <c r="J4" s="55" t="s">
        <v>314</v>
      </c>
      <c r="K4" s="40" t="s">
        <v>315</v>
      </c>
      <c r="L4" s="40" t="s">
        <v>310</v>
      </c>
      <c r="M4" s="55" t="s">
        <v>316</v>
      </c>
      <c r="N4" s="40" t="s">
        <v>317</v>
      </c>
      <c r="O4" s="40" t="s">
        <v>318</v>
      </c>
      <c r="P4" s="40"/>
      <c r="Q4" s="40"/>
      <c r="R4" s="40"/>
      <c r="S4" s="40"/>
      <c r="T4" s="40"/>
      <c r="U4" s="40"/>
      <c r="V4" s="40" t="s">
        <v>79</v>
      </c>
      <c r="W4" s="40"/>
    </row>
    <row r="5" s="1" customFormat="1" ht="18" customHeight="1" spans="1:23">
      <c r="A5" s="26"/>
      <c r="B5" s="11" t="s">
        <v>310</v>
      </c>
      <c r="C5" s="29" t="s">
        <v>319</v>
      </c>
      <c r="D5" s="31" t="s">
        <v>312</v>
      </c>
      <c r="E5" s="12" t="s">
        <v>103</v>
      </c>
      <c r="F5" s="13" t="s">
        <v>47</v>
      </c>
      <c r="G5" s="29"/>
      <c r="H5" s="31"/>
      <c r="I5" s="12"/>
      <c r="J5" s="13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="1" customFormat="1" ht="14.25" customHeight="1" spans="1:23">
      <c r="A6" s="26"/>
      <c r="B6" s="11" t="s">
        <v>310</v>
      </c>
      <c r="C6" s="29" t="s">
        <v>295</v>
      </c>
      <c r="D6" s="31" t="s">
        <v>312</v>
      </c>
      <c r="E6" s="12" t="s">
        <v>104</v>
      </c>
      <c r="F6" s="13" t="s">
        <v>47</v>
      </c>
      <c r="G6" s="29" t="s">
        <v>292</v>
      </c>
      <c r="H6" s="50" t="s">
        <v>313</v>
      </c>
      <c r="I6" s="12" t="s">
        <v>293</v>
      </c>
      <c r="J6" s="55" t="s">
        <v>314</v>
      </c>
      <c r="K6" s="40" t="s">
        <v>315</v>
      </c>
      <c r="L6" s="40" t="s">
        <v>310</v>
      </c>
      <c r="M6" s="55" t="s">
        <v>316</v>
      </c>
      <c r="N6" s="40" t="s">
        <v>317</v>
      </c>
      <c r="O6" s="40" t="s">
        <v>318</v>
      </c>
      <c r="P6" s="26"/>
      <c r="Q6" s="26"/>
      <c r="R6" s="26"/>
      <c r="S6" s="26"/>
      <c r="T6" s="26"/>
      <c r="U6" s="26"/>
      <c r="V6" s="40" t="s">
        <v>79</v>
      </c>
      <c r="W6" s="26"/>
    </row>
    <row r="7" s="1" customFormat="1" ht="14.25" customHeight="1" spans="1:23">
      <c r="A7" s="51"/>
      <c r="B7" s="11" t="s">
        <v>310</v>
      </c>
      <c r="C7" s="29" t="s">
        <v>296</v>
      </c>
      <c r="D7" s="31" t="s">
        <v>312</v>
      </c>
      <c r="E7" s="12" t="s">
        <v>105</v>
      </c>
      <c r="F7" s="13" t="s">
        <v>47</v>
      </c>
      <c r="G7" s="29"/>
      <c r="H7" s="31"/>
      <c r="I7" s="12"/>
      <c r="J7" s="13"/>
      <c r="K7" s="52"/>
      <c r="L7" s="52"/>
      <c r="M7" s="52"/>
      <c r="N7" s="52"/>
      <c r="O7" s="52"/>
      <c r="P7" s="52"/>
      <c r="Q7" s="52"/>
      <c r="R7" s="52"/>
      <c r="S7" s="52"/>
      <c r="T7" s="52"/>
      <c r="U7" s="57"/>
      <c r="V7" s="40"/>
      <c r="W7" s="57"/>
    </row>
    <row r="8" s="1" customFormat="1" ht="14.25" customHeight="1" spans="1:23">
      <c r="A8" s="51"/>
      <c r="B8" s="11" t="s">
        <v>310</v>
      </c>
      <c r="C8" s="29" t="s">
        <v>320</v>
      </c>
      <c r="D8" s="31" t="s">
        <v>312</v>
      </c>
      <c r="E8" s="12" t="s">
        <v>106</v>
      </c>
      <c r="F8" s="13" t="s">
        <v>47</v>
      </c>
      <c r="G8" s="29" t="s">
        <v>292</v>
      </c>
      <c r="H8" s="50" t="s">
        <v>313</v>
      </c>
      <c r="I8" s="12" t="s">
        <v>293</v>
      </c>
      <c r="J8" s="55" t="s">
        <v>314</v>
      </c>
      <c r="K8" s="40" t="s">
        <v>315</v>
      </c>
      <c r="L8" s="40" t="s">
        <v>310</v>
      </c>
      <c r="M8" s="55" t="s">
        <v>316</v>
      </c>
      <c r="N8" s="40" t="s">
        <v>317</v>
      </c>
      <c r="O8" s="40" t="s">
        <v>318</v>
      </c>
      <c r="P8" s="52"/>
      <c r="Q8" s="52"/>
      <c r="R8" s="52"/>
      <c r="S8" s="52"/>
      <c r="T8" s="52"/>
      <c r="U8" s="57"/>
      <c r="V8" s="40" t="s">
        <v>79</v>
      </c>
      <c r="W8" s="57"/>
    </row>
    <row r="9" s="1" customFormat="1" ht="14.25" customHeight="1" spans="1:23">
      <c r="A9" s="51"/>
      <c r="B9" s="52"/>
      <c r="C9" s="52"/>
      <c r="D9" s="52"/>
      <c r="E9" s="53"/>
      <c r="F9" s="51"/>
      <c r="G9" s="13"/>
      <c r="H9" s="52"/>
      <c r="I9" s="52"/>
      <c r="J9" s="51"/>
      <c r="K9" s="52"/>
      <c r="L9" s="52"/>
      <c r="M9" s="52"/>
      <c r="N9" s="52"/>
      <c r="O9" s="52"/>
      <c r="P9" s="52"/>
      <c r="Q9" s="52"/>
      <c r="R9" s="52"/>
      <c r="S9" s="52"/>
      <c r="T9" s="52"/>
      <c r="U9" s="57"/>
      <c r="V9" s="40"/>
      <c r="W9" s="57"/>
    </row>
    <row r="10" s="4" customFormat="1" ht="29.25" customHeight="1" spans="1:23">
      <c r="A10" s="17" t="s">
        <v>321</v>
      </c>
      <c r="B10" s="18"/>
      <c r="C10" s="18"/>
      <c r="D10" s="18"/>
      <c r="E10" s="19"/>
      <c r="F10" s="20"/>
      <c r="G10" s="32"/>
      <c r="H10" s="39"/>
      <c r="I10" s="39"/>
      <c r="J10" s="17" t="s">
        <v>322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8"/>
      <c r="W10" s="27"/>
    </row>
    <row r="11" s="1" customFormat="1" ht="72.95" customHeight="1" spans="1:23">
      <c r="A11" s="21" t="s">
        <v>323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F4" sqref="F4:F8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275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325</v>
      </c>
      <c r="H2" s="6"/>
      <c r="I2" s="6" t="s">
        <v>326</v>
      </c>
      <c r="J2" s="6"/>
      <c r="K2" s="8" t="s">
        <v>327</v>
      </c>
      <c r="L2" s="44" t="s">
        <v>328</v>
      </c>
      <c r="M2" s="23" t="s">
        <v>329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330</v>
      </c>
      <c r="H3" s="6" t="s">
        <v>331</v>
      </c>
      <c r="I3" s="6" t="s">
        <v>330</v>
      </c>
      <c r="J3" s="6" t="s">
        <v>331</v>
      </c>
      <c r="K3" s="10"/>
      <c r="L3" s="45"/>
      <c r="M3" s="24"/>
    </row>
    <row r="4" s="41" customFormat="1" ht="18" customHeight="1" spans="1:13">
      <c r="A4" s="11">
        <v>1</v>
      </c>
      <c r="B4" s="11" t="s">
        <v>293</v>
      </c>
      <c r="C4" s="29" t="s">
        <v>332</v>
      </c>
      <c r="D4" s="31" t="s">
        <v>292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333</v>
      </c>
    </row>
    <row r="5" s="41" customFormat="1" ht="18" customHeight="1" spans="1:13">
      <c r="A5" s="11">
        <v>2</v>
      </c>
      <c r="B5" s="11" t="s">
        <v>293</v>
      </c>
      <c r="C5" s="29" t="s">
        <v>291</v>
      </c>
      <c r="D5" s="31" t="s">
        <v>292</v>
      </c>
      <c r="E5" s="12" t="s">
        <v>103</v>
      </c>
      <c r="F5" s="13" t="s">
        <v>47</v>
      </c>
      <c r="G5" s="14">
        <v>-0.004</v>
      </c>
      <c r="H5" s="14">
        <v>-0.003</v>
      </c>
      <c r="I5" s="15">
        <v>-0.003</v>
      </c>
      <c r="J5" s="15">
        <v>-0.008</v>
      </c>
      <c r="K5" s="14">
        <f>SUM(G5:J5)</f>
        <v>-0.018</v>
      </c>
      <c r="L5" s="11"/>
      <c r="M5" s="11" t="s">
        <v>333</v>
      </c>
    </row>
    <row r="6" s="41" customFormat="1" ht="18" customHeight="1" spans="1:13">
      <c r="A6" s="11">
        <v>3</v>
      </c>
      <c r="B6" s="11" t="s">
        <v>293</v>
      </c>
      <c r="C6" s="29" t="s">
        <v>295</v>
      </c>
      <c r="D6" s="31" t="s">
        <v>292</v>
      </c>
      <c r="E6" s="12" t="s">
        <v>104</v>
      </c>
      <c r="F6" s="13" t="s">
        <v>47</v>
      </c>
      <c r="G6" s="14">
        <v>-0.005</v>
      </c>
      <c r="H6" s="14">
        <v>-0.002</v>
      </c>
      <c r="I6" s="15">
        <v>-0.003</v>
      </c>
      <c r="J6" s="15">
        <v>-0.008</v>
      </c>
      <c r="K6" s="14">
        <f>SUM(G6:J6)</f>
        <v>-0.018</v>
      </c>
      <c r="L6" s="11"/>
      <c r="M6" s="11" t="s">
        <v>333</v>
      </c>
    </row>
    <row r="7" s="41" customFormat="1" ht="18" customHeight="1" spans="1:13">
      <c r="A7" s="11">
        <v>4</v>
      </c>
      <c r="B7" s="11" t="s">
        <v>293</v>
      </c>
      <c r="C7" s="29" t="s">
        <v>334</v>
      </c>
      <c r="D7" s="31" t="s">
        <v>292</v>
      </c>
      <c r="E7" s="12" t="s">
        <v>105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333</v>
      </c>
    </row>
    <row r="8" s="41" customFormat="1" ht="18" customHeight="1" spans="1:13">
      <c r="A8" s="34">
        <v>5</v>
      </c>
      <c r="B8" s="11" t="s">
        <v>293</v>
      </c>
      <c r="C8" s="29" t="s">
        <v>335</v>
      </c>
      <c r="D8" s="31" t="s">
        <v>292</v>
      </c>
      <c r="E8" s="12" t="s">
        <v>106</v>
      </c>
      <c r="F8" s="13" t="s">
        <v>47</v>
      </c>
      <c r="G8" s="14">
        <v>-0.007</v>
      </c>
      <c r="H8" s="14">
        <v>-0.003</v>
      </c>
      <c r="I8" s="15">
        <v>-0.003</v>
      </c>
      <c r="J8" s="15">
        <v>-0.009</v>
      </c>
      <c r="K8" s="14">
        <f>SUM(G8:J8)</f>
        <v>-0.022</v>
      </c>
      <c r="L8" s="11"/>
      <c r="M8" s="11" t="s">
        <v>333</v>
      </c>
    </row>
    <row r="9" s="41" customFormat="1" ht="18" customHeight="1" spans="1:13">
      <c r="A9" s="11"/>
      <c r="B9" s="11"/>
      <c r="C9" s="29"/>
      <c r="D9" s="31"/>
      <c r="E9" s="12"/>
      <c r="F9" s="13"/>
      <c r="G9" s="14"/>
      <c r="H9" s="14"/>
      <c r="I9" s="15"/>
      <c r="J9" s="15"/>
      <c r="K9" s="14"/>
      <c r="L9" s="11"/>
      <c r="M9" s="11"/>
    </row>
    <row r="10" s="42" customFormat="1" ht="14.25" customHeight="1" spans="1:1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="1" customFormat="1" ht="14.25" customHeight="1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="4" customFormat="1" ht="29.25" customHeight="1" spans="1:13">
      <c r="A12" s="17" t="s">
        <v>298</v>
      </c>
      <c r="B12" s="18"/>
      <c r="C12" s="18"/>
      <c r="D12" s="18"/>
      <c r="E12" s="19"/>
      <c r="F12" s="20"/>
      <c r="G12" s="32"/>
      <c r="H12" s="17" t="s">
        <v>299</v>
      </c>
      <c r="I12" s="18"/>
      <c r="J12" s="18"/>
      <c r="K12" s="19"/>
      <c r="L12" s="46"/>
      <c r="M12" s="27"/>
    </row>
    <row r="13" s="1" customFormat="1" ht="105" customHeight="1" spans="1:13">
      <c r="A13" s="43" t="s">
        <v>336</v>
      </c>
      <c r="B13" s="4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D3" sqref="D3:D7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4" t="s">
        <v>338</v>
      </c>
      <c r="B2" s="35" t="s">
        <v>276</v>
      </c>
      <c r="C2" s="35" t="s">
        <v>277</v>
      </c>
      <c r="D2" s="35" t="s">
        <v>278</v>
      </c>
      <c r="E2" s="34" t="s">
        <v>279</v>
      </c>
      <c r="F2" s="35" t="s">
        <v>280</v>
      </c>
      <c r="G2" s="34" t="s">
        <v>339</v>
      </c>
      <c r="H2" s="34" t="s">
        <v>340</v>
      </c>
      <c r="I2" s="34" t="s">
        <v>341</v>
      </c>
      <c r="J2" s="34" t="s">
        <v>340</v>
      </c>
      <c r="K2" s="34" t="s">
        <v>342</v>
      </c>
      <c r="L2" s="34" t="s">
        <v>340</v>
      </c>
      <c r="M2" s="35" t="s">
        <v>308</v>
      </c>
      <c r="N2" s="35" t="s">
        <v>289</v>
      </c>
    </row>
    <row r="3" s="1" customFormat="1" ht="14.25" customHeight="1" spans="1:15">
      <c r="A3" s="36">
        <v>45358</v>
      </c>
      <c r="B3" s="29" t="s">
        <v>332</v>
      </c>
      <c r="C3" s="29" t="s">
        <v>292</v>
      </c>
      <c r="D3" s="12" t="s">
        <v>101</v>
      </c>
      <c r="E3" s="13" t="s">
        <v>47</v>
      </c>
      <c r="F3" s="13" t="s">
        <v>293</v>
      </c>
      <c r="G3" s="37">
        <v>0.333333333333333</v>
      </c>
      <c r="H3" s="38" t="s">
        <v>343</v>
      </c>
      <c r="I3" s="37">
        <v>0.583333333333333</v>
      </c>
      <c r="J3" s="38" t="s">
        <v>343</v>
      </c>
      <c r="K3" s="26"/>
      <c r="L3" s="40"/>
      <c r="M3" s="40"/>
      <c r="N3" s="40" t="s">
        <v>344</v>
      </c>
      <c r="O3" s="40"/>
    </row>
    <row r="4" s="1" customFormat="1" ht="14.25" customHeight="1" spans="1:15">
      <c r="A4" s="36">
        <v>45359</v>
      </c>
      <c r="B4" s="29" t="s">
        <v>291</v>
      </c>
      <c r="C4" s="29" t="s">
        <v>292</v>
      </c>
      <c r="D4" s="12" t="s">
        <v>103</v>
      </c>
      <c r="E4" s="13" t="s">
        <v>47</v>
      </c>
      <c r="F4" s="13" t="s">
        <v>293</v>
      </c>
      <c r="G4" s="37">
        <v>0.375</v>
      </c>
      <c r="H4" s="38" t="s">
        <v>343</v>
      </c>
      <c r="I4" s="37">
        <v>0.604166666666667</v>
      </c>
      <c r="J4" s="38" t="s">
        <v>343</v>
      </c>
      <c r="K4" s="26"/>
      <c r="L4" s="34"/>
      <c r="M4" s="34"/>
      <c r="N4" s="35" t="s">
        <v>345</v>
      </c>
      <c r="O4" s="35"/>
    </row>
    <row r="5" s="1" customFormat="1" ht="14.25" customHeight="1" spans="1:15">
      <c r="A5" s="36">
        <v>45363</v>
      </c>
      <c r="B5" s="29" t="s">
        <v>295</v>
      </c>
      <c r="C5" s="29" t="s">
        <v>292</v>
      </c>
      <c r="D5" s="12" t="s">
        <v>104</v>
      </c>
      <c r="E5" s="13" t="s">
        <v>47</v>
      </c>
      <c r="F5" s="13" t="s">
        <v>293</v>
      </c>
      <c r="G5" s="37">
        <v>0.395833333333333</v>
      </c>
      <c r="H5" s="38" t="s">
        <v>343</v>
      </c>
      <c r="I5" s="37">
        <v>0.625</v>
      </c>
      <c r="J5" s="38" t="s">
        <v>343</v>
      </c>
      <c r="K5" s="26"/>
      <c r="L5" s="40"/>
      <c r="M5" s="40"/>
      <c r="N5" s="40" t="s">
        <v>346</v>
      </c>
      <c r="O5" s="40"/>
    </row>
    <row r="6" s="1" customFormat="1" ht="14.25" customHeight="1" spans="1:15">
      <c r="A6" s="36">
        <v>45364</v>
      </c>
      <c r="B6" s="29" t="s">
        <v>334</v>
      </c>
      <c r="C6" s="29" t="s">
        <v>292</v>
      </c>
      <c r="D6" s="12" t="s">
        <v>105</v>
      </c>
      <c r="E6" s="13" t="s">
        <v>47</v>
      </c>
      <c r="F6" s="13" t="s">
        <v>293</v>
      </c>
      <c r="G6" s="37">
        <v>0.416666666666667</v>
      </c>
      <c r="H6" s="38" t="s">
        <v>343</v>
      </c>
      <c r="I6" s="37">
        <v>0.645833333333334</v>
      </c>
      <c r="J6" s="38" t="s">
        <v>343</v>
      </c>
      <c r="K6" s="26"/>
      <c r="L6" s="26"/>
      <c r="M6" s="26"/>
      <c r="N6" s="40" t="s">
        <v>346</v>
      </c>
      <c r="O6" s="26"/>
    </row>
    <row r="7" s="1" customFormat="1" ht="14.25" customHeight="1" spans="1:15">
      <c r="A7" s="36">
        <v>45367</v>
      </c>
      <c r="B7" s="29" t="s">
        <v>335</v>
      </c>
      <c r="C7" s="29" t="s">
        <v>292</v>
      </c>
      <c r="D7" s="12" t="s">
        <v>106</v>
      </c>
      <c r="E7" s="13" t="s">
        <v>47</v>
      </c>
      <c r="F7" s="13" t="s">
        <v>293</v>
      </c>
      <c r="G7" s="37">
        <v>0.4375</v>
      </c>
      <c r="H7" s="38" t="s">
        <v>343</v>
      </c>
      <c r="I7" s="37">
        <v>0.666666666666667</v>
      </c>
      <c r="J7" s="38" t="s">
        <v>343</v>
      </c>
      <c r="K7" s="26"/>
      <c r="L7" s="26"/>
      <c r="M7" s="26"/>
      <c r="N7" s="35" t="s">
        <v>345</v>
      </c>
      <c r="O7" s="26"/>
    </row>
    <row r="8" s="4" customFormat="1" ht="29.25" customHeight="1" spans="1:14">
      <c r="A8" s="17" t="s">
        <v>298</v>
      </c>
      <c r="B8" s="18"/>
      <c r="C8" s="18"/>
      <c r="D8" s="19"/>
      <c r="E8" s="20"/>
      <c r="F8" s="39"/>
      <c r="G8" s="32"/>
      <c r="H8" s="39"/>
      <c r="I8" s="17" t="s">
        <v>299</v>
      </c>
      <c r="J8" s="18"/>
      <c r="K8" s="18"/>
      <c r="L8" s="18"/>
      <c r="M8" s="18"/>
      <c r="N8" s="27"/>
    </row>
    <row r="9" s="1" customFormat="1" ht="72.95" customHeight="1" spans="1:14">
      <c r="A9" s="21" t="s">
        <v>347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H14" sqref="H14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6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348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302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349</v>
      </c>
      <c r="H2" s="6" t="s">
        <v>350</v>
      </c>
      <c r="I2" s="6" t="s">
        <v>351</v>
      </c>
      <c r="J2" s="6" t="s">
        <v>352</v>
      </c>
      <c r="K2" s="7" t="s">
        <v>308</v>
      </c>
      <c r="L2" s="7" t="s">
        <v>289</v>
      </c>
    </row>
    <row r="3" s="2" customFormat="1" ht="15.95" customHeight="1" spans="1:12">
      <c r="A3" s="28" t="s">
        <v>353</v>
      </c>
      <c r="B3" s="11" t="s">
        <v>293</v>
      </c>
      <c r="C3" s="29" t="s">
        <v>332</v>
      </c>
      <c r="D3" s="29" t="s">
        <v>292</v>
      </c>
      <c r="E3" s="12" t="s">
        <v>101</v>
      </c>
      <c r="F3" s="13" t="s">
        <v>47</v>
      </c>
      <c r="G3" s="30" t="s">
        <v>354</v>
      </c>
      <c r="H3" s="30" t="s">
        <v>355</v>
      </c>
      <c r="I3" s="30" t="s">
        <v>356</v>
      </c>
      <c r="J3" s="33" t="s">
        <v>357</v>
      </c>
      <c r="K3" s="33" t="s">
        <v>345</v>
      </c>
      <c r="L3" s="33"/>
    </row>
    <row r="4" s="2" customFormat="1" ht="15.95" customHeight="1" spans="1:12">
      <c r="A4" s="28" t="s">
        <v>353</v>
      </c>
      <c r="B4" s="11" t="s">
        <v>293</v>
      </c>
      <c r="C4" s="29" t="s">
        <v>291</v>
      </c>
      <c r="D4" s="29" t="s">
        <v>358</v>
      </c>
      <c r="E4" s="12" t="s">
        <v>103</v>
      </c>
      <c r="F4" s="13" t="s">
        <v>47</v>
      </c>
      <c r="G4" s="30" t="s">
        <v>354</v>
      </c>
      <c r="H4" s="30" t="s">
        <v>355</v>
      </c>
      <c r="I4" s="30" t="s">
        <v>356</v>
      </c>
      <c r="J4" s="33" t="s">
        <v>357</v>
      </c>
      <c r="K4" s="33" t="s">
        <v>345</v>
      </c>
      <c r="L4" s="33"/>
    </row>
    <row r="5" s="2" customFormat="1" ht="15.95" customHeight="1" spans="1:12">
      <c r="A5" s="28" t="s">
        <v>359</v>
      </c>
      <c r="B5" s="11" t="s">
        <v>293</v>
      </c>
      <c r="C5" s="29" t="s">
        <v>295</v>
      </c>
      <c r="D5" s="29" t="s">
        <v>360</v>
      </c>
      <c r="E5" s="12" t="s">
        <v>104</v>
      </c>
      <c r="F5" s="13" t="s">
        <v>47</v>
      </c>
      <c r="G5" s="30" t="s">
        <v>354</v>
      </c>
      <c r="H5" s="30" t="s">
        <v>355</v>
      </c>
      <c r="I5" s="30" t="s">
        <v>356</v>
      </c>
      <c r="J5" s="33" t="s">
        <v>357</v>
      </c>
      <c r="K5" s="33" t="s">
        <v>345</v>
      </c>
      <c r="L5" s="33"/>
    </row>
    <row r="6" s="2" customFormat="1" ht="15.95" customHeight="1" spans="1:12">
      <c r="A6" s="28" t="s">
        <v>361</v>
      </c>
      <c r="B6" s="11" t="s">
        <v>293</v>
      </c>
      <c r="C6" s="29" t="s">
        <v>334</v>
      </c>
      <c r="D6" s="29" t="s">
        <v>362</v>
      </c>
      <c r="E6" s="12" t="s">
        <v>105</v>
      </c>
      <c r="F6" s="13" t="s">
        <v>47</v>
      </c>
      <c r="G6" s="30" t="s">
        <v>354</v>
      </c>
      <c r="H6" s="30" t="s">
        <v>355</v>
      </c>
      <c r="I6" s="30" t="s">
        <v>356</v>
      </c>
      <c r="J6" s="33" t="s">
        <v>357</v>
      </c>
      <c r="K6" s="33" t="s">
        <v>345</v>
      </c>
      <c r="L6" s="28"/>
    </row>
    <row r="7" s="2" customFormat="1" ht="15.95" customHeight="1" spans="1:12">
      <c r="A7" s="28" t="s">
        <v>353</v>
      </c>
      <c r="B7" s="11" t="s">
        <v>293</v>
      </c>
      <c r="C7" s="29" t="s">
        <v>335</v>
      </c>
      <c r="D7" s="29" t="s">
        <v>363</v>
      </c>
      <c r="E7" s="12" t="s">
        <v>106</v>
      </c>
      <c r="F7" s="13" t="s">
        <v>47</v>
      </c>
      <c r="G7" s="30" t="s">
        <v>354</v>
      </c>
      <c r="H7" s="30" t="s">
        <v>355</v>
      </c>
      <c r="I7" s="30" t="s">
        <v>356</v>
      </c>
      <c r="J7" s="33" t="s">
        <v>357</v>
      </c>
      <c r="K7" s="33" t="s">
        <v>345</v>
      </c>
      <c r="L7" s="28"/>
    </row>
    <row r="8" s="2" customFormat="1" ht="15.95" customHeight="1" spans="1:12">
      <c r="A8" s="28"/>
      <c r="B8" s="11"/>
      <c r="C8" s="29"/>
      <c r="D8" s="31"/>
      <c r="E8" s="12"/>
      <c r="F8" s="13"/>
      <c r="G8" s="30"/>
      <c r="H8" s="30"/>
      <c r="I8" s="30"/>
      <c r="J8" s="33"/>
      <c r="K8" s="33"/>
      <c r="L8" s="28"/>
    </row>
    <row r="9" s="4" customFormat="1" ht="29.25" customHeight="1" spans="1:12">
      <c r="A9" s="17" t="s">
        <v>298</v>
      </c>
      <c r="B9" s="18"/>
      <c r="C9" s="18"/>
      <c r="D9" s="18"/>
      <c r="E9" s="19"/>
      <c r="F9" s="20"/>
      <c r="G9" s="32"/>
      <c r="H9" s="17" t="s">
        <v>299</v>
      </c>
      <c r="I9" s="18"/>
      <c r="J9" s="18"/>
      <c r="K9" s="18"/>
      <c r="L9" s="27"/>
    </row>
    <row r="10" s="1" customFormat="1" ht="72.95" customHeight="1" spans="1:12">
      <c r="A10" s="21" t="s">
        <v>364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="125" zoomScaleNormal="125" workbookViewId="0">
      <selection activeCell="K7" sqref="K7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365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275</v>
      </c>
      <c r="B2" s="7" t="s">
        <v>280</v>
      </c>
      <c r="C2" s="7" t="s">
        <v>309</v>
      </c>
      <c r="D2" s="7" t="s">
        <v>278</v>
      </c>
      <c r="E2" s="7" t="s">
        <v>279</v>
      </c>
      <c r="F2" s="6" t="s">
        <v>366</v>
      </c>
      <c r="G2" s="6" t="s">
        <v>326</v>
      </c>
      <c r="H2" s="8" t="s">
        <v>327</v>
      </c>
      <c r="I2" s="23" t="s">
        <v>329</v>
      </c>
    </row>
    <row r="3" s="2" customFormat="1" ht="18" customHeight="1" spans="1:9">
      <c r="A3" s="6"/>
      <c r="B3" s="9"/>
      <c r="C3" s="9"/>
      <c r="D3" s="9"/>
      <c r="E3" s="9"/>
      <c r="F3" s="6" t="s">
        <v>367</v>
      </c>
      <c r="G3" s="6" t="s">
        <v>330</v>
      </c>
      <c r="H3" s="10"/>
      <c r="I3" s="24"/>
    </row>
    <row r="4" s="3" customFormat="1" ht="18" customHeight="1" spans="1:9">
      <c r="A4" s="11">
        <v>1</v>
      </c>
      <c r="B4" s="11" t="s">
        <v>368</v>
      </c>
      <c r="C4" s="12" t="s">
        <v>369</v>
      </c>
      <c r="D4" s="12" t="s">
        <v>101</v>
      </c>
      <c r="E4" s="13" t="s">
        <v>47</v>
      </c>
      <c r="F4" s="14">
        <v>-0.008</v>
      </c>
      <c r="G4" s="14">
        <v>-0.01</v>
      </c>
      <c r="H4" s="15">
        <f t="shared" ref="H4:H13" si="0">SUM(F4:G4)</f>
        <v>-0.018</v>
      </c>
      <c r="I4" s="11"/>
    </row>
    <row r="5" s="3" customFormat="1" ht="18" customHeight="1" spans="1:9">
      <c r="A5" s="11">
        <v>2</v>
      </c>
      <c r="B5" s="11" t="s">
        <v>368</v>
      </c>
      <c r="C5" s="12" t="s">
        <v>369</v>
      </c>
      <c r="D5" s="12" t="s">
        <v>103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368</v>
      </c>
      <c r="C6" s="12" t="s">
        <v>369</v>
      </c>
      <c r="D6" s="12" t="s">
        <v>104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368</v>
      </c>
      <c r="C7" s="12" t="s">
        <v>369</v>
      </c>
      <c r="D7" s="12" t="s">
        <v>105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368</v>
      </c>
      <c r="C8" s="12" t="s">
        <v>369</v>
      </c>
      <c r="D8" s="12" t="s">
        <v>106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11"/>
    </row>
    <row r="9" s="3" customFormat="1" ht="18" customHeight="1" spans="1:9">
      <c r="A9" s="11">
        <v>6</v>
      </c>
      <c r="B9" s="11" t="s">
        <v>368</v>
      </c>
      <c r="C9" s="16" t="s">
        <v>370</v>
      </c>
      <c r="D9" s="12" t="s">
        <v>101</v>
      </c>
      <c r="E9" s="13" t="s">
        <v>47</v>
      </c>
      <c r="F9" s="14">
        <v>-0.007</v>
      </c>
      <c r="G9" s="14">
        <v>-0.008</v>
      </c>
      <c r="H9" s="15">
        <f t="shared" si="0"/>
        <v>-0.015</v>
      </c>
      <c r="I9" s="25"/>
    </row>
    <row r="10" s="3" customFormat="1" ht="18" customHeight="1" spans="1:9">
      <c r="A10" s="11">
        <v>7</v>
      </c>
      <c r="B10" s="11" t="s">
        <v>368</v>
      </c>
      <c r="C10" s="16" t="s">
        <v>370</v>
      </c>
      <c r="D10" s="12" t="s">
        <v>103</v>
      </c>
      <c r="E10" s="13" t="s">
        <v>47</v>
      </c>
      <c r="F10" s="14">
        <v>-0.005</v>
      </c>
      <c r="G10" s="14">
        <v>-0.006</v>
      </c>
      <c r="H10" s="15">
        <f t="shared" si="0"/>
        <v>-0.011</v>
      </c>
      <c r="I10" s="25"/>
    </row>
    <row r="11" s="3" customFormat="1" ht="18" customHeight="1" spans="1:9">
      <c r="A11" s="11">
        <v>8</v>
      </c>
      <c r="B11" s="11" t="s">
        <v>368</v>
      </c>
      <c r="C11" s="16" t="s">
        <v>370</v>
      </c>
      <c r="D11" s="12" t="s">
        <v>104</v>
      </c>
      <c r="E11" s="13" t="s">
        <v>47</v>
      </c>
      <c r="F11" s="14">
        <v>-0.008</v>
      </c>
      <c r="G11" s="14">
        <v>-0.005</v>
      </c>
      <c r="H11" s="15">
        <f t="shared" si="0"/>
        <v>-0.013</v>
      </c>
      <c r="I11" s="25"/>
    </row>
    <row r="12" s="3" customFormat="1" ht="18" customHeight="1" spans="1:9">
      <c r="A12" s="11">
        <v>9</v>
      </c>
      <c r="B12" s="11" t="s">
        <v>368</v>
      </c>
      <c r="C12" s="16" t="s">
        <v>370</v>
      </c>
      <c r="D12" s="12" t="s">
        <v>105</v>
      </c>
      <c r="E12" s="13" t="s">
        <v>47</v>
      </c>
      <c r="F12" s="14">
        <v>-0.007</v>
      </c>
      <c r="G12" s="14">
        <v>-0.008</v>
      </c>
      <c r="H12" s="15">
        <f t="shared" si="0"/>
        <v>-0.015</v>
      </c>
      <c r="I12" s="25"/>
    </row>
    <row r="13" s="1" customFormat="1" ht="18" customHeight="1" spans="1:9">
      <c r="A13" s="11">
        <v>10</v>
      </c>
      <c r="B13" s="11" t="s">
        <v>368</v>
      </c>
      <c r="C13" s="16" t="s">
        <v>370</v>
      </c>
      <c r="D13" s="12" t="s">
        <v>106</v>
      </c>
      <c r="E13" s="13" t="s">
        <v>47</v>
      </c>
      <c r="F13" s="14">
        <v>-0.006</v>
      </c>
      <c r="G13" s="14">
        <v>-0.005</v>
      </c>
      <c r="H13" s="15">
        <f t="shared" si="0"/>
        <v>-0.011</v>
      </c>
      <c r="I13" s="26"/>
    </row>
    <row r="14" s="4" customFormat="1" ht="29.25" customHeight="1" spans="1:9">
      <c r="A14" s="17" t="s">
        <v>298</v>
      </c>
      <c r="B14" s="18"/>
      <c r="C14" s="18"/>
      <c r="D14" s="19"/>
      <c r="E14" s="20"/>
      <c r="F14" s="17" t="s">
        <v>299</v>
      </c>
      <c r="G14" s="18"/>
      <c r="H14" s="19"/>
      <c r="I14" s="27"/>
    </row>
    <row r="15" s="1" customFormat="1" ht="51.95" customHeight="1" spans="1:9">
      <c r="A15" s="21" t="s">
        <v>371</v>
      </c>
      <c r="B15" s="21"/>
      <c r="C15" s="22"/>
      <c r="D15" s="22"/>
      <c r="E15" s="22"/>
      <c r="F15" s="22"/>
      <c r="G15" s="22"/>
      <c r="H15" s="22"/>
      <c r="I15" s="22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9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3" t="s">
        <v>19</v>
      </c>
      <c r="C2" s="354"/>
      <c r="D2" s="354"/>
      <c r="E2" s="354"/>
      <c r="F2" s="354"/>
      <c r="G2" s="354"/>
      <c r="H2" s="354"/>
      <c r="I2" s="369"/>
    </row>
    <row r="3" ht="28" customHeight="1" spans="2:9">
      <c r="B3" s="355"/>
      <c r="C3" s="356"/>
      <c r="D3" s="357" t="s">
        <v>20</v>
      </c>
      <c r="E3" s="358"/>
      <c r="F3" s="359" t="s">
        <v>21</v>
      </c>
      <c r="G3" s="360"/>
      <c r="H3" s="357" t="s">
        <v>22</v>
      </c>
      <c r="I3" s="370"/>
    </row>
    <row r="4" ht="28" customHeight="1" spans="2:9">
      <c r="B4" s="355" t="s">
        <v>23</v>
      </c>
      <c r="C4" s="356" t="s">
        <v>24</v>
      </c>
      <c r="D4" s="356" t="s">
        <v>25</v>
      </c>
      <c r="E4" s="356" t="s">
        <v>26</v>
      </c>
      <c r="F4" s="361" t="s">
        <v>25</v>
      </c>
      <c r="G4" s="361" t="s">
        <v>26</v>
      </c>
      <c r="H4" s="356" t="s">
        <v>25</v>
      </c>
      <c r="I4" s="371" t="s">
        <v>26</v>
      </c>
    </row>
    <row r="5" ht="28" customHeight="1" spans="2:9">
      <c r="B5" s="362" t="s">
        <v>27</v>
      </c>
      <c r="C5" s="363">
        <v>13</v>
      </c>
      <c r="D5" s="363">
        <v>0</v>
      </c>
      <c r="E5" s="363">
        <v>1</v>
      </c>
      <c r="F5" s="364">
        <v>0</v>
      </c>
      <c r="G5" s="364">
        <v>1</v>
      </c>
      <c r="H5" s="363">
        <v>1</v>
      </c>
      <c r="I5" s="372">
        <v>2</v>
      </c>
    </row>
    <row r="6" ht="28" customHeight="1" spans="2:9">
      <c r="B6" s="362" t="s">
        <v>28</v>
      </c>
      <c r="C6" s="363">
        <v>20</v>
      </c>
      <c r="D6" s="363">
        <v>0</v>
      </c>
      <c r="E6" s="363">
        <v>1</v>
      </c>
      <c r="F6" s="364">
        <v>1</v>
      </c>
      <c r="G6" s="364">
        <v>2</v>
      </c>
      <c r="H6" s="363">
        <v>2</v>
      </c>
      <c r="I6" s="372">
        <v>3</v>
      </c>
    </row>
    <row r="7" ht="28" customHeight="1" spans="2:9">
      <c r="B7" s="362" t="s">
        <v>29</v>
      </c>
      <c r="C7" s="363">
        <v>32</v>
      </c>
      <c r="D7" s="363">
        <v>0</v>
      </c>
      <c r="E7" s="363">
        <v>1</v>
      </c>
      <c r="F7" s="364">
        <v>2</v>
      </c>
      <c r="G7" s="364">
        <v>3</v>
      </c>
      <c r="H7" s="363">
        <v>3</v>
      </c>
      <c r="I7" s="372">
        <v>4</v>
      </c>
    </row>
    <row r="8" ht="28" customHeight="1" spans="2:9">
      <c r="B8" s="362" t="s">
        <v>30</v>
      </c>
      <c r="C8" s="363">
        <v>50</v>
      </c>
      <c r="D8" s="363">
        <v>1</v>
      </c>
      <c r="E8" s="363">
        <v>2</v>
      </c>
      <c r="F8" s="364">
        <v>3</v>
      </c>
      <c r="G8" s="364">
        <v>4</v>
      </c>
      <c r="H8" s="363">
        <v>5</v>
      </c>
      <c r="I8" s="372">
        <v>6</v>
      </c>
    </row>
    <row r="9" ht="28" customHeight="1" spans="2:9">
      <c r="B9" s="362" t="s">
        <v>31</v>
      </c>
      <c r="C9" s="363">
        <v>80</v>
      </c>
      <c r="D9" s="363">
        <v>2</v>
      </c>
      <c r="E9" s="363">
        <v>3</v>
      </c>
      <c r="F9" s="364">
        <v>5</v>
      </c>
      <c r="G9" s="364">
        <v>6</v>
      </c>
      <c r="H9" s="363">
        <v>7</v>
      </c>
      <c r="I9" s="372">
        <v>8</v>
      </c>
    </row>
    <row r="10" ht="28" customHeight="1" spans="2:9">
      <c r="B10" s="362" t="s">
        <v>32</v>
      </c>
      <c r="C10" s="363">
        <v>125</v>
      </c>
      <c r="D10" s="363">
        <v>3</v>
      </c>
      <c r="E10" s="363">
        <v>4</v>
      </c>
      <c r="F10" s="364">
        <v>7</v>
      </c>
      <c r="G10" s="364">
        <v>8</v>
      </c>
      <c r="H10" s="363">
        <v>10</v>
      </c>
      <c r="I10" s="372">
        <v>11</v>
      </c>
    </row>
    <row r="11" ht="28" customHeight="1" spans="2:9">
      <c r="B11" s="362" t="s">
        <v>33</v>
      </c>
      <c r="C11" s="363">
        <v>200</v>
      </c>
      <c r="D11" s="363">
        <v>5</v>
      </c>
      <c r="E11" s="363">
        <v>6</v>
      </c>
      <c r="F11" s="364">
        <v>10</v>
      </c>
      <c r="G11" s="364">
        <v>11</v>
      </c>
      <c r="H11" s="363">
        <v>14</v>
      </c>
      <c r="I11" s="372">
        <v>15</v>
      </c>
    </row>
    <row r="12" ht="28" customHeight="1" spans="2:9">
      <c r="B12" s="365" t="s">
        <v>34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35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10" workbookViewId="0">
      <selection activeCell="B8" sqref="B8:C8"/>
    </sheetView>
  </sheetViews>
  <sheetFormatPr defaultColWidth="10.3333333333333" defaultRowHeight="16.5" customHeight="1"/>
  <cols>
    <col min="1" max="1" width="11.7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.15" spans="1:11">
      <c r="A1" s="285" t="s">
        <v>36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6.35" spans="1:11">
      <c r="A2" s="186" t="s">
        <v>37</v>
      </c>
      <c r="B2" s="187" t="s">
        <v>38</v>
      </c>
      <c r="C2" s="187"/>
      <c r="D2" s="188" t="s">
        <v>39</v>
      </c>
      <c r="E2" s="188"/>
      <c r="F2" s="187" t="s">
        <v>40</v>
      </c>
      <c r="G2" s="187"/>
      <c r="H2" s="189" t="s">
        <v>41</v>
      </c>
      <c r="I2" s="261" t="s">
        <v>42</v>
      </c>
      <c r="J2" s="261"/>
      <c r="K2" s="262"/>
    </row>
    <row r="3" ht="15.6" spans="1:11">
      <c r="A3" s="190" t="s">
        <v>43</v>
      </c>
      <c r="B3" s="191"/>
      <c r="C3" s="192"/>
      <c r="D3" s="193" t="s">
        <v>44</v>
      </c>
      <c r="E3" s="194"/>
      <c r="F3" s="194"/>
      <c r="G3" s="195"/>
      <c r="H3" s="193" t="s">
        <v>45</v>
      </c>
      <c r="I3" s="194"/>
      <c r="J3" s="194"/>
      <c r="K3" s="195"/>
    </row>
    <row r="4" ht="16.35" spans="1:11">
      <c r="A4" s="196" t="s">
        <v>46</v>
      </c>
      <c r="B4" s="197" t="s">
        <v>47</v>
      </c>
      <c r="C4" s="198"/>
      <c r="D4" s="196" t="s">
        <v>48</v>
      </c>
      <c r="E4" s="199"/>
      <c r="F4" s="200">
        <v>45501</v>
      </c>
      <c r="G4" s="201"/>
      <c r="H4" s="196" t="s">
        <v>49</v>
      </c>
      <c r="I4" s="199"/>
      <c r="J4" s="197" t="s">
        <v>50</v>
      </c>
      <c r="K4" s="198" t="s">
        <v>51</v>
      </c>
    </row>
    <row r="5" ht="15.6" spans="1:11">
      <c r="A5" s="202" t="s">
        <v>52</v>
      </c>
      <c r="B5" s="101" t="s">
        <v>53</v>
      </c>
      <c r="C5" s="101"/>
      <c r="D5" s="196" t="s">
        <v>54</v>
      </c>
      <c r="E5" s="199"/>
      <c r="F5" s="200">
        <v>45372</v>
      </c>
      <c r="G5" s="201"/>
      <c r="H5" s="196" t="s">
        <v>55</v>
      </c>
      <c r="I5" s="199"/>
      <c r="J5" s="197" t="s">
        <v>50</v>
      </c>
      <c r="K5" s="198" t="s">
        <v>51</v>
      </c>
    </row>
    <row r="6" ht="15.6" spans="1:11">
      <c r="A6" s="196" t="s">
        <v>56</v>
      </c>
      <c r="B6" s="286">
        <v>5</v>
      </c>
      <c r="C6" s="287">
        <v>6</v>
      </c>
      <c r="D6" s="202" t="s">
        <v>57</v>
      </c>
      <c r="E6" s="224"/>
      <c r="F6" s="200">
        <v>45483</v>
      </c>
      <c r="G6" s="201"/>
      <c r="H6" s="196" t="s">
        <v>58</v>
      </c>
      <c r="I6" s="199"/>
      <c r="J6" s="197" t="s">
        <v>50</v>
      </c>
      <c r="K6" s="198" t="s">
        <v>51</v>
      </c>
    </row>
    <row r="7" ht="15.6" spans="1:11">
      <c r="A7" s="196" t="s">
        <v>59</v>
      </c>
      <c r="B7" s="206">
        <v>31034</v>
      </c>
      <c r="C7" s="207"/>
      <c r="D7" s="202" t="s">
        <v>60</v>
      </c>
      <c r="E7" s="223"/>
      <c r="F7" s="200">
        <v>45497</v>
      </c>
      <c r="G7" s="201"/>
      <c r="H7" s="196" t="s">
        <v>61</v>
      </c>
      <c r="I7" s="199"/>
      <c r="J7" s="197" t="s">
        <v>50</v>
      </c>
      <c r="K7" s="198" t="s">
        <v>51</v>
      </c>
    </row>
    <row r="8" ht="28" customHeight="1" spans="1:11">
      <c r="A8" s="209" t="s">
        <v>62</v>
      </c>
      <c r="B8" s="288" t="s">
        <v>63</v>
      </c>
      <c r="C8" s="289"/>
      <c r="D8" s="212" t="s">
        <v>64</v>
      </c>
      <c r="E8" s="213"/>
      <c r="F8" s="290">
        <v>45437</v>
      </c>
      <c r="G8" s="291"/>
      <c r="H8" s="212" t="s">
        <v>65</v>
      </c>
      <c r="I8" s="213"/>
      <c r="J8" s="233" t="s">
        <v>50</v>
      </c>
      <c r="K8" s="271" t="s">
        <v>51</v>
      </c>
    </row>
    <row r="9" ht="16.35" spans="1:11">
      <c r="A9" s="292" t="s">
        <v>66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6.35" spans="1:11">
      <c r="A10" s="294" t="s">
        <v>67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ht="15.6" spans="1:11">
      <c r="A11" s="296" t="s">
        <v>68</v>
      </c>
      <c r="B11" s="297" t="s">
        <v>69</v>
      </c>
      <c r="C11" s="298" t="s">
        <v>70</v>
      </c>
      <c r="D11" s="299"/>
      <c r="E11" s="300" t="s">
        <v>71</v>
      </c>
      <c r="F11" s="297" t="s">
        <v>69</v>
      </c>
      <c r="G11" s="298" t="s">
        <v>70</v>
      </c>
      <c r="H11" s="298" t="s">
        <v>72</v>
      </c>
      <c r="I11" s="300" t="s">
        <v>73</v>
      </c>
      <c r="J11" s="297" t="s">
        <v>69</v>
      </c>
      <c r="K11" s="337" t="s">
        <v>70</v>
      </c>
    </row>
    <row r="12" ht="15.6" spans="1:11">
      <c r="A12" s="202" t="s">
        <v>74</v>
      </c>
      <c r="B12" s="222" t="s">
        <v>69</v>
      </c>
      <c r="C12" s="197" t="s">
        <v>70</v>
      </c>
      <c r="D12" s="223"/>
      <c r="E12" s="224" t="s">
        <v>75</v>
      </c>
      <c r="F12" s="222" t="s">
        <v>69</v>
      </c>
      <c r="G12" s="197" t="s">
        <v>70</v>
      </c>
      <c r="H12" s="197" t="s">
        <v>72</v>
      </c>
      <c r="I12" s="224" t="s">
        <v>76</v>
      </c>
      <c r="J12" s="222" t="s">
        <v>69</v>
      </c>
      <c r="K12" s="198" t="s">
        <v>70</v>
      </c>
    </row>
    <row r="13" ht="15.6" spans="1:11">
      <c r="A13" s="202" t="s">
        <v>77</v>
      </c>
      <c r="B13" s="222" t="s">
        <v>69</v>
      </c>
      <c r="C13" s="197" t="s">
        <v>70</v>
      </c>
      <c r="D13" s="223"/>
      <c r="E13" s="224" t="s">
        <v>78</v>
      </c>
      <c r="F13" s="197" t="s">
        <v>79</v>
      </c>
      <c r="G13" s="197" t="s">
        <v>80</v>
      </c>
      <c r="H13" s="197" t="s">
        <v>72</v>
      </c>
      <c r="I13" s="224" t="s">
        <v>81</v>
      </c>
      <c r="J13" s="222" t="s">
        <v>69</v>
      </c>
      <c r="K13" s="198" t="s">
        <v>70</v>
      </c>
    </row>
    <row r="14" ht="16.35" spans="1:11">
      <c r="A14" s="212" t="s">
        <v>82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4"/>
    </row>
    <row r="15" ht="16.35" spans="1:11">
      <c r="A15" s="294" t="s">
        <v>83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ht="15.6" spans="1:11">
      <c r="A16" s="301" t="s">
        <v>84</v>
      </c>
      <c r="B16" s="298" t="s">
        <v>79</v>
      </c>
      <c r="C16" s="298" t="s">
        <v>80</v>
      </c>
      <c r="D16" s="302"/>
      <c r="E16" s="303" t="s">
        <v>85</v>
      </c>
      <c r="F16" s="298" t="s">
        <v>79</v>
      </c>
      <c r="G16" s="298" t="s">
        <v>80</v>
      </c>
      <c r="H16" s="304"/>
      <c r="I16" s="303" t="s">
        <v>86</v>
      </c>
      <c r="J16" s="298" t="s">
        <v>79</v>
      </c>
      <c r="K16" s="337" t="s">
        <v>80</v>
      </c>
    </row>
    <row r="17" customHeight="1" spans="1:22">
      <c r="A17" s="205" t="s">
        <v>87</v>
      </c>
      <c r="B17" s="197" t="s">
        <v>79</v>
      </c>
      <c r="C17" s="197" t="s">
        <v>80</v>
      </c>
      <c r="D17" s="305"/>
      <c r="E17" s="239" t="s">
        <v>88</v>
      </c>
      <c r="F17" s="197" t="s">
        <v>79</v>
      </c>
      <c r="G17" s="197" t="s">
        <v>80</v>
      </c>
      <c r="H17" s="306"/>
      <c r="I17" s="239" t="s">
        <v>89</v>
      </c>
      <c r="J17" s="197" t="s">
        <v>79</v>
      </c>
      <c r="K17" s="198" t="s">
        <v>80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7" t="s">
        <v>90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39"/>
    </row>
    <row r="19" s="284" customFormat="1" ht="18" customHeight="1" spans="1:11">
      <c r="A19" s="294" t="s">
        <v>91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customHeight="1" spans="1:11">
      <c r="A20" s="309" t="s">
        <v>92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0"/>
    </row>
    <row r="21" ht="21.75" customHeight="1" spans="1:11">
      <c r="A21" s="311" t="s">
        <v>93</v>
      </c>
      <c r="B21" s="239" t="s">
        <v>94</v>
      </c>
      <c r="C21" s="239" t="s">
        <v>95</v>
      </c>
      <c r="D21" s="239" t="s">
        <v>96</v>
      </c>
      <c r="E21" s="239" t="s">
        <v>97</v>
      </c>
      <c r="F21" s="239" t="s">
        <v>98</v>
      </c>
      <c r="G21" s="239" t="s">
        <v>99</v>
      </c>
      <c r="H21" s="239"/>
      <c r="I21" s="239"/>
      <c r="J21" s="239"/>
      <c r="K21" s="274" t="s">
        <v>100</v>
      </c>
    </row>
    <row r="22" customHeight="1" spans="1:11">
      <c r="A22" s="208" t="s">
        <v>101</v>
      </c>
      <c r="B22" s="203">
        <v>0.8</v>
      </c>
      <c r="C22" s="203">
        <v>0.8</v>
      </c>
      <c r="D22" s="203">
        <v>0.8</v>
      </c>
      <c r="E22" s="203">
        <v>0.8</v>
      </c>
      <c r="F22" s="203">
        <v>0.8</v>
      </c>
      <c r="G22" s="203">
        <v>0.8</v>
      </c>
      <c r="H22" s="203"/>
      <c r="I22" s="203"/>
      <c r="J22" s="203"/>
      <c r="K22" s="341" t="s">
        <v>102</v>
      </c>
    </row>
    <row r="23" customHeight="1" spans="1:11">
      <c r="A23" s="208" t="s">
        <v>103</v>
      </c>
      <c r="B23" s="203">
        <v>0.8</v>
      </c>
      <c r="C23" s="203">
        <v>0.8</v>
      </c>
      <c r="D23" s="203">
        <v>0.8</v>
      </c>
      <c r="E23" s="203">
        <v>0.8</v>
      </c>
      <c r="F23" s="203">
        <v>0.8</v>
      </c>
      <c r="G23" s="203">
        <v>0.8</v>
      </c>
      <c r="H23" s="203"/>
      <c r="I23" s="203"/>
      <c r="J23" s="203"/>
      <c r="K23" s="341" t="s">
        <v>102</v>
      </c>
    </row>
    <row r="24" customHeight="1" spans="1:11">
      <c r="A24" s="208" t="s">
        <v>104</v>
      </c>
      <c r="B24" s="203">
        <v>0.8</v>
      </c>
      <c r="C24" s="203">
        <v>0.8</v>
      </c>
      <c r="D24" s="203">
        <v>0.8</v>
      </c>
      <c r="E24" s="203">
        <v>0.8</v>
      </c>
      <c r="F24" s="203">
        <v>0.8</v>
      </c>
      <c r="G24" s="203">
        <v>0.8</v>
      </c>
      <c r="H24" s="203"/>
      <c r="I24" s="203"/>
      <c r="J24" s="203"/>
      <c r="K24" s="341" t="s">
        <v>102</v>
      </c>
    </row>
    <row r="25" customHeight="1" spans="1:11">
      <c r="A25" s="208" t="s">
        <v>105</v>
      </c>
      <c r="B25" s="203">
        <v>0.8</v>
      </c>
      <c r="C25" s="203">
        <v>0.8</v>
      </c>
      <c r="D25" s="203">
        <v>0.8</v>
      </c>
      <c r="E25" s="203">
        <v>0.8</v>
      </c>
      <c r="F25" s="203">
        <v>0.8</v>
      </c>
      <c r="G25" s="203">
        <v>0.8</v>
      </c>
      <c r="H25" s="203"/>
      <c r="I25" s="203"/>
      <c r="J25" s="203"/>
      <c r="K25" s="341" t="s">
        <v>102</v>
      </c>
    </row>
    <row r="26" customHeight="1" spans="1:11">
      <c r="A26" s="208" t="s">
        <v>106</v>
      </c>
      <c r="B26" s="203">
        <v>0.8</v>
      </c>
      <c r="C26" s="203">
        <v>0.8</v>
      </c>
      <c r="D26" s="203">
        <v>0.8</v>
      </c>
      <c r="E26" s="203">
        <v>0.8</v>
      </c>
      <c r="F26" s="203">
        <v>0.8</v>
      </c>
      <c r="G26" s="203">
        <v>0.8</v>
      </c>
      <c r="H26" s="203"/>
      <c r="I26" s="203"/>
      <c r="J26" s="203"/>
      <c r="K26" s="341" t="s">
        <v>102</v>
      </c>
    </row>
    <row r="27" customHeight="1" spans="1:11">
      <c r="A27" s="208"/>
      <c r="B27" s="203"/>
      <c r="C27" s="203"/>
      <c r="D27" s="203"/>
      <c r="E27" s="203"/>
      <c r="F27" s="203"/>
      <c r="G27" s="203"/>
      <c r="H27" s="203"/>
      <c r="I27" s="203"/>
      <c r="J27" s="203"/>
      <c r="K27" s="342"/>
    </row>
    <row r="28" customHeight="1" spans="1:11">
      <c r="A28" s="208"/>
      <c r="B28" s="203"/>
      <c r="C28" s="203"/>
      <c r="D28" s="203"/>
      <c r="E28" s="203"/>
      <c r="F28" s="203"/>
      <c r="G28" s="203"/>
      <c r="H28" s="203"/>
      <c r="I28" s="203"/>
      <c r="J28" s="203"/>
      <c r="K28" s="342"/>
    </row>
    <row r="29" ht="18" customHeight="1" spans="1:11">
      <c r="A29" s="312" t="s">
        <v>107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3"/>
    </row>
    <row r="30" ht="18.75" customHeight="1" spans="1:11">
      <c r="A30" s="314" t="s">
        <v>108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4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5"/>
    </row>
    <row r="32" ht="18" customHeight="1" spans="1:11">
      <c r="A32" s="312" t="s">
        <v>109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15.6" spans="1:11">
      <c r="A33" s="318" t="s">
        <v>110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6"/>
    </row>
    <row r="34" ht="16.35" spans="1:11">
      <c r="A34" s="107" t="s">
        <v>111</v>
      </c>
      <c r="B34" s="109"/>
      <c r="C34" s="197" t="s">
        <v>50</v>
      </c>
      <c r="D34" s="197" t="s">
        <v>51</v>
      </c>
      <c r="E34" s="320" t="s">
        <v>112</v>
      </c>
      <c r="F34" s="321"/>
      <c r="G34" s="321"/>
      <c r="H34" s="321"/>
      <c r="I34" s="321"/>
      <c r="J34" s="321"/>
      <c r="K34" s="347"/>
    </row>
    <row r="35" ht="16.35" spans="1:11">
      <c r="A35" s="322" t="s">
        <v>113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5.6" spans="1:11">
      <c r="A36" s="244" t="s">
        <v>114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76"/>
    </row>
    <row r="37" ht="15.6" spans="1:11">
      <c r="A37" s="244" t="s">
        <v>115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ht="15.6" spans="1:11">
      <c r="A38" s="244" t="s">
        <v>116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ht="15.6" spans="1:11">
      <c r="A39" s="244" t="s">
        <v>117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ht="15.6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ht="15.6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ht="15.6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ht="16.35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5"/>
    </row>
    <row r="44" ht="16.35" spans="1:11">
      <c r="A44" s="294" t="s">
        <v>119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ht="15.6" spans="1:11">
      <c r="A45" s="301" t="s">
        <v>120</v>
      </c>
      <c r="B45" s="298" t="s">
        <v>79</v>
      </c>
      <c r="C45" s="298" t="s">
        <v>80</v>
      </c>
      <c r="D45" s="298" t="s">
        <v>72</v>
      </c>
      <c r="E45" s="303" t="s">
        <v>121</v>
      </c>
      <c r="F45" s="298" t="s">
        <v>79</v>
      </c>
      <c r="G45" s="298" t="s">
        <v>80</v>
      </c>
      <c r="H45" s="298" t="s">
        <v>72</v>
      </c>
      <c r="I45" s="303" t="s">
        <v>122</v>
      </c>
      <c r="J45" s="298" t="s">
        <v>79</v>
      </c>
      <c r="K45" s="337" t="s">
        <v>80</v>
      </c>
    </row>
    <row r="46" ht="15.6" spans="1:11">
      <c r="A46" s="205" t="s">
        <v>71</v>
      </c>
      <c r="B46" s="197" t="s">
        <v>79</v>
      </c>
      <c r="C46" s="197" t="s">
        <v>80</v>
      </c>
      <c r="D46" s="197" t="s">
        <v>72</v>
      </c>
      <c r="E46" s="239" t="s">
        <v>78</v>
      </c>
      <c r="F46" s="197" t="s">
        <v>79</v>
      </c>
      <c r="G46" s="197" t="s">
        <v>80</v>
      </c>
      <c r="H46" s="197" t="s">
        <v>72</v>
      </c>
      <c r="I46" s="239" t="s">
        <v>89</v>
      </c>
      <c r="J46" s="197" t="s">
        <v>79</v>
      </c>
      <c r="K46" s="198" t="s">
        <v>80</v>
      </c>
    </row>
    <row r="47" ht="16.35" spans="1:11">
      <c r="A47" s="212" t="s">
        <v>82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4"/>
    </row>
    <row r="48" ht="16.35" spans="1:11">
      <c r="A48" s="322" t="s">
        <v>123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6.3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8"/>
    </row>
    <row r="50" ht="16.35" spans="1:11">
      <c r="A50" s="325" t="s">
        <v>124</v>
      </c>
      <c r="B50" s="326" t="s">
        <v>125</v>
      </c>
      <c r="C50" s="326"/>
      <c r="D50" s="327" t="s">
        <v>126</v>
      </c>
      <c r="E50" s="328"/>
      <c r="F50" s="329" t="s">
        <v>127</v>
      </c>
      <c r="G50" s="330"/>
      <c r="H50" s="331" t="s">
        <v>128</v>
      </c>
      <c r="I50" s="349"/>
      <c r="J50" s="350" t="s">
        <v>129</v>
      </c>
      <c r="K50" s="351"/>
    </row>
    <row r="51" ht="16.35" spans="1:11">
      <c r="A51" s="322" t="s">
        <v>130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6.3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2"/>
    </row>
    <row r="53" ht="16.35" spans="1:11">
      <c r="A53" s="325" t="s">
        <v>124</v>
      </c>
      <c r="B53" s="326" t="s">
        <v>125</v>
      </c>
      <c r="C53" s="326"/>
      <c r="D53" s="327" t="s">
        <v>126</v>
      </c>
      <c r="E53" s="334"/>
      <c r="F53" s="329" t="s">
        <v>131</v>
      </c>
      <c r="G53" s="330">
        <v>45403</v>
      </c>
      <c r="H53" s="331" t="s">
        <v>128</v>
      </c>
      <c r="I53" s="349"/>
      <c r="J53" s="350" t="s">
        <v>129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S12" sqref="S12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8" width="9.33333333333333" style="60" customWidth="1"/>
    <col min="9" max="9" width="1.33333333333333" style="60" customWidth="1"/>
    <col min="10" max="10" width="11.5" style="60" customWidth="1"/>
    <col min="11" max="11" width="8.375" style="60" customWidth="1"/>
    <col min="12" max="12" width="10.5" style="60" customWidth="1"/>
    <col min="13" max="13" width="8.375" style="60" customWidth="1"/>
    <col min="14" max="15" width="10.875" style="60" customWidth="1"/>
    <col min="16" max="16" width="9.375" style="60" customWidth="1"/>
    <col min="17" max="16384" width="9" style="60"/>
  </cols>
  <sheetData>
    <row r="1" s="60" customFormat="1" ht="30" customHeight="1" spans="1:16">
      <c r="A1" s="62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="4" customFormat="1" ht="25" customHeight="1" spans="1:16">
      <c r="A2" s="64" t="s">
        <v>46</v>
      </c>
      <c r="B2" s="197" t="s">
        <v>47</v>
      </c>
      <c r="C2" s="198"/>
      <c r="D2" s="68" t="s">
        <v>133</v>
      </c>
      <c r="E2" s="69"/>
      <c r="F2" s="69"/>
      <c r="G2" s="69"/>
      <c r="H2" s="69"/>
      <c r="I2" s="181"/>
      <c r="J2" s="84" t="s">
        <v>41</v>
      </c>
      <c r="K2" s="85" t="s">
        <v>42</v>
      </c>
      <c r="L2" s="86"/>
      <c r="M2" s="86"/>
      <c r="N2" s="86"/>
      <c r="O2" s="86"/>
      <c r="P2" s="182"/>
    </row>
    <row r="3" s="4" customFormat="1" ht="23" customHeight="1" spans="1:16">
      <c r="A3" s="70" t="s">
        <v>134</v>
      </c>
      <c r="B3" s="71" t="s">
        <v>135</v>
      </c>
      <c r="C3" s="72"/>
      <c r="D3" s="72"/>
      <c r="E3" s="72"/>
      <c r="F3" s="72"/>
      <c r="G3" s="72"/>
      <c r="H3" s="72"/>
      <c r="I3" s="64"/>
      <c r="J3" s="71" t="s">
        <v>136</v>
      </c>
      <c r="K3" s="72"/>
      <c r="L3" s="72"/>
      <c r="M3" s="72"/>
      <c r="N3" s="72"/>
      <c r="O3" s="72"/>
      <c r="P3" s="72"/>
    </row>
    <row r="4" s="4" customFormat="1" ht="23" customHeight="1" spans="1:16">
      <c r="A4" s="72"/>
      <c r="B4" s="82" t="s">
        <v>137</v>
      </c>
      <c r="C4" s="82" t="s">
        <v>94</v>
      </c>
      <c r="D4" s="82" t="s">
        <v>95</v>
      </c>
      <c r="E4" s="82" t="s">
        <v>96</v>
      </c>
      <c r="F4" s="82" t="s">
        <v>97</v>
      </c>
      <c r="G4" s="82" t="s">
        <v>98</v>
      </c>
      <c r="H4" s="82" t="s">
        <v>99</v>
      </c>
      <c r="I4" s="64"/>
      <c r="J4" s="73" t="s">
        <v>94</v>
      </c>
      <c r="K4" s="73" t="s">
        <v>95</v>
      </c>
      <c r="L4" s="74" t="s">
        <v>96</v>
      </c>
      <c r="M4" s="73" t="s">
        <v>97</v>
      </c>
      <c r="N4" s="73" t="s">
        <v>98</v>
      </c>
      <c r="O4" s="75" t="s">
        <v>99</v>
      </c>
      <c r="P4" s="76" t="s">
        <v>138</v>
      </c>
    </row>
    <row r="5" s="4" customFormat="1" ht="23" customHeight="1" spans="1:16">
      <c r="A5" s="70"/>
      <c r="B5" s="82" t="s">
        <v>139</v>
      </c>
      <c r="C5" s="82" t="s">
        <v>140</v>
      </c>
      <c r="D5" s="82" t="s">
        <v>141</v>
      </c>
      <c r="E5" s="82" t="s">
        <v>142</v>
      </c>
      <c r="F5" s="82" t="s">
        <v>143</v>
      </c>
      <c r="G5" s="82" t="s">
        <v>144</v>
      </c>
      <c r="H5" s="82" t="s">
        <v>145</v>
      </c>
      <c r="I5" s="64"/>
      <c r="J5" s="77" t="s">
        <v>146</v>
      </c>
      <c r="K5" s="77" t="s">
        <v>147</v>
      </c>
      <c r="L5" s="78" t="s">
        <v>148</v>
      </c>
      <c r="M5" s="77" t="s">
        <v>149</v>
      </c>
      <c r="N5" s="77" t="s">
        <v>150</v>
      </c>
      <c r="O5" s="79" t="s">
        <v>151</v>
      </c>
      <c r="P5" s="80" t="s">
        <v>152</v>
      </c>
    </row>
    <row r="6" s="4" customFormat="1" ht="21" customHeight="1" spans="1:16">
      <c r="A6" s="81" t="s">
        <v>153</v>
      </c>
      <c r="B6" s="82">
        <f t="shared" ref="B6:B11" si="0">C6-1</f>
        <v>65</v>
      </c>
      <c r="C6" s="82">
        <f>D6-2</f>
        <v>66</v>
      </c>
      <c r="D6" s="82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64"/>
      <c r="J6" s="64" t="s">
        <v>154</v>
      </c>
      <c r="K6" s="64" t="s">
        <v>155</v>
      </c>
      <c r="L6" s="64" t="s">
        <v>156</v>
      </c>
      <c r="M6" s="64" t="s">
        <v>155</v>
      </c>
      <c r="N6" s="64" t="s">
        <v>154</v>
      </c>
      <c r="O6" s="64" t="s">
        <v>157</v>
      </c>
      <c r="P6" s="64" t="s">
        <v>154</v>
      </c>
    </row>
    <row r="7" s="4" customFormat="1" ht="21" customHeight="1" spans="1:16">
      <c r="A7" s="81" t="s">
        <v>158</v>
      </c>
      <c r="B7" s="82">
        <f t="shared" si="0"/>
        <v>64</v>
      </c>
      <c r="C7" s="82">
        <f>D7-2</f>
        <v>65</v>
      </c>
      <c r="D7" s="82">
        <v>67</v>
      </c>
      <c r="E7" s="82">
        <f>D7+2</f>
        <v>69</v>
      </c>
      <c r="F7" s="82">
        <f>E7+2</f>
        <v>71</v>
      </c>
      <c r="G7" s="82">
        <f>F7+1</f>
        <v>72</v>
      </c>
      <c r="H7" s="82">
        <f>G7+1</f>
        <v>73</v>
      </c>
      <c r="I7" s="64"/>
      <c r="J7" s="64" t="s">
        <v>159</v>
      </c>
      <c r="K7" s="64" t="s">
        <v>155</v>
      </c>
      <c r="L7" s="64">
        <f>0.3/0.3</f>
        <v>1</v>
      </c>
      <c r="M7" s="64" t="s">
        <v>156</v>
      </c>
      <c r="N7" s="64" t="s">
        <v>160</v>
      </c>
      <c r="O7" s="64" t="s">
        <v>161</v>
      </c>
      <c r="P7" s="64" t="s">
        <v>159</v>
      </c>
    </row>
    <row r="8" s="4" customFormat="1" ht="21" customHeight="1" spans="1:16">
      <c r="A8" s="81" t="s">
        <v>162</v>
      </c>
      <c r="B8" s="82">
        <f t="shared" ref="B8:B10" si="1">C8-4</f>
        <v>100</v>
      </c>
      <c r="C8" s="82">
        <f t="shared" ref="C8:C10" si="2">D8-4</f>
        <v>104</v>
      </c>
      <c r="D8" s="82" t="s">
        <v>163</v>
      </c>
      <c r="E8" s="82">
        <f t="shared" ref="E8:E10" si="3">D8+4</f>
        <v>112</v>
      </c>
      <c r="F8" s="82">
        <f>E8+4</f>
        <v>116</v>
      </c>
      <c r="G8" s="82">
        <f t="shared" ref="G8:G10" si="4">F8+6</f>
        <v>122</v>
      </c>
      <c r="H8" s="82">
        <f>G8+6</f>
        <v>128</v>
      </c>
      <c r="I8" s="64"/>
      <c r="J8" s="64" t="s">
        <v>164</v>
      </c>
      <c r="K8" s="64" t="s">
        <v>155</v>
      </c>
      <c r="L8" s="64" t="s">
        <v>155</v>
      </c>
      <c r="M8" s="64" t="s">
        <v>155</v>
      </c>
      <c r="N8" s="64" t="s">
        <v>155</v>
      </c>
      <c r="O8" s="64" t="s">
        <v>155</v>
      </c>
      <c r="P8" s="64" t="s">
        <v>164</v>
      </c>
    </row>
    <row r="9" s="4" customFormat="1" ht="21" customHeight="1" spans="1:16">
      <c r="A9" s="81" t="s">
        <v>165</v>
      </c>
      <c r="B9" s="82">
        <f t="shared" si="1"/>
        <v>94</v>
      </c>
      <c r="C9" s="82">
        <f t="shared" si="2"/>
        <v>98</v>
      </c>
      <c r="D9" s="82" t="s">
        <v>166</v>
      </c>
      <c r="E9" s="82">
        <f t="shared" si="3"/>
        <v>106</v>
      </c>
      <c r="F9" s="82">
        <f>E9+5</f>
        <v>111</v>
      </c>
      <c r="G9" s="82">
        <f t="shared" si="4"/>
        <v>117</v>
      </c>
      <c r="H9" s="82">
        <f>G9+7</f>
        <v>124</v>
      </c>
      <c r="I9" s="64"/>
      <c r="J9" s="64" t="s">
        <v>155</v>
      </c>
      <c r="K9" s="64" t="s">
        <v>155</v>
      </c>
      <c r="L9" s="64" t="s">
        <v>155</v>
      </c>
      <c r="M9" s="64" t="s">
        <v>167</v>
      </c>
      <c r="N9" s="64" t="s">
        <v>155</v>
      </c>
      <c r="O9" s="64" t="s">
        <v>155</v>
      </c>
      <c r="P9" s="64" t="s">
        <v>155</v>
      </c>
    </row>
    <row r="10" s="4" customFormat="1" ht="21" customHeight="1" spans="1:16">
      <c r="A10" s="81" t="s">
        <v>168</v>
      </c>
      <c r="B10" s="82">
        <f t="shared" si="1"/>
        <v>104</v>
      </c>
      <c r="C10" s="82">
        <f t="shared" si="2"/>
        <v>108</v>
      </c>
      <c r="D10" s="82" t="s">
        <v>169</v>
      </c>
      <c r="E10" s="82">
        <f t="shared" si="3"/>
        <v>116</v>
      </c>
      <c r="F10" s="82">
        <f>E10+5</f>
        <v>121</v>
      </c>
      <c r="G10" s="82">
        <f t="shared" si="4"/>
        <v>127</v>
      </c>
      <c r="H10" s="82">
        <f>G10+7</f>
        <v>134</v>
      </c>
      <c r="I10" s="64"/>
      <c r="J10" s="64" t="s">
        <v>155</v>
      </c>
      <c r="K10" s="64" t="s">
        <v>155</v>
      </c>
      <c r="L10" s="64" t="s">
        <v>155</v>
      </c>
      <c r="M10" s="64" t="s">
        <v>155</v>
      </c>
      <c r="N10" s="64" t="s">
        <v>155</v>
      </c>
      <c r="O10" s="64" t="s">
        <v>155</v>
      </c>
      <c r="P10" s="64" t="s">
        <v>155</v>
      </c>
    </row>
    <row r="11" s="4" customFormat="1" ht="21" customHeight="1" spans="1:16">
      <c r="A11" s="81" t="s">
        <v>170</v>
      </c>
      <c r="B11" s="82">
        <f t="shared" si="0"/>
        <v>38</v>
      </c>
      <c r="C11" s="82">
        <f>D11-1</f>
        <v>39</v>
      </c>
      <c r="D11" s="82">
        <v>40</v>
      </c>
      <c r="E11" s="82">
        <f>D11+1</f>
        <v>41</v>
      </c>
      <c r="F11" s="82">
        <f>E11+1</f>
        <v>42</v>
      </c>
      <c r="G11" s="82">
        <f>F11+1.2</f>
        <v>43.2</v>
      </c>
      <c r="H11" s="82">
        <f>G11+1.2</f>
        <v>44.4</v>
      </c>
      <c r="I11" s="64"/>
      <c r="J11" s="64" t="s">
        <v>171</v>
      </c>
      <c r="K11" s="64" t="s">
        <v>172</v>
      </c>
      <c r="L11" s="64" t="s">
        <v>173</v>
      </c>
      <c r="M11" s="64" t="s">
        <v>174</v>
      </c>
      <c r="N11" s="64" t="s">
        <v>172</v>
      </c>
      <c r="O11" s="64" t="s">
        <v>175</v>
      </c>
      <c r="P11" s="64" t="s">
        <v>171</v>
      </c>
    </row>
    <row r="12" s="4" customFormat="1" ht="21" customHeight="1" spans="1:16">
      <c r="A12" s="81" t="s">
        <v>176</v>
      </c>
      <c r="B12" s="82">
        <f>C12-0.5</f>
        <v>61</v>
      </c>
      <c r="C12" s="82">
        <f>D12-1</f>
        <v>61.5</v>
      </c>
      <c r="D12" s="82">
        <v>62.5</v>
      </c>
      <c r="E12" s="82">
        <f>D12+1</f>
        <v>63.5</v>
      </c>
      <c r="F12" s="82">
        <f>E12+1</f>
        <v>64.5</v>
      </c>
      <c r="G12" s="82">
        <f>F12+0.5</f>
        <v>65</v>
      </c>
      <c r="H12" s="82">
        <f>G12+0.5</f>
        <v>65.5</v>
      </c>
      <c r="I12" s="64"/>
      <c r="J12" s="64" t="s">
        <v>177</v>
      </c>
      <c r="K12" s="64" t="s">
        <v>178</v>
      </c>
      <c r="L12" s="64" t="s">
        <v>155</v>
      </c>
      <c r="M12" s="64" t="s">
        <v>167</v>
      </c>
      <c r="N12" s="64" t="s">
        <v>155</v>
      </c>
      <c r="O12" s="64" t="s">
        <v>179</v>
      </c>
      <c r="P12" s="64" t="s">
        <v>177</v>
      </c>
    </row>
    <row r="13" s="4" customFormat="1" ht="21" customHeight="1" spans="1:16">
      <c r="A13" s="81" t="s">
        <v>180</v>
      </c>
      <c r="B13" s="82">
        <f>C13-0.8</f>
        <v>19.9</v>
      </c>
      <c r="C13" s="82">
        <f>D13-0.8</f>
        <v>20.7</v>
      </c>
      <c r="D13" s="82">
        <v>21.5</v>
      </c>
      <c r="E13" s="82">
        <f>D13+0.8</f>
        <v>22.3</v>
      </c>
      <c r="F13" s="82">
        <f>E13+0.8</f>
        <v>23.1</v>
      </c>
      <c r="G13" s="82">
        <f>F13+1.3</f>
        <v>24.4</v>
      </c>
      <c r="H13" s="82">
        <f>G13+1.3</f>
        <v>25.7</v>
      </c>
      <c r="I13" s="64"/>
      <c r="J13" s="64" t="s">
        <v>181</v>
      </c>
      <c r="K13" s="64" t="s">
        <v>182</v>
      </c>
      <c r="L13" s="64" t="s">
        <v>182</v>
      </c>
      <c r="M13" s="64" t="s">
        <v>182</v>
      </c>
      <c r="N13" s="64" t="s">
        <v>182</v>
      </c>
      <c r="O13" s="64" t="s">
        <v>182</v>
      </c>
      <c r="P13" s="64" t="s">
        <v>181</v>
      </c>
    </row>
    <row r="14" s="4" customFormat="1" ht="21" customHeight="1" spans="1:16">
      <c r="A14" s="81" t="s">
        <v>183</v>
      </c>
      <c r="B14" s="82">
        <f>C14-0.7</f>
        <v>16.6</v>
      </c>
      <c r="C14" s="82">
        <f>D14-0.7</f>
        <v>17.3</v>
      </c>
      <c r="D14" s="82">
        <v>18</v>
      </c>
      <c r="E14" s="82">
        <f>D14+0.7</f>
        <v>18.7</v>
      </c>
      <c r="F14" s="82">
        <f>E14+0.7</f>
        <v>19.4</v>
      </c>
      <c r="G14" s="82">
        <f>F14+0.9</f>
        <v>20.3</v>
      </c>
      <c r="H14" s="82">
        <f>G14+0.9</f>
        <v>21.2</v>
      </c>
      <c r="I14" s="64"/>
      <c r="J14" s="64" t="s">
        <v>156</v>
      </c>
      <c r="K14" s="64" t="s">
        <v>155</v>
      </c>
      <c r="L14" s="64" t="s">
        <v>181</v>
      </c>
      <c r="M14" s="64" t="s">
        <v>181</v>
      </c>
      <c r="N14" s="64" t="s">
        <v>182</v>
      </c>
      <c r="O14" s="64" t="s">
        <v>182</v>
      </c>
      <c r="P14" s="64" t="s">
        <v>156</v>
      </c>
    </row>
    <row r="15" s="4" customFormat="1" ht="21" customHeight="1" spans="1:16">
      <c r="A15" s="81" t="s">
        <v>184</v>
      </c>
      <c r="B15" s="82">
        <f t="shared" ref="B15:B20" si="5">C15-0.5</f>
        <v>12.5</v>
      </c>
      <c r="C15" s="82">
        <f t="shared" ref="C15:C20" si="6">D15-0.5</f>
        <v>13</v>
      </c>
      <c r="D15" s="82">
        <v>13.5</v>
      </c>
      <c r="E15" s="82">
        <f>D15+0.5</f>
        <v>14</v>
      </c>
      <c r="F15" s="82">
        <f>E15+0.5</f>
        <v>14.5</v>
      </c>
      <c r="G15" s="82">
        <f>F15+0.7</f>
        <v>15.2</v>
      </c>
      <c r="H15" s="82">
        <f>G15+0.7</f>
        <v>15.9</v>
      </c>
      <c r="I15" s="64"/>
      <c r="J15" s="64" t="s">
        <v>155</v>
      </c>
      <c r="K15" s="64" t="s">
        <v>155</v>
      </c>
      <c r="L15" s="64" t="s">
        <v>155</v>
      </c>
      <c r="M15" s="64" t="s">
        <v>155</v>
      </c>
      <c r="N15" s="64" t="s">
        <v>155</v>
      </c>
      <c r="O15" s="64" t="s">
        <v>155</v>
      </c>
      <c r="P15" s="64" t="s">
        <v>155</v>
      </c>
    </row>
    <row r="16" s="4" customFormat="1" ht="21" customHeight="1" spans="1:16">
      <c r="A16" s="81" t="s">
        <v>185</v>
      </c>
      <c r="B16" s="82">
        <f>C16</f>
        <v>9.5</v>
      </c>
      <c r="C16" s="82">
        <f>D16</f>
        <v>9.5</v>
      </c>
      <c r="D16" s="82">
        <v>9.5</v>
      </c>
      <c r="E16" s="82">
        <f t="shared" ref="E16:H16" si="7">D16</f>
        <v>9.5</v>
      </c>
      <c r="F16" s="82">
        <f t="shared" si="7"/>
        <v>9.5</v>
      </c>
      <c r="G16" s="82">
        <f t="shared" si="7"/>
        <v>9.5</v>
      </c>
      <c r="H16" s="82">
        <f t="shared" si="7"/>
        <v>9.5</v>
      </c>
      <c r="I16" s="64"/>
      <c r="J16" s="64" t="s">
        <v>155</v>
      </c>
      <c r="K16" s="64" t="s">
        <v>155</v>
      </c>
      <c r="L16" s="64" t="s">
        <v>155</v>
      </c>
      <c r="M16" s="64" t="s">
        <v>155</v>
      </c>
      <c r="N16" s="64" t="s">
        <v>155</v>
      </c>
      <c r="O16" s="64" t="s">
        <v>155</v>
      </c>
      <c r="P16" s="64" t="s">
        <v>155</v>
      </c>
    </row>
    <row r="17" s="4" customFormat="1" ht="21" customHeight="1" spans="1:16">
      <c r="A17" s="81" t="s">
        <v>186</v>
      </c>
      <c r="B17" s="82">
        <f t="shared" ref="B17:B22" si="8">C17-1</f>
        <v>53</v>
      </c>
      <c r="C17" s="82">
        <f t="shared" ref="C17:C21" si="9">D17-1</f>
        <v>54</v>
      </c>
      <c r="D17" s="82">
        <v>55</v>
      </c>
      <c r="E17" s="82">
        <f>D17+1</f>
        <v>56</v>
      </c>
      <c r="F17" s="82">
        <f>E17+1</f>
        <v>57</v>
      </c>
      <c r="G17" s="82">
        <f>F17+1.5</f>
        <v>58.5</v>
      </c>
      <c r="H17" s="82">
        <f>G17+1.5</f>
        <v>60</v>
      </c>
      <c r="I17" s="64"/>
      <c r="J17" s="64"/>
      <c r="K17" s="64" t="s">
        <v>155</v>
      </c>
      <c r="L17" s="64" t="s">
        <v>155</v>
      </c>
      <c r="M17" s="64" t="s">
        <v>155</v>
      </c>
      <c r="N17" s="64" t="s">
        <v>155</v>
      </c>
      <c r="O17" s="64" t="s">
        <v>155</v>
      </c>
      <c r="P17" s="64"/>
    </row>
    <row r="18" s="4" customFormat="1" ht="21" customHeight="1" spans="1:16">
      <c r="A18" s="81" t="s">
        <v>187</v>
      </c>
      <c r="B18" s="82">
        <f t="shared" si="8"/>
        <v>52</v>
      </c>
      <c r="C18" s="82">
        <f t="shared" si="9"/>
        <v>53</v>
      </c>
      <c r="D18" s="82">
        <v>54</v>
      </c>
      <c r="E18" s="82">
        <f>D18+1</f>
        <v>55</v>
      </c>
      <c r="F18" s="82">
        <f>E18+1</f>
        <v>56</v>
      </c>
      <c r="G18" s="82">
        <f>F18+1.5</f>
        <v>57.5</v>
      </c>
      <c r="H18" s="82">
        <f>G18+1.5</f>
        <v>59</v>
      </c>
      <c r="I18" s="64"/>
      <c r="J18" s="64" t="s">
        <v>188</v>
      </c>
      <c r="K18" s="64" t="s">
        <v>182</v>
      </c>
      <c r="L18" s="64" t="s">
        <v>182</v>
      </c>
      <c r="M18" s="64" t="s">
        <v>189</v>
      </c>
      <c r="N18" s="64" t="s">
        <v>182</v>
      </c>
      <c r="O18" s="64" t="s">
        <v>154</v>
      </c>
      <c r="P18" s="64" t="s">
        <v>188</v>
      </c>
    </row>
    <row r="19" s="4" customFormat="1" ht="21" customHeight="1" spans="1:16">
      <c r="A19" s="81" t="s">
        <v>190</v>
      </c>
      <c r="B19" s="82">
        <f t="shared" si="5"/>
        <v>34</v>
      </c>
      <c r="C19" s="82">
        <f t="shared" si="6"/>
        <v>34.5</v>
      </c>
      <c r="D19" s="82">
        <v>35</v>
      </c>
      <c r="E19" s="82">
        <f t="shared" ref="E19:G19" si="10">D19+0.5</f>
        <v>35.5</v>
      </c>
      <c r="F19" s="82">
        <f t="shared" si="10"/>
        <v>36</v>
      </c>
      <c r="G19" s="82">
        <f t="shared" si="10"/>
        <v>36.5</v>
      </c>
      <c r="H19" s="82">
        <f t="shared" ref="H19:H23" si="11">G19</f>
        <v>36.5</v>
      </c>
      <c r="I19" s="64"/>
      <c r="J19" s="64" t="s">
        <v>156</v>
      </c>
      <c r="K19" s="64" t="s">
        <v>155</v>
      </c>
      <c r="L19" s="64" t="s">
        <v>181</v>
      </c>
      <c r="M19" s="64" t="s">
        <v>181</v>
      </c>
      <c r="N19" s="64" t="s">
        <v>182</v>
      </c>
      <c r="O19" s="64" t="s">
        <v>182</v>
      </c>
      <c r="P19" s="64" t="s">
        <v>156</v>
      </c>
    </row>
    <row r="20" s="4" customFormat="1" ht="21" customHeight="1" spans="1:16">
      <c r="A20" s="81" t="s">
        <v>191</v>
      </c>
      <c r="B20" s="82">
        <f t="shared" si="5"/>
        <v>24</v>
      </c>
      <c r="C20" s="82">
        <f t="shared" si="6"/>
        <v>24.5</v>
      </c>
      <c r="D20" s="82">
        <v>25</v>
      </c>
      <c r="E20" s="82">
        <f>D20+0.5</f>
        <v>25.5</v>
      </c>
      <c r="F20" s="82">
        <f>E20+0.5</f>
        <v>26</v>
      </c>
      <c r="G20" s="82">
        <f>F20+0.75</f>
        <v>26.75</v>
      </c>
      <c r="H20" s="82">
        <f t="shared" si="11"/>
        <v>26.75</v>
      </c>
      <c r="I20" s="64"/>
      <c r="J20" s="64" t="s">
        <v>177</v>
      </c>
      <c r="K20" s="64" t="s">
        <v>178</v>
      </c>
      <c r="L20" s="64" t="s">
        <v>155</v>
      </c>
      <c r="M20" s="64" t="s">
        <v>167</v>
      </c>
      <c r="N20" s="64" t="s">
        <v>155</v>
      </c>
      <c r="O20" s="64" t="s">
        <v>179</v>
      </c>
      <c r="P20" s="64" t="s">
        <v>177</v>
      </c>
    </row>
    <row r="21" s="4" customFormat="1" ht="19" customHeight="1" spans="1:16">
      <c r="A21" s="81" t="s">
        <v>192</v>
      </c>
      <c r="B21" s="82">
        <f>C21</f>
        <v>16.5</v>
      </c>
      <c r="C21" s="82">
        <f t="shared" si="9"/>
        <v>16.5</v>
      </c>
      <c r="D21" s="82">
        <v>17.5</v>
      </c>
      <c r="E21" s="82">
        <f>D21</f>
        <v>17.5</v>
      </c>
      <c r="F21" s="82">
        <f>D21+1.5</f>
        <v>19</v>
      </c>
      <c r="G21" s="82">
        <f>D21+1.5</f>
        <v>19</v>
      </c>
      <c r="H21" s="82">
        <f>F21</f>
        <v>19</v>
      </c>
      <c r="I21" s="183"/>
      <c r="J21" s="64" t="s">
        <v>181</v>
      </c>
      <c r="K21" s="64" t="s">
        <v>182</v>
      </c>
      <c r="L21" s="64" t="s">
        <v>182</v>
      </c>
      <c r="M21" s="64" t="s">
        <v>182</v>
      </c>
      <c r="N21" s="64" t="s">
        <v>182</v>
      </c>
      <c r="O21" s="64" t="s">
        <v>182</v>
      </c>
      <c r="P21" s="64" t="s">
        <v>181</v>
      </c>
    </row>
    <row r="22" s="60" customFormat="1" ht="17.55" spans="1:16">
      <c r="A22" s="81" t="s">
        <v>193</v>
      </c>
      <c r="B22" s="82">
        <f t="shared" si="8"/>
        <v>58</v>
      </c>
      <c r="C22" s="82">
        <f>D22-2</f>
        <v>59</v>
      </c>
      <c r="D22" s="82">
        <v>61</v>
      </c>
      <c r="E22" s="82">
        <f>D22+2</f>
        <v>63</v>
      </c>
      <c r="F22" s="82">
        <f>E22+2</f>
        <v>65</v>
      </c>
      <c r="G22" s="82">
        <f>F22+1</f>
        <v>66</v>
      </c>
      <c r="H22" s="82">
        <f>G22+1</f>
        <v>67</v>
      </c>
      <c r="I22" s="88"/>
      <c r="J22" s="64" t="s">
        <v>155</v>
      </c>
      <c r="K22" s="64" t="s">
        <v>155</v>
      </c>
      <c r="L22" s="64" t="s">
        <v>155</v>
      </c>
      <c r="M22" s="64" t="s">
        <v>155</v>
      </c>
      <c r="N22" s="64" t="s">
        <v>155</v>
      </c>
      <c r="O22" s="64" t="s">
        <v>155</v>
      </c>
      <c r="P22" s="64" t="s">
        <v>155</v>
      </c>
    </row>
    <row r="23" s="60" customFormat="1" ht="16.8" spans="1:16">
      <c r="A23" s="81" t="s">
        <v>194</v>
      </c>
      <c r="B23" s="82">
        <f>C23</f>
        <v>12</v>
      </c>
      <c r="C23" s="82">
        <f>D23-1</f>
        <v>12</v>
      </c>
      <c r="D23" s="82">
        <v>13</v>
      </c>
      <c r="E23" s="82">
        <f>D23</f>
        <v>13</v>
      </c>
      <c r="F23" s="82">
        <f>E23+2</f>
        <v>15</v>
      </c>
      <c r="G23" s="82">
        <f>F23</f>
        <v>15</v>
      </c>
      <c r="H23" s="82">
        <f t="shared" si="11"/>
        <v>15</v>
      </c>
      <c r="I23" s="88"/>
      <c r="J23" s="64"/>
      <c r="K23" s="64" t="s">
        <v>155</v>
      </c>
      <c r="L23" s="64" t="s">
        <v>155</v>
      </c>
      <c r="M23" s="64" t="s">
        <v>155</v>
      </c>
      <c r="N23" s="64" t="s">
        <v>155</v>
      </c>
      <c r="O23" s="64" t="s">
        <v>155</v>
      </c>
      <c r="P23" s="64"/>
    </row>
    <row r="24" s="60" customFormat="1" ht="47" customHeight="1" spans="1:15">
      <c r="A24" s="88"/>
      <c r="B24" s="88"/>
      <c r="C24" s="88"/>
      <c r="D24" s="88"/>
      <c r="E24" s="88"/>
      <c r="F24" s="88"/>
      <c r="G24" s="88"/>
      <c r="H24" s="88"/>
      <c r="I24" s="88"/>
      <c r="J24" s="89" t="s">
        <v>195</v>
      </c>
      <c r="K24" s="90"/>
      <c r="L24" s="89" t="s">
        <v>196</v>
      </c>
      <c r="M24" s="89"/>
      <c r="N24" s="89" t="s">
        <v>197</v>
      </c>
      <c r="O24" s="8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12" workbookViewId="0">
      <selection activeCell="B8" sqref="B8:C8"/>
    </sheetView>
  </sheetViews>
  <sheetFormatPr defaultColWidth="10" defaultRowHeight="16.5" customHeight="1"/>
  <cols>
    <col min="1" max="1" width="10.875" style="184" customWidth="1"/>
    <col min="2" max="6" width="10" style="184"/>
    <col min="7" max="7" width="10.1" style="184"/>
    <col min="8" max="16384" width="10" style="184"/>
  </cols>
  <sheetData>
    <row r="1" ht="22.5" customHeight="1" spans="1:11">
      <c r="A1" s="185" t="s">
        <v>198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37</v>
      </c>
      <c r="B2" s="187" t="s">
        <v>38</v>
      </c>
      <c r="C2" s="187"/>
      <c r="D2" s="188" t="s">
        <v>39</v>
      </c>
      <c r="E2" s="188"/>
      <c r="F2" s="187" t="s">
        <v>40</v>
      </c>
      <c r="G2" s="187"/>
      <c r="H2" s="189" t="s">
        <v>41</v>
      </c>
      <c r="I2" s="261" t="s">
        <v>42</v>
      </c>
      <c r="J2" s="261"/>
      <c r="K2" s="262"/>
    </row>
    <row r="3" customHeight="1" spans="1:11">
      <c r="A3" s="190" t="s">
        <v>43</v>
      </c>
      <c r="B3" s="191"/>
      <c r="C3" s="192"/>
      <c r="D3" s="193" t="s">
        <v>44</v>
      </c>
      <c r="E3" s="194"/>
      <c r="F3" s="194"/>
      <c r="G3" s="195"/>
      <c r="H3" s="193" t="s">
        <v>45</v>
      </c>
      <c r="I3" s="194"/>
      <c r="J3" s="194"/>
      <c r="K3" s="195"/>
    </row>
    <row r="4" customHeight="1" spans="1:11">
      <c r="A4" s="196" t="s">
        <v>46</v>
      </c>
      <c r="B4" s="197" t="s">
        <v>47</v>
      </c>
      <c r="C4" s="198"/>
      <c r="D4" s="196" t="s">
        <v>48</v>
      </c>
      <c r="E4" s="199"/>
      <c r="F4" s="200">
        <v>45501</v>
      </c>
      <c r="G4" s="201"/>
      <c r="H4" s="196" t="s">
        <v>199</v>
      </c>
      <c r="I4" s="199"/>
      <c r="J4" s="197" t="s">
        <v>50</v>
      </c>
      <c r="K4" s="198" t="s">
        <v>51</v>
      </c>
    </row>
    <row r="5" customHeight="1" spans="1:11">
      <c r="A5" s="202" t="s">
        <v>52</v>
      </c>
      <c r="B5" s="101" t="s">
        <v>53</v>
      </c>
      <c r="C5" s="101"/>
      <c r="D5" s="196" t="s">
        <v>200</v>
      </c>
      <c r="E5" s="199"/>
      <c r="F5" s="203">
        <v>0.8</v>
      </c>
      <c r="G5" s="204"/>
      <c r="H5" s="196" t="s">
        <v>201</v>
      </c>
      <c r="I5" s="199"/>
      <c r="J5" s="197" t="s">
        <v>50</v>
      </c>
      <c r="K5" s="198" t="s">
        <v>51</v>
      </c>
    </row>
    <row r="6" customHeight="1" spans="1:11">
      <c r="A6" s="196" t="s">
        <v>56</v>
      </c>
      <c r="B6" s="197">
        <v>5</v>
      </c>
      <c r="C6" s="198">
        <v>6</v>
      </c>
      <c r="D6" s="196" t="s">
        <v>202</v>
      </c>
      <c r="E6" s="199"/>
      <c r="F6" s="203">
        <v>0.7</v>
      </c>
      <c r="G6" s="204"/>
      <c r="H6" s="205" t="s">
        <v>203</v>
      </c>
      <c r="I6" s="239"/>
      <c r="J6" s="239"/>
      <c r="K6" s="263"/>
    </row>
    <row r="7" customHeight="1" spans="1:11">
      <c r="A7" s="196" t="s">
        <v>59</v>
      </c>
      <c r="B7" s="206">
        <v>31034</v>
      </c>
      <c r="C7" s="207"/>
      <c r="D7" s="196" t="s">
        <v>204</v>
      </c>
      <c r="E7" s="199"/>
      <c r="F7" s="203">
        <v>0.6</v>
      </c>
      <c r="G7" s="204"/>
      <c r="H7" s="208"/>
      <c r="I7" s="197"/>
      <c r="J7" s="197"/>
      <c r="K7" s="198"/>
    </row>
    <row r="8" ht="34" customHeight="1" spans="1:11">
      <c r="A8" s="209" t="s">
        <v>62</v>
      </c>
      <c r="B8" s="210" t="s">
        <v>63</v>
      </c>
      <c r="C8" s="211"/>
      <c r="D8" s="212" t="s">
        <v>64</v>
      </c>
      <c r="E8" s="213"/>
      <c r="F8" s="214">
        <v>45437</v>
      </c>
      <c r="G8" s="215"/>
      <c r="H8" s="212" t="s">
        <v>205</v>
      </c>
      <c r="I8" s="213"/>
      <c r="J8" s="213"/>
      <c r="K8" s="264"/>
    </row>
    <row r="9" customHeight="1" spans="1:11">
      <c r="A9" s="216" t="s">
        <v>206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68</v>
      </c>
      <c r="B10" s="218" t="s">
        <v>69</v>
      </c>
      <c r="C10" s="219" t="s">
        <v>70</v>
      </c>
      <c r="D10" s="220"/>
      <c r="E10" s="221" t="s">
        <v>73</v>
      </c>
      <c r="F10" s="218" t="s">
        <v>69</v>
      </c>
      <c r="G10" s="219" t="s">
        <v>70</v>
      </c>
      <c r="H10" s="218"/>
      <c r="I10" s="221" t="s">
        <v>71</v>
      </c>
      <c r="J10" s="218" t="s">
        <v>69</v>
      </c>
      <c r="K10" s="265" t="s">
        <v>70</v>
      </c>
    </row>
    <row r="11" customHeight="1" spans="1:11">
      <c r="A11" s="202" t="s">
        <v>74</v>
      </c>
      <c r="B11" s="222" t="s">
        <v>69</v>
      </c>
      <c r="C11" s="197" t="s">
        <v>70</v>
      </c>
      <c r="D11" s="223"/>
      <c r="E11" s="224" t="s">
        <v>76</v>
      </c>
      <c r="F11" s="222" t="s">
        <v>69</v>
      </c>
      <c r="G11" s="197" t="s">
        <v>70</v>
      </c>
      <c r="H11" s="222"/>
      <c r="I11" s="224" t="s">
        <v>81</v>
      </c>
      <c r="J11" s="222" t="s">
        <v>69</v>
      </c>
      <c r="K11" s="198" t="s">
        <v>70</v>
      </c>
    </row>
    <row r="12" customHeight="1" spans="1:11">
      <c r="A12" s="212" t="s">
        <v>112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4"/>
    </row>
    <row r="13" customHeight="1" spans="1:11">
      <c r="A13" s="225" t="s">
        <v>207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205</v>
      </c>
      <c r="B14" s="227"/>
      <c r="C14" s="227"/>
      <c r="D14" s="227"/>
      <c r="E14" s="227"/>
      <c r="F14" s="227"/>
      <c r="G14" s="227"/>
      <c r="H14" s="227"/>
      <c r="I14" s="266"/>
      <c r="J14" s="266"/>
      <c r="K14" s="267"/>
    </row>
    <row r="15" customHeight="1" spans="1:11">
      <c r="A15" s="228"/>
      <c r="B15" s="229"/>
      <c r="C15" s="229"/>
      <c r="D15" s="230"/>
      <c r="E15" s="231"/>
      <c r="F15" s="229"/>
      <c r="G15" s="229"/>
      <c r="H15" s="230"/>
      <c r="I15" s="268"/>
      <c r="J15" s="269"/>
      <c r="K15" s="270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1"/>
    </row>
    <row r="17" customHeight="1" spans="1:11">
      <c r="A17" s="225" t="s">
        <v>208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205</v>
      </c>
      <c r="B18" s="227"/>
      <c r="C18" s="227"/>
      <c r="D18" s="227"/>
      <c r="E18" s="227"/>
      <c r="F18" s="227"/>
      <c r="G18" s="227"/>
      <c r="H18" s="227"/>
      <c r="I18" s="266"/>
      <c r="J18" s="266"/>
      <c r="K18" s="267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68"/>
      <c r="J19" s="269"/>
      <c r="K19" s="270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1"/>
    </row>
    <row r="21" customHeight="1" spans="1:11">
      <c r="A21" s="234" t="s">
        <v>109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6" t="s">
        <v>110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7"/>
    </row>
    <row r="23" customHeight="1" spans="1:11">
      <c r="A23" s="107" t="s">
        <v>111</v>
      </c>
      <c r="B23" s="109"/>
      <c r="C23" s="197" t="s">
        <v>50</v>
      </c>
      <c r="D23" s="197" t="s">
        <v>51</v>
      </c>
      <c r="E23" s="106"/>
      <c r="F23" s="106"/>
      <c r="G23" s="106"/>
      <c r="H23" s="106"/>
      <c r="I23" s="106"/>
      <c r="J23" s="106"/>
      <c r="K23" s="161"/>
    </row>
    <row r="24" customHeight="1" spans="1:11">
      <c r="A24" s="235" t="s">
        <v>209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2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3"/>
    </row>
    <row r="26" customHeight="1" spans="1:11">
      <c r="A26" s="216" t="s">
        <v>119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0" t="s">
        <v>120</v>
      </c>
      <c r="B27" s="219" t="s">
        <v>79</v>
      </c>
      <c r="C27" s="219" t="s">
        <v>80</v>
      </c>
      <c r="D27" s="219" t="s">
        <v>72</v>
      </c>
      <c r="E27" s="191" t="s">
        <v>121</v>
      </c>
      <c r="F27" s="219" t="s">
        <v>79</v>
      </c>
      <c r="G27" s="219" t="s">
        <v>80</v>
      </c>
      <c r="H27" s="219" t="s">
        <v>72</v>
      </c>
      <c r="I27" s="191" t="s">
        <v>122</v>
      </c>
      <c r="J27" s="219" t="s">
        <v>79</v>
      </c>
      <c r="K27" s="265" t="s">
        <v>80</v>
      </c>
    </row>
    <row r="28" customHeight="1" spans="1:11">
      <c r="A28" s="205" t="s">
        <v>71</v>
      </c>
      <c r="B28" s="197" t="s">
        <v>79</v>
      </c>
      <c r="C28" s="197" t="s">
        <v>80</v>
      </c>
      <c r="D28" s="197" t="s">
        <v>72</v>
      </c>
      <c r="E28" s="239" t="s">
        <v>78</v>
      </c>
      <c r="F28" s="197" t="s">
        <v>79</v>
      </c>
      <c r="G28" s="197" t="s">
        <v>80</v>
      </c>
      <c r="H28" s="197" t="s">
        <v>72</v>
      </c>
      <c r="I28" s="239" t="s">
        <v>89</v>
      </c>
      <c r="J28" s="197" t="s">
        <v>79</v>
      </c>
      <c r="K28" s="198" t="s">
        <v>80</v>
      </c>
    </row>
    <row r="29" customHeight="1" spans="1:11">
      <c r="A29" s="196" t="s">
        <v>82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4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5"/>
    </row>
    <row r="31" customHeight="1" spans="1:11">
      <c r="A31" s="243" t="s">
        <v>210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 t="s">
        <v>211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6"/>
    </row>
    <row r="33" ht="17.25" customHeight="1" spans="1:11">
      <c r="A33" s="244" t="s">
        <v>212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6"/>
    </row>
    <row r="34" ht="17.25" customHeight="1" spans="1:11">
      <c r="A34" s="244" t="s">
        <v>213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6"/>
    </row>
    <row r="35" ht="17.25" customHeight="1" spans="1:11">
      <c r="A35" s="244" t="s">
        <v>214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6"/>
    </row>
    <row r="36" ht="17.25" customHeight="1" spans="1:11">
      <c r="A36" s="244" t="s">
        <v>215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76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ht="17.25" customHeight="1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5"/>
    </row>
    <row r="44" customHeight="1" spans="1:11">
      <c r="A44" s="243" t="s">
        <v>216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6" t="s">
        <v>112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7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7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3"/>
    </row>
    <row r="48" ht="21" customHeight="1" spans="1:11">
      <c r="A48" s="248" t="s">
        <v>124</v>
      </c>
      <c r="B48" s="249" t="s">
        <v>217</v>
      </c>
      <c r="C48" s="249"/>
      <c r="D48" s="250" t="s">
        <v>126</v>
      </c>
      <c r="E48" s="251"/>
      <c r="F48" s="250" t="s">
        <v>127</v>
      </c>
      <c r="G48" s="252"/>
      <c r="H48" s="253" t="s">
        <v>128</v>
      </c>
      <c r="I48" s="253"/>
      <c r="J48" s="249"/>
      <c r="K48" s="278"/>
    </row>
    <row r="49" customHeight="1" spans="1:11">
      <c r="A49" s="254" t="s">
        <v>130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9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0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1"/>
    </row>
    <row r="52" ht="21" customHeight="1" spans="1:11">
      <c r="A52" s="248" t="s">
        <v>124</v>
      </c>
      <c r="B52" s="249" t="s">
        <v>217</v>
      </c>
      <c r="C52" s="249"/>
      <c r="D52" s="250" t="s">
        <v>126</v>
      </c>
      <c r="E52" s="250" t="s">
        <v>218</v>
      </c>
      <c r="F52" s="250" t="s">
        <v>127</v>
      </c>
      <c r="G52" s="260">
        <v>45403</v>
      </c>
      <c r="H52" s="253" t="s">
        <v>128</v>
      </c>
      <c r="I52" s="253"/>
      <c r="J52" s="282" t="s">
        <v>129</v>
      </c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8" width="9.33333333333333" style="60" customWidth="1"/>
    <col min="9" max="9" width="1.33333333333333" style="60" customWidth="1"/>
    <col min="10" max="10" width="11.5" style="60" customWidth="1"/>
    <col min="11" max="11" width="11.125" style="60" customWidth="1"/>
    <col min="12" max="12" width="12.75" style="60" customWidth="1"/>
    <col min="13" max="13" width="13.125" style="60" customWidth="1"/>
    <col min="14" max="15" width="10.875" style="60" customWidth="1"/>
    <col min="16" max="16" width="9.375" style="60" customWidth="1"/>
    <col min="17" max="16384" width="9" style="60"/>
  </cols>
  <sheetData>
    <row r="1" s="60" customFormat="1" ht="30" customHeight="1" spans="1:16">
      <c r="A1" s="62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="4" customFormat="1" ht="25" customHeight="1" spans="1:16">
      <c r="A2" s="64" t="s">
        <v>46</v>
      </c>
      <c r="B2" s="66" t="s">
        <v>47</v>
      </c>
      <c r="C2" s="67"/>
      <c r="D2" s="68" t="s">
        <v>133</v>
      </c>
      <c r="E2" s="69"/>
      <c r="F2" s="69"/>
      <c r="G2" s="69"/>
      <c r="H2" s="69"/>
      <c r="I2" s="181"/>
      <c r="J2" s="84" t="s">
        <v>41</v>
      </c>
      <c r="K2" s="85"/>
      <c r="L2" s="86"/>
      <c r="M2" s="86"/>
      <c r="N2" s="86"/>
      <c r="O2" s="86"/>
      <c r="P2" s="182"/>
    </row>
    <row r="3" s="4" customFormat="1" ht="23" customHeight="1" spans="1:16">
      <c r="A3" s="70" t="s">
        <v>134</v>
      </c>
      <c r="B3" s="71" t="s">
        <v>135</v>
      </c>
      <c r="C3" s="72"/>
      <c r="D3" s="72"/>
      <c r="E3" s="72"/>
      <c r="F3" s="72"/>
      <c r="G3" s="72"/>
      <c r="H3" s="72"/>
      <c r="I3" s="64"/>
      <c r="J3" s="71" t="s">
        <v>136</v>
      </c>
      <c r="K3" s="72"/>
      <c r="L3" s="72"/>
      <c r="M3" s="72"/>
      <c r="N3" s="72"/>
      <c r="O3" s="72"/>
      <c r="P3" s="72"/>
    </row>
    <row r="4" s="4" customFormat="1" ht="23" customHeight="1" spans="1:16">
      <c r="A4" s="72"/>
      <c r="B4" s="73" t="s">
        <v>94</v>
      </c>
      <c r="C4" s="73" t="s">
        <v>95</v>
      </c>
      <c r="D4" s="74" t="s">
        <v>96</v>
      </c>
      <c r="E4" s="73" t="s">
        <v>97</v>
      </c>
      <c r="F4" s="73" t="s">
        <v>98</v>
      </c>
      <c r="G4" s="75" t="s">
        <v>99</v>
      </c>
      <c r="H4" s="76" t="s">
        <v>138</v>
      </c>
      <c r="I4" s="64"/>
      <c r="J4" s="73" t="s">
        <v>94</v>
      </c>
      <c r="K4" s="73" t="s">
        <v>95</v>
      </c>
      <c r="L4" s="74" t="s">
        <v>96</v>
      </c>
      <c r="M4" s="73" t="s">
        <v>97</v>
      </c>
      <c r="N4" s="73" t="s">
        <v>98</v>
      </c>
      <c r="O4" s="75" t="s">
        <v>99</v>
      </c>
      <c r="P4" s="76" t="s">
        <v>138</v>
      </c>
    </row>
    <row r="5" s="4" customFormat="1" ht="23" customHeight="1" spans="1:16">
      <c r="A5" s="70"/>
      <c r="B5" s="77" t="s">
        <v>146</v>
      </c>
      <c r="C5" s="77" t="s">
        <v>147</v>
      </c>
      <c r="D5" s="78" t="s">
        <v>148</v>
      </c>
      <c r="E5" s="77" t="s">
        <v>149</v>
      </c>
      <c r="F5" s="77" t="s">
        <v>150</v>
      </c>
      <c r="G5" s="79" t="s">
        <v>151</v>
      </c>
      <c r="H5" s="80" t="s">
        <v>152</v>
      </c>
      <c r="I5" s="64"/>
      <c r="J5" s="77" t="s">
        <v>146</v>
      </c>
      <c r="K5" s="77" t="s">
        <v>147</v>
      </c>
      <c r="L5" s="78" t="s">
        <v>148</v>
      </c>
      <c r="M5" s="77" t="s">
        <v>149</v>
      </c>
      <c r="N5" s="77" t="s">
        <v>150</v>
      </c>
      <c r="O5" s="79" t="s">
        <v>151</v>
      </c>
      <c r="P5" s="80" t="s">
        <v>152</v>
      </c>
    </row>
    <row r="6" s="4" customFormat="1" ht="21" customHeight="1" spans="1:16">
      <c r="A6" s="81" t="s">
        <v>153</v>
      </c>
      <c r="B6" s="82">
        <f t="shared" ref="B6:B11" si="0">C6-1</f>
        <v>65</v>
      </c>
      <c r="C6" s="82">
        <f>D6-2</f>
        <v>66</v>
      </c>
      <c r="D6" s="82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64"/>
      <c r="J6" s="64" t="s">
        <v>154</v>
      </c>
      <c r="K6" s="64" t="s">
        <v>155</v>
      </c>
      <c r="L6" s="64" t="s">
        <v>156</v>
      </c>
      <c r="M6" s="64" t="s">
        <v>155</v>
      </c>
      <c r="N6" s="64" t="s">
        <v>154</v>
      </c>
      <c r="O6" s="64" t="s">
        <v>157</v>
      </c>
      <c r="P6" s="64" t="s">
        <v>154</v>
      </c>
    </row>
    <row r="7" s="4" customFormat="1" ht="21" customHeight="1" spans="1:16">
      <c r="A7" s="81" t="s">
        <v>158</v>
      </c>
      <c r="B7" s="82">
        <f t="shared" si="0"/>
        <v>64</v>
      </c>
      <c r="C7" s="82">
        <f>D7-2</f>
        <v>65</v>
      </c>
      <c r="D7" s="82">
        <v>67</v>
      </c>
      <c r="E7" s="82">
        <f>D7+2</f>
        <v>69</v>
      </c>
      <c r="F7" s="82">
        <f>E7+2</f>
        <v>71</v>
      </c>
      <c r="G7" s="82">
        <f>F7+1</f>
        <v>72</v>
      </c>
      <c r="H7" s="82">
        <f>G7+1</f>
        <v>73</v>
      </c>
      <c r="I7" s="64"/>
      <c r="J7" s="64" t="s">
        <v>159</v>
      </c>
      <c r="K7" s="64" t="s">
        <v>155</v>
      </c>
      <c r="L7" s="64">
        <f>0.3/0.3</f>
        <v>1</v>
      </c>
      <c r="M7" s="64" t="s">
        <v>156</v>
      </c>
      <c r="N7" s="64" t="s">
        <v>160</v>
      </c>
      <c r="O7" s="64" t="s">
        <v>161</v>
      </c>
      <c r="P7" s="64" t="s">
        <v>159</v>
      </c>
    </row>
    <row r="8" s="4" customFormat="1" ht="21" customHeight="1" spans="1:16">
      <c r="A8" s="81" t="s">
        <v>162</v>
      </c>
      <c r="B8" s="82">
        <f t="shared" ref="B8:B10" si="1">C8-4</f>
        <v>100</v>
      </c>
      <c r="C8" s="82">
        <f t="shared" ref="C8:C10" si="2">D8-4</f>
        <v>104</v>
      </c>
      <c r="D8" s="82" t="s">
        <v>163</v>
      </c>
      <c r="E8" s="82">
        <f t="shared" ref="E8:E10" si="3">D8+4</f>
        <v>112</v>
      </c>
      <c r="F8" s="82">
        <f>E8+4</f>
        <v>116</v>
      </c>
      <c r="G8" s="82">
        <f t="shared" ref="G8:G10" si="4">F8+6</f>
        <v>122</v>
      </c>
      <c r="H8" s="82">
        <f>G8+6</f>
        <v>128</v>
      </c>
      <c r="I8" s="64"/>
      <c r="J8" s="64" t="s">
        <v>164</v>
      </c>
      <c r="K8" s="64" t="s">
        <v>155</v>
      </c>
      <c r="L8" s="64" t="s">
        <v>155</v>
      </c>
      <c r="M8" s="64" t="s">
        <v>155</v>
      </c>
      <c r="N8" s="64" t="s">
        <v>155</v>
      </c>
      <c r="O8" s="64" t="s">
        <v>155</v>
      </c>
      <c r="P8" s="64" t="s">
        <v>164</v>
      </c>
    </row>
    <row r="9" s="4" customFormat="1" ht="21" customHeight="1" spans="1:16">
      <c r="A9" s="81" t="s">
        <v>165</v>
      </c>
      <c r="B9" s="82">
        <f t="shared" si="1"/>
        <v>94</v>
      </c>
      <c r="C9" s="82">
        <f t="shared" si="2"/>
        <v>98</v>
      </c>
      <c r="D9" s="82" t="s">
        <v>166</v>
      </c>
      <c r="E9" s="82">
        <f t="shared" si="3"/>
        <v>106</v>
      </c>
      <c r="F9" s="82">
        <f>E9+5</f>
        <v>111</v>
      </c>
      <c r="G9" s="82">
        <f t="shared" si="4"/>
        <v>117</v>
      </c>
      <c r="H9" s="82">
        <f>G9+7</f>
        <v>124</v>
      </c>
      <c r="I9" s="64"/>
      <c r="J9" s="64" t="s">
        <v>155</v>
      </c>
      <c r="K9" s="64" t="s">
        <v>155</v>
      </c>
      <c r="L9" s="64" t="s">
        <v>155</v>
      </c>
      <c r="M9" s="64" t="s">
        <v>167</v>
      </c>
      <c r="N9" s="64" t="s">
        <v>155</v>
      </c>
      <c r="O9" s="64" t="s">
        <v>155</v>
      </c>
      <c r="P9" s="64" t="s">
        <v>155</v>
      </c>
    </row>
    <row r="10" s="4" customFormat="1" ht="21" customHeight="1" spans="1:16">
      <c r="A10" s="81" t="s">
        <v>168</v>
      </c>
      <c r="B10" s="82">
        <f t="shared" si="1"/>
        <v>104</v>
      </c>
      <c r="C10" s="82">
        <f t="shared" si="2"/>
        <v>108</v>
      </c>
      <c r="D10" s="82" t="s">
        <v>169</v>
      </c>
      <c r="E10" s="82">
        <f t="shared" si="3"/>
        <v>116</v>
      </c>
      <c r="F10" s="82">
        <f>E10+5</f>
        <v>121</v>
      </c>
      <c r="G10" s="82">
        <f t="shared" si="4"/>
        <v>127</v>
      </c>
      <c r="H10" s="82">
        <f>G10+7</f>
        <v>134</v>
      </c>
      <c r="I10" s="64"/>
      <c r="J10" s="64" t="s">
        <v>155</v>
      </c>
      <c r="K10" s="64" t="s">
        <v>155</v>
      </c>
      <c r="L10" s="64" t="s">
        <v>155</v>
      </c>
      <c r="M10" s="64" t="s">
        <v>155</v>
      </c>
      <c r="N10" s="64" t="s">
        <v>155</v>
      </c>
      <c r="O10" s="64" t="s">
        <v>155</v>
      </c>
      <c r="P10" s="64" t="s">
        <v>155</v>
      </c>
    </row>
    <row r="11" s="4" customFormat="1" ht="21" customHeight="1" spans="1:16">
      <c r="A11" s="81" t="s">
        <v>170</v>
      </c>
      <c r="B11" s="82">
        <f t="shared" si="0"/>
        <v>38</v>
      </c>
      <c r="C11" s="82">
        <f>D11-1</f>
        <v>39</v>
      </c>
      <c r="D11" s="82">
        <v>40</v>
      </c>
      <c r="E11" s="82">
        <f>D11+1</f>
        <v>41</v>
      </c>
      <c r="F11" s="82">
        <f>E11+1</f>
        <v>42</v>
      </c>
      <c r="G11" s="82">
        <f>F11+1.2</f>
        <v>43.2</v>
      </c>
      <c r="H11" s="82">
        <f>G11+1.2</f>
        <v>44.4</v>
      </c>
      <c r="I11" s="64"/>
      <c r="J11" s="64" t="s">
        <v>171</v>
      </c>
      <c r="K11" s="64" t="s">
        <v>172</v>
      </c>
      <c r="L11" s="64" t="s">
        <v>173</v>
      </c>
      <c r="M11" s="64" t="s">
        <v>174</v>
      </c>
      <c r="N11" s="64" t="s">
        <v>172</v>
      </c>
      <c r="O11" s="64" t="s">
        <v>175</v>
      </c>
      <c r="P11" s="64" t="s">
        <v>171</v>
      </c>
    </row>
    <row r="12" s="4" customFormat="1" ht="21" customHeight="1" spans="1:16">
      <c r="A12" s="81" t="s">
        <v>176</v>
      </c>
      <c r="B12" s="82">
        <f>C12-0.5</f>
        <v>61</v>
      </c>
      <c r="C12" s="82">
        <f>D12-1</f>
        <v>61.5</v>
      </c>
      <c r="D12" s="82">
        <v>62.5</v>
      </c>
      <c r="E12" s="82">
        <f>D12+1</f>
        <v>63.5</v>
      </c>
      <c r="F12" s="82">
        <f>E12+1</f>
        <v>64.5</v>
      </c>
      <c r="G12" s="82">
        <f>F12+0.5</f>
        <v>65</v>
      </c>
      <c r="H12" s="82">
        <f>G12+0.5</f>
        <v>65.5</v>
      </c>
      <c r="I12" s="64"/>
      <c r="J12" s="64" t="s">
        <v>177</v>
      </c>
      <c r="K12" s="64" t="s">
        <v>178</v>
      </c>
      <c r="L12" s="64" t="s">
        <v>155</v>
      </c>
      <c r="M12" s="64" t="s">
        <v>167</v>
      </c>
      <c r="N12" s="64" t="s">
        <v>155</v>
      </c>
      <c r="O12" s="64" t="s">
        <v>179</v>
      </c>
      <c r="P12" s="64" t="s">
        <v>177</v>
      </c>
    </row>
    <row r="13" s="4" customFormat="1" ht="21" customHeight="1" spans="1:16">
      <c r="A13" s="81" t="s">
        <v>180</v>
      </c>
      <c r="B13" s="82">
        <f>C13-0.8</f>
        <v>19.9</v>
      </c>
      <c r="C13" s="82">
        <f>D13-0.8</f>
        <v>20.7</v>
      </c>
      <c r="D13" s="82">
        <v>21.5</v>
      </c>
      <c r="E13" s="82">
        <f>D13+0.8</f>
        <v>22.3</v>
      </c>
      <c r="F13" s="82">
        <f>E13+0.8</f>
        <v>23.1</v>
      </c>
      <c r="G13" s="82">
        <f>F13+1.3</f>
        <v>24.4</v>
      </c>
      <c r="H13" s="82">
        <f>G13+1.3</f>
        <v>25.7</v>
      </c>
      <c r="I13" s="64"/>
      <c r="J13" s="64" t="s">
        <v>181</v>
      </c>
      <c r="K13" s="64" t="s">
        <v>182</v>
      </c>
      <c r="L13" s="64" t="s">
        <v>182</v>
      </c>
      <c r="M13" s="64" t="s">
        <v>182</v>
      </c>
      <c r="N13" s="64" t="s">
        <v>182</v>
      </c>
      <c r="O13" s="64" t="s">
        <v>182</v>
      </c>
      <c r="P13" s="64" t="s">
        <v>181</v>
      </c>
    </row>
    <row r="14" s="4" customFormat="1" ht="21" customHeight="1" spans="1:16">
      <c r="A14" s="81" t="s">
        <v>183</v>
      </c>
      <c r="B14" s="82">
        <f>C14-0.7</f>
        <v>16.6</v>
      </c>
      <c r="C14" s="82">
        <f>D14-0.7</f>
        <v>17.3</v>
      </c>
      <c r="D14" s="82">
        <v>18</v>
      </c>
      <c r="E14" s="82">
        <f>D14+0.7</f>
        <v>18.7</v>
      </c>
      <c r="F14" s="82">
        <f>E14+0.7</f>
        <v>19.4</v>
      </c>
      <c r="G14" s="82">
        <f>F14+0.9</f>
        <v>20.3</v>
      </c>
      <c r="H14" s="82">
        <f>G14+0.9</f>
        <v>21.2</v>
      </c>
      <c r="I14" s="64"/>
      <c r="J14" s="64" t="s">
        <v>156</v>
      </c>
      <c r="K14" s="64" t="s">
        <v>155</v>
      </c>
      <c r="L14" s="64" t="s">
        <v>181</v>
      </c>
      <c r="M14" s="64" t="s">
        <v>181</v>
      </c>
      <c r="N14" s="64" t="s">
        <v>182</v>
      </c>
      <c r="O14" s="64" t="s">
        <v>182</v>
      </c>
      <c r="P14" s="64" t="s">
        <v>156</v>
      </c>
    </row>
    <row r="15" s="4" customFormat="1" ht="21" customHeight="1" spans="1:16">
      <c r="A15" s="81" t="s">
        <v>184</v>
      </c>
      <c r="B15" s="82">
        <f t="shared" ref="B15:B20" si="5">C15-0.5</f>
        <v>12.5</v>
      </c>
      <c r="C15" s="82">
        <f t="shared" ref="C15:C20" si="6">D15-0.5</f>
        <v>13</v>
      </c>
      <c r="D15" s="82">
        <v>13.5</v>
      </c>
      <c r="E15" s="82">
        <f>D15+0.5</f>
        <v>14</v>
      </c>
      <c r="F15" s="82">
        <f>E15+0.5</f>
        <v>14.5</v>
      </c>
      <c r="G15" s="82">
        <f>F15+0.7</f>
        <v>15.2</v>
      </c>
      <c r="H15" s="82">
        <f>G15+0.7</f>
        <v>15.9</v>
      </c>
      <c r="I15" s="64"/>
      <c r="J15" s="64" t="s">
        <v>155</v>
      </c>
      <c r="K15" s="64" t="s">
        <v>155</v>
      </c>
      <c r="L15" s="64" t="s">
        <v>155</v>
      </c>
      <c r="M15" s="64" t="s">
        <v>155</v>
      </c>
      <c r="N15" s="64" t="s">
        <v>155</v>
      </c>
      <c r="O15" s="64" t="s">
        <v>155</v>
      </c>
      <c r="P15" s="64" t="s">
        <v>155</v>
      </c>
    </row>
    <row r="16" s="4" customFormat="1" ht="21" customHeight="1" spans="1:16">
      <c r="A16" s="81" t="s">
        <v>185</v>
      </c>
      <c r="B16" s="82">
        <f>C16</f>
        <v>9.5</v>
      </c>
      <c r="C16" s="82">
        <f>D16</f>
        <v>9.5</v>
      </c>
      <c r="D16" s="82">
        <v>9.5</v>
      </c>
      <c r="E16" s="82">
        <f t="shared" ref="E16:H16" si="7">D16</f>
        <v>9.5</v>
      </c>
      <c r="F16" s="82">
        <f t="shared" si="7"/>
        <v>9.5</v>
      </c>
      <c r="G16" s="82">
        <f t="shared" si="7"/>
        <v>9.5</v>
      </c>
      <c r="H16" s="82">
        <f t="shared" si="7"/>
        <v>9.5</v>
      </c>
      <c r="I16" s="64"/>
      <c r="J16" s="64" t="s">
        <v>155</v>
      </c>
      <c r="K16" s="64" t="s">
        <v>155</v>
      </c>
      <c r="L16" s="64" t="s">
        <v>155</v>
      </c>
      <c r="M16" s="64" t="s">
        <v>155</v>
      </c>
      <c r="N16" s="64" t="s">
        <v>155</v>
      </c>
      <c r="O16" s="64" t="s">
        <v>155</v>
      </c>
      <c r="P16" s="64" t="s">
        <v>155</v>
      </c>
    </row>
    <row r="17" s="4" customFormat="1" ht="21" customHeight="1" spans="1:16">
      <c r="A17" s="81" t="s">
        <v>186</v>
      </c>
      <c r="B17" s="82">
        <f t="shared" ref="B17:B22" si="8">C17-1</f>
        <v>53</v>
      </c>
      <c r="C17" s="82">
        <f t="shared" ref="C17:C21" si="9">D17-1</f>
        <v>54</v>
      </c>
      <c r="D17" s="82">
        <v>55</v>
      </c>
      <c r="E17" s="82">
        <f>D17+1</f>
        <v>56</v>
      </c>
      <c r="F17" s="82">
        <f>E17+1</f>
        <v>57</v>
      </c>
      <c r="G17" s="82">
        <f>F17+1.5</f>
        <v>58.5</v>
      </c>
      <c r="H17" s="82">
        <f>G17+1.5</f>
        <v>60</v>
      </c>
      <c r="I17" s="64"/>
      <c r="J17" s="64"/>
      <c r="K17" s="64" t="s">
        <v>155</v>
      </c>
      <c r="L17" s="64" t="s">
        <v>155</v>
      </c>
      <c r="M17" s="64" t="s">
        <v>155</v>
      </c>
      <c r="N17" s="64" t="s">
        <v>155</v>
      </c>
      <c r="O17" s="64" t="s">
        <v>155</v>
      </c>
      <c r="P17" s="64"/>
    </row>
    <row r="18" s="4" customFormat="1" ht="21" customHeight="1" spans="1:16">
      <c r="A18" s="81" t="s">
        <v>187</v>
      </c>
      <c r="B18" s="82">
        <f t="shared" si="8"/>
        <v>52</v>
      </c>
      <c r="C18" s="82">
        <f t="shared" si="9"/>
        <v>53</v>
      </c>
      <c r="D18" s="82">
        <v>54</v>
      </c>
      <c r="E18" s="82">
        <f>D18+1</f>
        <v>55</v>
      </c>
      <c r="F18" s="82">
        <f>E18+1</f>
        <v>56</v>
      </c>
      <c r="G18" s="82">
        <f>F18+1.5</f>
        <v>57.5</v>
      </c>
      <c r="H18" s="82">
        <f>G18+1.5</f>
        <v>59</v>
      </c>
      <c r="I18" s="64"/>
      <c r="J18" s="64" t="s">
        <v>188</v>
      </c>
      <c r="K18" s="64" t="s">
        <v>182</v>
      </c>
      <c r="L18" s="64" t="s">
        <v>182</v>
      </c>
      <c r="M18" s="64" t="s">
        <v>189</v>
      </c>
      <c r="N18" s="64" t="s">
        <v>182</v>
      </c>
      <c r="O18" s="64" t="s">
        <v>154</v>
      </c>
      <c r="P18" s="64" t="s">
        <v>188</v>
      </c>
    </row>
    <row r="19" s="4" customFormat="1" ht="21" customHeight="1" spans="1:16">
      <c r="A19" s="81" t="s">
        <v>190</v>
      </c>
      <c r="B19" s="82">
        <f t="shared" si="5"/>
        <v>34</v>
      </c>
      <c r="C19" s="82">
        <f t="shared" si="6"/>
        <v>34.5</v>
      </c>
      <c r="D19" s="82">
        <v>35</v>
      </c>
      <c r="E19" s="82">
        <f t="shared" ref="E19:G19" si="10">D19+0.5</f>
        <v>35.5</v>
      </c>
      <c r="F19" s="82">
        <f t="shared" si="10"/>
        <v>36</v>
      </c>
      <c r="G19" s="82">
        <f t="shared" si="10"/>
        <v>36.5</v>
      </c>
      <c r="H19" s="82">
        <f t="shared" ref="H19:H23" si="11">G19</f>
        <v>36.5</v>
      </c>
      <c r="I19" s="64"/>
      <c r="J19" s="64" t="s">
        <v>156</v>
      </c>
      <c r="K19" s="64" t="s">
        <v>155</v>
      </c>
      <c r="L19" s="64" t="s">
        <v>181</v>
      </c>
      <c r="M19" s="64" t="s">
        <v>181</v>
      </c>
      <c r="N19" s="64" t="s">
        <v>182</v>
      </c>
      <c r="O19" s="64" t="s">
        <v>182</v>
      </c>
      <c r="P19" s="64" t="s">
        <v>156</v>
      </c>
    </row>
    <row r="20" s="4" customFormat="1" ht="21" customHeight="1" spans="1:16">
      <c r="A20" s="81" t="s">
        <v>191</v>
      </c>
      <c r="B20" s="82">
        <f t="shared" si="5"/>
        <v>24</v>
      </c>
      <c r="C20" s="82">
        <f t="shared" si="6"/>
        <v>24.5</v>
      </c>
      <c r="D20" s="82">
        <v>25</v>
      </c>
      <c r="E20" s="82">
        <f>D20+0.5</f>
        <v>25.5</v>
      </c>
      <c r="F20" s="82">
        <f>E20+0.5</f>
        <v>26</v>
      </c>
      <c r="G20" s="82">
        <f>F20+0.75</f>
        <v>26.75</v>
      </c>
      <c r="H20" s="82">
        <f t="shared" si="11"/>
        <v>26.75</v>
      </c>
      <c r="I20" s="64"/>
      <c r="J20" s="64" t="s">
        <v>177</v>
      </c>
      <c r="K20" s="64" t="s">
        <v>178</v>
      </c>
      <c r="L20" s="64" t="s">
        <v>155</v>
      </c>
      <c r="M20" s="64" t="s">
        <v>167</v>
      </c>
      <c r="N20" s="64" t="s">
        <v>155</v>
      </c>
      <c r="O20" s="64" t="s">
        <v>179</v>
      </c>
      <c r="P20" s="64" t="s">
        <v>177</v>
      </c>
    </row>
    <row r="21" s="4" customFormat="1" ht="29" customHeight="1" spans="1:16">
      <c r="A21" s="81" t="s">
        <v>192</v>
      </c>
      <c r="B21" s="82">
        <f>C21</f>
        <v>16.5</v>
      </c>
      <c r="C21" s="82">
        <f t="shared" si="9"/>
        <v>16.5</v>
      </c>
      <c r="D21" s="82">
        <v>17.5</v>
      </c>
      <c r="E21" s="82">
        <f>D21</f>
        <v>17.5</v>
      </c>
      <c r="F21" s="82">
        <f>D21+1.5</f>
        <v>19</v>
      </c>
      <c r="G21" s="82">
        <f>D21+1.5</f>
        <v>19</v>
      </c>
      <c r="H21" s="82">
        <f>F21</f>
        <v>19</v>
      </c>
      <c r="I21" s="183"/>
      <c r="J21" s="64" t="s">
        <v>181</v>
      </c>
      <c r="K21" s="64" t="s">
        <v>182</v>
      </c>
      <c r="L21" s="64" t="s">
        <v>182</v>
      </c>
      <c r="M21" s="64" t="s">
        <v>182</v>
      </c>
      <c r="N21" s="64" t="s">
        <v>182</v>
      </c>
      <c r="O21" s="64" t="s">
        <v>182</v>
      </c>
      <c r="P21" s="64" t="s">
        <v>181</v>
      </c>
    </row>
    <row r="22" s="60" customFormat="1" ht="17.55" spans="1:16">
      <c r="A22" s="81" t="s">
        <v>193</v>
      </c>
      <c r="B22" s="82">
        <f t="shared" si="8"/>
        <v>58</v>
      </c>
      <c r="C22" s="82">
        <f>D22-2</f>
        <v>59</v>
      </c>
      <c r="D22" s="82">
        <v>61</v>
      </c>
      <c r="E22" s="82">
        <f>D22+2</f>
        <v>63</v>
      </c>
      <c r="F22" s="82">
        <f>E22+2</f>
        <v>65</v>
      </c>
      <c r="G22" s="82">
        <f>F22+1</f>
        <v>66</v>
      </c>
      <c r="H22" s="82">
        <f>G22+1</f>
        <v>67</v>
      </c>
      <c r="I22" s="88"/>
      <c r="J22" s="64" t="s">
        <v>155</v>
      </c>
      <c r="K22" s="64" t="s">
        <v>155</v>
      </c>
      <c r="L22" s="64" t="s">
        <v>155</v>
      </c>
      <c r="M22" s="64" t="s">
        <v>155</v>
      </c>
      <c r="N22" s="64" t="s">
        <v>155</v>
      </c>
      <c r="O22" s="64" t="s">
        <v>155</v>
      </c>
      <c r="P22" s="64" t="s">
        <v>155</v>
      </c>
    </row>
    <row r="23" s="60" customFormat="1" ht="16.8" spans="1:16">
      <c r="A23" s="81" t="s">
        <v>194</v>
      </c>
      <c r="B23" s="82">
        <f>C23</f>
        <v>12</v>
      </c>
      <c r="C23" s="82">
        <f>D23-1</f>
        <v>12</v>
      </c>
      <c r="D23" s="82">
        <v>13</v>
      </c>
      <c r="E23" s="82">
        <f>D23</f>
        <v>13</v>
      </c>
      <c r="F23" s="82">
        <f>E23+2</f>
        <v>15</v>
      </c>
      <c r="G23" s="82">
        <f>F23</f>
        <v>15</v>
      </c>
      <c r="H23" s="82">
        <f t="shared" si="11"/>
        <v>15</v>
      </c>
      <c r="I23" s="88"/>
      <c r="J23" s="64"/>
      <c r="K23" s="64" t="s">
        <v>155</v>
      </c>
      <c r="L23" s="64" t="s">
        <v>155</v>
      </c>
      <c r="M23" s="64" t="s">
        <v>155</v>
      </c>
      <c r="N23" s="64" t="s">
        <v>155</v>
      </c>
      <c r="O23" s="64" t="s">
        <v>155</v>
      </c>
      <c r="P23" s="64"/>
    </row>
    <row r="24" s="60" customFormat="1" ht="15.6" spans="1:15">
      <c r="A24" s="88"/>
      <c r="B24" s="88"/>
      <c r="C24" s="88"/>
      <c r="D24" s="88"/>
      <c r="E24" s="88"/>
      <c r="F24" s="88"/>
      <c r="G24" s="88"/>
      <c r="H24" s="88"/>
      <c r="I24" s="88"/>
      <c r="J24" s="89" t="s">
        <v>195</v>
      </c>
      <c r="K24" s="90"/>
      <c r="L24" s="89" t="s">
        <v>196</v>
      </c>
      <c r="M24" s="89"/>
      <c r="N24" s="89" t="s">
        <v>197</v>
      </c>
      <c r="O24" s="8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M9" sqref="M9"/>
    </sheetView>
  </sheetViews>
  <sheetFormatPr defaultColWidth="10.1666666666667" defaultRowHeight="15.6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6833333333333" style="94" customWidth="1"/>
    <col min="6" max="6" width="20.6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55" spans="1:11">
      <c r="A1" s="95" t="s">
        <v>219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37</v>
      </c>
      <c r="B2" s="97" t="s">
        <v>38</v>
      </c>
      <c r="C2" s="97"/>
      <c r="D2" s="98" t="s">
        <v>46</v>
      </c>
      <c r="E2" s="99" t="s">
        <v>47</v>
      </c>
      <c r="F2" s="100" t="s">
        <v>220</v>
      </c>
      <c r="G2" s="101" t="s">
        <v>53</v>
      </c>
      <c r="H2" s="101"/>
      <c r="I2" s="130" t="s">
        <v>41</v>
      </c>
      <c r="J2" s="101" t="s">
        <v>42</v>
      </c>
      <c r="K2" s="160"/>
    </row>
    <row r="3" spans="1:11">
      <c r="A3" s="102" t="s">
        <v>59</v>
      </c>
      <c r="B3" s="103">
        <v>31034</v>
      </c>
      <c r="C3" s="103"/>
      <c r="D3" s="104" t="s">
        <v>221</v>
      </c>
      <c r="E3" s="105">
        <v>45501</v>
      </c>
      <c r="F3" s="105"/>
      <c r="G3" s="105"/>
      <c r="H3" s="106" t="s">
        <v>222</v>
      </c>
      <c r="I3" s="106"/>
      <c r="J3" s="106"/>
      <c r="K3" s="161"/>
    </row>
    <row r="4" spans="1:11">
      <c r="A4" s="107" t="s">
        <v>56</v>
      </c>
      <c r="B4" s="108">
        <v>5</v>
      </c>
      <c r="C4" s="108">
        <v>6</v>
      </c>
      <c r="D4" s="109" t="s">
        <v>223</v>
      </c>
      <c r="E4" s="110" t="s">
        <v>224</v>
      </c>
      <c r="F4" s="110"/>
      <c r="G4" s="110"/>
      <c r="H4" s="109" t="s">
        <v>225</v>
      </c>
      <c r="I4" s="109"/>
      <c r="J4" s="123" t="s">
        <v>50</v>
      </c>
      <c r="K4" s="162" t="s">
        <v>51</v>
      </c>
    </row>
    <row r="5" spans="1:11">
      <c r="A5" s="107" t="s">
        <v>226</v>
      </c>
      <c r="B5" s="103">
        <v>3</v>
      </c>
      <c r="C5" s="103"/>
      <c r="D5" s="104" t="s">
        <v>224</v>
      </c>
      <c r="E5" s="104" t="s">
        <v>227</v>
      </c>
      <c r="F5" s="104" t="s">
        <v>228</v>
      </c>
      <c r="G5" s="104" t="s">
        <v>229</v>
      </c>
      <c r="H5" s="109" t="s">
        <v>230</v>
      </c>
      <c r="I5" s="109"/>
      <c r="J5" s="123" t="s">
        <v>50</v>
      </c>
      <c r="K5" s="162" t="s">
        <v>51</v>
      </c>
    </row>
    <row r="6" ht="16.35" spans="1:11">
      <c r="A6" s="111" t="s">
        <v>231</v>
      </c>
      <c r="B6" s="112">
        <v>470</v>
      </c>
      <c r="C6" s="112"/>
      <c r="D6" s="113" t="s">
        <v>232</v>
      </c>
      <c r="E6" s="114"/>
      <c r="F6" s="115">
        <v>13200</v>
      </c>
      <c r="G6" s="113"/>
      <c r="H6" s="116" t="s">
        <v>233</v>
      </c>
      <c r="I6" s="116"/>
      <c r="J6" s="115" t="s">
        <v>50</v>
      </c>
      <c r="K6" s="163" t="s">
        <v>51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234</v>
      </c>
      <c r="B8" s="100" t="s">
        <v>235</v>
      </c>
      <c r="C8" s="100" t="s">
        <v>236</v>
      </c>
      <c r="D8" s="100" t="s">
        <v>237</v>
      </c>
      <c r="E8" s="100" t="s">
        <v>238</v>
      </c>
      <c r="F8" s="100" t="s">
        <v>239</v>
      </c>
      <c r="G8" s="121" t="s">
        <v>240</v>
      </c>
      <c r="H8" s="122"/>
      <c r="I8" s="122"/>
      <c r="J8" s="122"/>
      <c r="K8" s="164"/>
    </row>
    <row r="9" spans="1:11">
      <c r="A9" s="107" t="s">
        <v>241</v>
      </c>
      <c r="B9" s="109"/>
      <c r="C9" s="123" t="s">
        <v>50</v>
      </c>
      <c r="D9" s="123" t="s">
        <v>51</v>
      </c>
      <c r="E9" s="104" t="s">
        <v>242</v>
      </c>
      <c r="F9" s="124" t="s">
        <v>243</v>
      </c>
      <c r="G9" s="125"/>
      <c r="H9" s="126"/>
      <c r="I9" s="126"/>
      <c r="J9" s="126"/>
      <c r="K9" s="165"/>
    </row>
    <row r="10" spans="1:11">
      <c r="A10" s="107" t="s">
        <v>244</v>
      </c>
      <c r="B10" s="109"/>
      <c r="C10" s="123" t="s">
        <v>50</v>
      </c>
      <c r="D10" s="123" t="s">
        <v>51</v>
      </c>
      <c r="E10" s="104" t="s">
        <v>245</v>
      </c>
      <c r="F10" s="124" t="s">
        <v>205</v>
      </c>
      <c r="G10" s="125" t="s">
        <v>246</v>
      </c>
      <c r="H10" s="126"/>
      <c r="I10" s="126"/>
      <c r="J10" s="126"/>
      <c r="K10" s="165"/>
    </row>
    <row r="11" spans="1:11">
      <c r="A11" s="127" t="s">
        <v>206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6"/>
    </row>
    <row r="12" spans="1:11">
      <c r="A12" s="102" t="s">
        <v>73</v>
      </c>
      <c r="B12" s="123" t="s">
        <v>69</v>
      </c>
      <c r="C12" s="123" t="s">
        <v>70</v>
      </c>
      <c r="D12" s="124"/>
      <c r="E12" s="104" t="s">
        <v>71</v>
      </c>
      <c r="F12" s="123" t="s">
        <v>69</v>
      </c>
      <c r="G12" s="123" t="s">
        <v>70</v>
      </c>
      <c r="H12" s="123"/>
      <c r="I12" s="104" t="s">
        <v>247</v>
      </c>
      <c r="J12" s="123" t="s">
        <v>69</v>
      </c>
      <c r="K12" s="162" t="s">
        <v>70</v>
      </c>
    </row>
    <row r="13" spans="1:11">
      <c r="A13" s="102" t="s">
        <v>76</v>
      </c>
      <c r="B13" s="123" t="s">
        <v>69</v>
      </c>
      <c r="C13" s="123" t="s">
        <v>70</v>
      </c>
      <c r="D13" s="124"/>
      <c r="E13" s="104" t="s">
        <v>81</v>
      </c>
      <c r="F13" s="123" t="s">
        <v>69</v>
      </c>
      <c r="G13" s="123" t="s">
        <v>70</v>
      </c>
      <c r="H13" s="123"/>
      <c r="I13" s="104" t="s">
        <v>248</v>
      </c>
      <c r="J13" s="123" t="s">
        <v>69</v>
      </c>
      <c r="K13" s="162" t="s">
        <v>70</v>
      </c>
    </row>
    <row r="14" ht="16.35" spans="1:11">
      <c r="A14" s="111" t="s">
        <v>249</v>
      </c>
      <c r="B14" s="115" t="s">
        <v>69</v>
      </c>
      <c r="C14" s="115" t="s">
        <v>70</v>
      </c>
      <c r="D14" s="114"/>
      <c r="E14" s="113" t="s">
        <v>250</v>
      </c>
      <c r="F14" s="115" t="s">
        <v>69</v>
      </c>
      <c r="G14" s="115" t="s">
        <v>70</v>
      </c>
      <c r="H14" s="115"/>
      <c r="I14" s="113" t="s">
        <v>251</v>
      </c>
      <c r="J14" s="115" t="s">
        <v>69</v>
      </c>
      <c r="K14" s="163" t="s">
        <v>70</v>
      </c>
    </row>
    <row r="15" ht="16.3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252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7"/>
    </row>
    <row r="17" spans="1:11">
      <c r="A17" s="107" t="s">
        <v>253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254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1" t="s">
        <v>255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9"/>
    </row>
    <row r="20" spans="1:12">
      <c r="A20" s="131" t="s">
        <v>256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9"/>
      <c r="L20" s="170"/>
    </row>
    <row r="21" spans="1:11">
      <c r="A21" s="133" t="s">
        <v>257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71"/>
    </row>
    <row r="22" spans="1:11">
      <c r="A22" s="135" t="s">
        <v>258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72"/>
    </row>
    <row r="23" spans="1:11">
      <c r="A23" s="137" t="s">
        <v>259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73"/>
    </row>
    <row r="24" spans="1:11">
      <c r="A24" s="107" t="s">
        <v>111</v>
      </c>
      <c r="B24" s="109"/>
      <c r="C24" s="123" t="s">
        <v>50</v>
      </c>
      <c r="D24" s="123" t="s">
        <v>51</v>
      </c>
      <c r="E24" s="106"/>
      <c r="F24" s="106"/>
      <c r="G24" s="106"/>
      <c r="H24" s="106"/>
      <c r="I24" s="106"/>
      <c r="J24" s="106"/>
      <c r="K24" s="161"/>
    </row>
    <row r="25" ht="16.35" spans="1:11">
      <c r="A25" s="139" t="s">
        <v>260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74"/>
    </row>
    <row r="26" ht="16.3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261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4"/>
    </row>
    <row r="28" spans="1:11">
      <c r="A28" s="143" t="s">
        <v>262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62"/>
    </row>
    <row r="29" spans="1:1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75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6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7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7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2"/>
    </row>
    <row r="35" ht="23" customHeight="1" spans="1:11">
      <c r="A35" s="150"/>
      <c r="B35" s="136"/>
      <c r="C35" s="136"/>
      <c r="D35" s="136"/>
      <c r="E35" s="136"/>
      <c r="F35" s="136"/>
      <c r="G35" s="136"/>
      <c r="H35" s="136"/>
      <c r="I35" s="136"/>
      <c r="J35" s="136"/>
      <c r="K35" s="172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8"/>
    </row>
    <row r="37" ht="18.75" customHeight="1" spans="1:11">
      <c r="A37" s="153" t="s">
        <v>263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9"/>
    </row>
    <row r="38" s="93" customFormat="1" ht="18.75" customHeight="1" spans="1:11">
      <c r="A38" s="107" t="s">
        <v>264</v>
      </c>
      <c r="B38" s="109"/>
      <c r="C38" s="109"/>
      <c r="D38" s="106" t="s">
        <v>265</v>
      </c>
      <c r="E38" s="106"/>
      <c r="F38" s="155" t="s">
        <v>266</v>
      </c>
      <c r="G38" s="156"/>
      <c r="H38" s="109" t="s">
        <v>267</v>
      </c>
      <c r="I38" s="109"/>
      <c r="J38" s="109" t="s">
        <v>268</v>
      </c>
      <c r="K38" s="168"/>
    </row>
    <row r="39" ht="18.75" customHeight="1" spans="1:13">
      <c r="A39" s="107" t="s">
        <v>112</v>
      </c>
      <c r="B39" s="109" t="s">
        <v>269</v>
      </c>
      <c r="C39" s="109"/>
      <c r="D39" s="109"/>
      <c r="E39" s="109"/>
      <c r="F39" s="109"/>
      <c r="G39" s="109"/>
      <c r="H39" s="109"/>
      <c r="I39" s="109"/>
      <c r="J39" s="109"/>
      <c r="K39" s="168"/>
      <c r="M39" s="93"/>
    </row>
    <row r="40" ht="31" customHeight="1" spans="1:11">
      <c r="A40" s="107" t="s">
        <v>270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1" t="s">
        <v>124</v>
      </c>
      <c r="B42" s="157" t="s">
        <v>217</v>
      </c>
      <c r="C42" s="157"/>
      <c r="D42" s="113" t="s">
        <v>271</v>
      </c>
      <c r="E42" s="114" t="s">
        <v>218</v>
      </c>
      <c r="F42" s="113" t="s">
        <v>127</v>
      </c>
      <c r="G42" s="158">
        <v>45403</v>
      </c>
      <c r="H42" s="159" t="s">
        <v>128</v>
      </c>
      <c r="I42" s="159"/>
      <c r="J42" s="157" t="s">
        <v>129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zoomScale="80" zoomScaleNormal="80" workbookViewId="0">
      <selection activeCell="T12" sqref="T12"/>
    </sheetView>
  </sheetViews>
  <sheetFormatPr defaultColWidth="9" defaultRowHeight="26" customHeight="1"/>
  <cols>
    <col min="1" max="1" width="17.1666666666667" style="60" customWidth="1"/>
    <col min="2" max="2" width="11.125" style="61" customWidth="1"/>
    <col min="3" max="3" width="7.8" style="60" customWidth="1"/>
    <col min="4" max="8" width="9.33333333333333" style="60" customWidth="1"/>
    <col min="9" max="9" width="1.33333333333333" style="60" customWidth="1"/>
    <col min="10" max="10" width="11.375" style="60" customWidth="1"/>
    <col min="11" max="11" width="11.5" style="60" customWidth="1"/>
    <col min="12" max="12" width="12.8" style="60" customWidth="1"/>
    <col min="13" max="13" width="10.5" style="60" customWidth="1"/>
    <col min="14" max="14" width="8.375" style="60" customWidth="1"/>
    <col min="15" max="15" width="13.25" style="60" customWidth="1"/>
    <col min="16" max="16" width="10.875" style="60" customWidth="1"/>
    <col min="17" max="16384" width="9" style="60"/>
  </cols>
  <sheetData>
    <row r="1" s="60" customFormat="1" ht="30" customHeight="1" spans="1:16">
      <c r="A1" s="62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="4" customFormat="1" ht="25" customHeight="1" spans="1:16">
      <c r="A2" s="64" t="s">
        <v>46</v>
      </c>
      <c r="B2" s="65"/>
      <c r="C2" s="66" t="s">
        <v>47</v>
      </c>
      <c r="D2" s="67"/>
      <c r="E2" s="68" t="s">
        <v>133</v>
      </c>
      <c r="F2" s="69" t="s">
        <v>272</v>
      </c>
      <c r="G2" s="69"/>
      <c r="H2" s="69"/>
      <c r="I2" s="83"/>
      <c r="J2" s="83"/>
      <c r="K2" s="84" t="s">
        <v>41</v>
      </c>
      <c r="L2" s="85" t="s">
        <v>273</v>
      </c>
      <c r="M2" s="86"/>
      <c r="N2" s="86"/>
      <c r="O2" s="86"/>
      <c r="P2" s="86"/>
    </row>
    <row r="3" s="4" customFormat="1" ht="23" customHeight="1" spans="1:16">
      <c r="A3" s="70" t="s">
        <v>134</v>
      </c>
      <c r="B3" s="71"/>
      <c r="C3" s="71" t="s">
        <v>135</v>
      </c>
      <c r="D3" s="72"/>
      <c r="E3" s="72"/>
      <c r="F3" s="72"/>
      <c r="G3" s="72"/>
      <c r="H3" s="72"/>
      <c r="I3" s="64"/>
      <c r="J3" s="64"/>
      <c r="K3" s="71" t="s">
        <v>136</v>
      </c>
      <c r="L3" s="72"/>
      <c r="M3" s="72"/>
      <c r="N3" s="72"/>
      <c r="O3" s="72"/>
      <c r="P3" s="72"/>
    </row>
    <row r="4" s="4" customFormat="1" ht="23" customHeight="1" spans="1:16">
      <c r="A4" s="72"/>
      <c r="B4" s="73" t="s">
        <v>94</v>
      </c>
      <c r="C4" s="73" t="s">
        <v>95</v>
      </c>
      <c r="D4" s="74" t="s">
        <v>96</v>
      </c>
      <c r="E4" s="73" t="s">
        <v>97</v>
      </c>
      <c r="F4" s="73" t="s">
        <v>98</v>
      </c>
      <c r="G4" s="75" t="s">
        <v>99</v>
      </c>
      <c r="H4" s="76" t="s">
        <v>138</v>
      </c>
      <c r="I4" s="64"/>
      <c r="J4" s="73" t="s">
        <v>94</v>
      </c>
      <c r="K4" s="73" t="s">
        <v>95</v>
      </c>
      <c r="L4" s="74" t="s">
        <v>96</v>
      </c>
      <c r="M4" s="73" t="s">
        <v>97</v>
      </c>
      <c r="N4" s="73" t="s">
        <v>98</v>
      </c>
      <c r="O4" s="75" t="s">
        <v>99</v>
      </c>
      <c r="P4" s="76" t="s">
        <v>138</v>
      </c>
    </row>
    <row r="5" s="4" customFormat="1" ht="23" customHeight="1" spans="1:16">
      <c r="A5" s="70"/>
      <c r="B5" s="77" t="s">
        <v>146</v>
      </c>
      <c r="C5" s="77" t="s">
        <v>147</v>
      </c>
      <c r="D5" s="78" t="s">
        <v>148</v>
      </c>
      <c r="E5" s="77" t="s">
        <v>149</v>
      </c>
      <c r="F5" s="77" t="s">
        <v>150</v>
      </c>
      <c r="G5" s="79" t="s">
        <v>151</v>
      </c>
      <c r="H5" s="80" t="s">
        <v>152</v>
      </c>
      <c r="I5" s="64"/>
      <c r="J5" s="77" t="s">
        <v>146</v>
      </c>
      <c r="K5" s="77" t="s">
        <v>147</v>
      </c>
      <c r="L5" s="78" t="s">
        <v>148</v>
      </c>
      <c r="M5" s="77" t="s">
        <v>149</v>
      </c>
      <c r="N5" s="77" t="s">
        <v>150</v>
      </c>
      <c r="O5" s="79" t="s">
        <v>151</v>
      </c>
      <c r="P5" s="80" t="s">
        <v>152</v>
      </c>
    </row>
    <row r="6" s="4" customFormat="1" ht="21" customHeight="1" spans="1:16">
      <c r="A6" s="81" t="s">
        <v>153</v>
      </c>
      <c r="B6" s="82">
        <f t="shared" ref="B6:B11" si="0">C6-1</f>
        <v>65</v>
      </c>
      <c r="C6" s="82">
        <f>D6-2</f>
        <v>66</v>
      </c>
      <c r="D6" s="82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64"/>
      <c r="J6" s="64" t="s">
        <v>154</v>
      </c>
      <c r="K6" s="64" t="s">
        <v>155</v>
      </c>
      <c r="L6" s="64" t="s">
        <v>156</v>
      </c>
      <c r="M6" s="64" t="s">
        <v>155</v>
      </c>
      <c r="N6" s="64" t="s">
        <v>154</v>
      </c>
      <c r="O6" s="64" t="s">
        <v>157</v>
      </c>
      <c r="P6" s="64" t="s">
        <v>154</v>
      </c>
    </row>
    <row r="7" s="4" customFormat="1" ht="21" customHeight="1" spans="1:16">
      <c r="A7" s="81" t="s">
        <v>158</v>
      </c>
      <c r="B7" s="82">
        <f t="shared" si="0"/>
        <v>64</v>
      </c>
      <c r="C7" s="82">
        <f>D7-2</f>
        <v>65</v>
      </c>
      <c r="D7" s="82">
        <v>67</v>
      </c>
      <c r="E7" s="82">
        <f>D7+2</f>
        <v>69</v>
      </c>
      <c r="F7" s="82">
        <f>E7+2</f>
        <v>71</v>
      </c>
      <c r="G7" s="82">
        <f>F7+1</f>
        <v>72</v>
      </c>
      <c r="H7" s="82">
        <f>G7+1</f>
        <v>73</v>
      </c>
      <c r="I7" s="64"/>
      <c r="J7" s="64" t="s">
        <v>159</v>
      </c>
      <c r="K7" s="64" t="s">
        <v>155</v>
      </c>
      <c r="L7" s="64">
        <f>0.3/0.3</f>
        <v>1</v>
      </c>
      <c r="M7" s="64" t="s">
        <v>156</v>
      </c>
      <c r="N7" s="64" t="s">
        <v>160</v>
      </c>
      <c r="O7" s="64" t="s">
        <v>161</v>
      </c>
      <c r="P7" s="64" t="s">
        <v>159</v>
      </c>
    </row>
    <row r="8" s="4" customFormat="1" ht="21" customHeight="1" spans="1:16">
      <c r="A8" s="81" t="s">
        <v>162</v>
      </c>
      <c r="B8" s="82">
        <f t="shared" ref="B8:B10" si="1">C8-4</f>
        <v>100</v>
      </c>
      <c r="C8" s="82">
        <f t="shared" ref="C8:C10" si="2">D8-4</f>
        <v>104</v>
      </c>
      <c r="D8" s="82" t="s">
        <v>163</v>
      </c>
      <c r="E8" s="82">
        <f t="shared" ref="E8:E10" si="3">D8+4</f>
        <v>112</v>
      </c>
      <c r="F8" s="82">
        <f>E8+4</f>
        <v>116</v>
      </c>
      <c r="G8" s="82">
        <f t="shared" ref="G8:G10" si="4">F8+6</f>
        <v>122</v>
      </c>
      <c r="H8" s="82">
        <f>G8+6</f>
        <v>128</v>
      </c>
      <c r="I8" s="64"/>
      <c r="J8" s="64" t="s">
        <v>164</v>
      </c>
      <c r="K8" s="64" t="s">
        <v>155</v>
      </c>
      <c r="L8" s="64" t="s">
        <v>155</v>
      </c>
      <c r="M8" s="64" t="s">
        <v>155</v>
      </c>
      <c r="N8" s="64" t="s">
        <v>155</v>
      </c>
      <c r="O8" s="64" t="s">
        <v>155</v>
      </c>
      <c r="P8" s="64" t="s">
        <v>164</v>
      </c>
    </row>
    <row r="9" s="4" customFormat="1" ht="21" customHeight="1" spans="1:16">
      <c r="A9" s="81" t="s">
        <v>165</v>
      </c>
      <c r="B9" s="82">
        <f t="shared" si="1"/>
        <v>94</v>
      </c>
      <c r="C9" s="82">
        <f t="shared" si="2"/>
        <v>98</v>
      </c>
      <c r="D9" s="82" t="s">
        <v>166</v>
      </c>
      <c r="E9" s="82">
        <f t="shared" si="3"/>
        <v>106</v>
      </c>
      <c r="F9" s="82">
        <f>E9+5</f>
        <v>111</v>
      </c>
      <c r="G9" s="82">
        <f t="shared" si="4"/>
        <v>117</v>
      </c>
      <c r="H9" s="82">
        <f>G9+7</f>
        <v>124</v>
      </c>
      <c r="I9" s="64"/>
      <c r="J9" s="64" t="s">
        <v>155</v>
      </c>
      <c r="K9" s="64" t="s">
        <v>155</v>
      </c>
      <c r="L9" s="64" t="s">
        <v>155</v>
      </c>
      <c r="M9" s="64" t="s">
        <v>167</v>
      </c>
      <c r="N9" s="64" t="s">
        <v>155</v>
      </c>
      <c r="O9" s="64" t="s">
        <v>155</v>
      </c>
      <c r="P9" s="64" t="s">
        <v>155</v>
      </c>
    </row>
    <row r="10" s="4" customFormat="1" ht="21" customHeight="1" spans="1:16">
      <c r="A10" s="81" t="s">
        <v>168</v>
      </c>
      <c r="B10" s="82">
        <f t="shared" si="1"/>
        <v>104</v>
      </c>
      <c r="C10" s="82">
        <f t="shared" si="2"/>
        <v>108</v>
      </c>
      <c r="D10" s="82" t="s">
        <v>169</v>
      </c>
      <c r="E10" s="82">
        <f t="shared" si="3"/>
        <v>116</v>
      </c>
      <c r="F10" s="82">
        <f>E10+5</f>
        <v>121</v>
      </c>
      <c r="G10" s="82">
        <f t="shared" si="4"/>
        <v>127</v>
      </c>
      <c r="H10" s="82">
        <f>G10+7</f>
        <v>134</v>
      </c>
      <c r="I10" s="64"/>
      <c r="J10" s="64" t="s">
        <v>155</v>
      </c>
      <c r="K10" s="64" t="s">
        <v>155</v>
      </c>
      <c r="L10" s="64" t="s">
        <v>155</v>
      </c>
      <c r="M10" s="64" t="s">
        <v>155</v>
      </c>
      <c r="N10" s="64" t="s">
        <v>155</v>
      </c>
      <c r="O10" s="64" t="s">
        <v>155</v>
      </c>
      <c r="P10" s="64" t="s">
        <v>155</v>
      </c>
    </row>
    <row r="11" s="4" customFormat="1" ht="21" customHeight="1" spans="1:16">
      <c r="A11" s="81" t="s">
        <v>170</v>
      </c>
      <c r="B11" s="82">
        <f t="shared" si="0"/>
        <v>38</v>
      </c>
      <c r="C11" s="82">
        <f>D11-1</f>
        <v>39</v>
      </c>
      <c r="D11" s="82">
        <v>40</v>
      </c>
      <c r="E11" s="82">
        <f>D11+1</f>
        <v>41</v>
      </c>
      <c r="F11" s="82">
        <f>E11+1</f>
        <v>42</v>
      </c>
      <c r="G11" s="82">
        <f>F11+1.2</f>
        <v>43.2</v>
      </c>
      <c r="H11" s="82">
        <f>G11+1.2</f>
        <v>44.4</v>
      </c>
      <c r="I11" s="64"/>
      <c r="J11" s="64" t="s">
        <v>171</v>
      </c>
      <c r="K11" s="64" t="s">
        <v>172</v>
      </c>
      <c r="L11" s="64" t="s">
        <v>173</v>
      </c>
      <c r="M11" s="64" t="s">
        <v>174</v>
      </c>
      <c r="N11" s="64" t="s">
        <v>172</v>
      </c>
      <c r="O11" s="64" t="s">
        <v>175</v>
      </c>
      <c r="P11" s="64" t="s">
        <v>171</v>
      </c>
    </row>
    <row r="12" s="4" customFormat="1" ht="21" customHeight="1" spans="1:23">
      <c r="A12" s="81" t="s">
        <v>176</v>
      </c>
      <c r="B12" s="82">
        <f>C12-0.5</f>
        <v>61</v>
      </c>
      <c r="C12" s="82">
        <f>D12-1</f>
        <v>61.5</v>
      </c>
      <c r="D12" s="82">
        <v>62.5</v>
      </c>
      <c r="E12" s="82">
        <f>D12+1</f>
        <v>63.5</v>
      </c>
      <c r="F12" s="82">
        <f>E12+1</f>
        <v>64.5</v>
      </c>
      <c r="G12" s="82">
        <f>F12+0.5</f>
        <v>65</v>
      </c>
      <c r="H12" s="82">
        <f>G12+0.5</f>
        <v>65.5</v>
      </c>
      <c r="I12" s="64"/>
      <c r="J12" s="64" t="s">
        <v>177</v>
      </c>
      <c r="K12" s="64" t="s">
        <v>178</v>
      </c>
      <c r="L12" s="64" t="s">
        <v>155</v>
      </c>
      <c r="M12" s="64" t="s">
        <v>167</v>
      </c>
      <c r="N12" s="64" t="s">
        <v>155</v>
      </c>
      <c r="O12" s="64" t="s">
        <v>179</v>
      </c>
      <c r="P12" s="64" t="s">
        <v>177</v>
      </c>
      <c r="W12" s="91"/>
    </row>
    <row r="13" s="4" customFormat="1" ht="21" customHeight="1" spans="1:16">
      <c r="A13" s="81" t="s">
        <v>180</v>
      </c>
      <c r="B13" s="82">
        <f>C13-0.8</f>
        <v>19.9</v>
      </c>
      <c r="C13" s="82">
        <f>D13-0.8</f>
        <v>20.7</v>
      </c>
      <c r="D13" s="82">
        <v>21.5</v>
      </c>
      <c r="E13" s="82">
        <f>D13+0.8</f>
        <v>22.3</v>
      </c>
      <c r="F13" s="82">
        <f>E13+0.8</f>
        <v>23.1</v>
      </c>
      <c r="G13" s="82">
        <f>F13+1.3</f>
        <v>24.4</v>
      </c>
      <c r="H13" s="82">
        <f>G13+1.3</f>
        <v>25.7</v>
      </c>
      <c r="I13" s="64"/>
      <c r="J13" s="64" t="s">
        <v>181</v>
      </c>
      <c r="K13" s="64" t="s">
        <v>182</v>
      </c>
      <c r="L13" s="64" t="s">
        <v>182</v>
      </c>
      <c r="M13" s="64" t="s">
        <v>182</v>
      </c>
      <c r="N13" s="64" t="s">
        <v>182</v>
      </c>
      <c r="O13" s="64" t="s">
        <v>182</v>
      </c>
      <c r="P13" s="64" t="s">
        <v>181</v>
      </c>
    </row>
    <row r="14" s="4" customFormat="1" ht="21" customHeight="1" spans="1:16">
      <c r="A14" s="81" t="s">
        <v>183</v>
      </c>
      <c r="B14" s="82">
        <f>C14-0.7</f>
        <v>16.6</v>
      </c>
      <c r="C14" s="82">
        <f>D14-0.7</f>
        <v>17.3</v>
      </c>
      <c r="D14" s="82">
        <v>18</v>
      </c>
      <c r="E14" s="82">
        <f>D14+0.7</f>
        <v>18.7</v>
      </c>
      <c r="F14" s="82">
        <f>E14+0.7</f>
        <v>19.4</v>
      </c>
      <c r="G14" s="82">
        <f>F14+0.9</f>
        <v>20.3</v>
      </c>
      <c r="H14" s="82">
        <f>G14+0.9</f>
        <v>21.2</v>
      </c>
      <c r="I14" s="64"/>
      <c r="J14" s="64" t="s">
        <v>156</v>
      </c>
      <c r="K14" s="64" t="s">
        <v>155</v>
      </c>
      <c r="L14" s="64" t="s">
        <v>181</v>
      </c>
      <c r="M14" s="64" t="s">
        <v>181</v>
      </c>
      <c r="N14" s="64" t="s">
        <v>182</v>
      </c>
      <c r="O14" s="64" t="s">
        <v>182</v>
      </c>
      <c r="P14" s="64" t="s">
        <v>156</v>
      </c>
    </row>
    <row r="15" s="4" customFormat="1" ht="21" customHeight="1" spans="1:16">
      <c r="A15" s="81" t="s">
        <v>184</v>
      </c>
      <c r="B15" s="82">
        <f t="shared" ref="B15:B20" si="5">C15-0.5</f>
        <v>12.5</v>
      </c>
      <c r="C15" s="82">
        <f t="shared" ref="C15:C20" si="6">D15-0.5</f>
        <v>13</v>
      </c>
      <c r="D15" s="82">
        <v>13.5</v>
      </c>
      <c r="E15" s="82">
        <f>D15+0.5</f>
        <v>14</v>
      </c>
      <c r="F15" s="82">
        <f>E15+0.5</f>
        <v>14.5</v>
      </c>
      <c r="G15" s="82">
        <f>F15+0.7</f>
        <v>15.2</v>
      </c>
      <c r="H15" s="82">
        <f>G15+0.7</f>
        <v>15.9</v>
      </c>
      <c r="I15" s="64"/>
      <c r="J15" s="64" t="s">
        <v>155</v>
      </c>
      <c r="K15" s="64" t="s">
        <v>155</v>
      </c>
      <c r="L15" s="64" t="s">
        <v>155</v>
      </c>
      <c r="M15" s="64" t="s">
        <v>155</v>
      </c>
      <c r="N15" s="64" t="s">
        <v>155</v>
      </c>
      <c r="O15" s="64" t="s">
        <v>155</v>
      </c>
      <c r="P15" s="64" t="s">
        <v>155</v>
      </c>
    </row>
    <row r="16" s="4" customFormat="1" ht="21" customHeight="1" spans="1:16">
      <c r="A16" s="81" t="s">
        <v>185</v>
      </c>
      <c r="B16" s="82">
        <f>C16</f>
        <v>9.5</v>
      </c>
      <c r="C16" s="82">
        <f>D16</f>
        <v>9.5</v>
      </c>
      <c r="D16" s="82">
        <v>9.5</v>
      </c>
      <c r="E16" s="82">
        <f t="shared" ref="E16:H16" si="7">D16</f>
        <v>9.5</v>
      </c>
      <c r="F16" s="82">
        <f t="shared" si="7"/>
        <v>9.5</v>
      </c>
      <c r="G16" s="82">
        <f t="shared" si="7"/>
        <v>9.5</v>
      </c>
      <c r="H16" s="82">
        <f t="shared" si="7"/>
        <v>9.5</v>
      </c>
      <c r="I16" s="64"/>
      <c r="J16" s="64" t="s">
        <v>155</v>
      </c>
      <c r="K16" s="64" t="s">
        <v>155</v>
      </c>
      <c r="L16" s="64" t="s">
        <v>155</v>
      </c>
      <c r="M16" s="64" t="s">
        <v>155</v>
      </c>
      <c r="N16" s="64" t="s">
        <v>155</v>
      </c>
      <c r="O16" s="64" t="s">
        <v>155</v>
      </c>
      <c r="P16" s="64" t="s">
        <v>155</v>
      </c>
    </row>
    <row r="17" s="4" customFormat="1" ht="21" customHeight="1" spans="1:16">
      <c r="A17" s="81" t="s">
        <v>186</v>
      </c>
      <c r="B17" s="82">
        <f t="shared" ref="B17:B22" si="8">C17-1</f>
        <v>53</v>
      </c>
      <c r="C17" s="82">
        <f t="shared" ref="C17:C21" si="9">D17-1</f>
        <v>54</v>
      </c>
      <c r="D17" s="82">
        <v>55</v>
      </c>
      <c r="E17" s="82">
        <f>D17+1</f>
        <v>56</v>
      </c>
      <c r="F17" s="82">
        <f>E17+1</f>
        <v>57</v>
      </c>
      <c r="G17" s="82">
        <f>F17+1.5</f>
        <v>58.5</v>
      </c>
      <c r="H17" s="82">
        <f>G17+1.5</f>
        <v>60</v>
      </c>
      <c r="I17" s="64"/>
      <c r="J17" s="64"/>
      <c r="K17" s="64" t="s">
        <v>155</v>
      </c>
      <c r="L17" s="64" t="s">
        <v>155</v>
      </c>
      <c r="M17" s="64" t="s">
        <v>155</v>
      </c>
      <c r="N17" s="64" t="s">
        <v>155</v>
      </c>
      <c r="O17" s="64" t="s">
        <v>155</v>
      </c>
      <c r="P17" s="64"/>
    </row>
    <row r="18" s="4" customFormat="1" ht="21" customHeight="1" spans="1:16">
      <c r="A18" s="81" t="s">
        <v>187</v>
      </c>
      <c r="B18" s="82">
        <f t="shared" si="8"/>
        <v>52</v>
      </c>
      <c r="C18" s="82">
        <f t="shared" si="9"/>
        <v>53</v>
      </c>
      <c r="D18" s="82">
        <v>54</v>
      </c>
      <c r="E18" s="82">
        <f>D18+1</f>
        <v>55</v>
      </c>
      <c r="F18" s="82">
        <f>E18+1</f>
        <v>56</v>
      </c>
      <c r="G18" s="82">
        <f>F18+1.5</f>
        <v>57.5</v>
      </c>
      <c r="H18" s="82">
        <f>G18+1.5</f>
        <v>59</v>
      </c>
      <c r="I18" s="64"/>
      <c r="J18" s="64" t="s">
        <v>188</v>
      </c>
      <c r="K18" s="64" t="s">
        <v>182</v>
      </c>
      <c r="L18" s="64" t="s">
        <v>182</v>
      </c>
      <c r="M18" s="64" t="s">
        <v>189</v>
      </c>
      <c r="N18" s="64" t="s">
        <v>182</v>
      </c>
      <c r="O18" s="64" t="s">
        <v>154</v>
      </c>
      <c r="P18" s="64" t="s">
        <v>188</v>
      </c>
    </row>
    <row r="19" s="4" customFormat="1" ht="21" customHeight="1" spans="1:16">
      <c r="A19" s="81" t="s">
        <v>190</v>
      </c>
      <c r="B19" s="82">
        <f t="shared" si="5"/>
        <v>34</v>
      </c>
      <c r="C19" s="82">
        <f t="shared" si="6"/>
        <v>34.5</v>
      </c>
      <c r="D19" s="82">
        <v>35</v>
      </c>
      <c r="E19" s="82">
        <f t="shared" ref="E19:G19" si="10">D19+0.5</f>
        <v>35.5</v>
      </c>
      <c r="F19" s="82">
        <f t="shared" si="10"/>
        <v>36</v>
      </c>
      <c r="G19" s="82">
        <f t="shared" si="10"/>
        <v>36.5</v>
      </c>
      <c r="H19" s="82">
        <f t="shared" ref="H19:H23" si="11">G19</f>
        <v>36.5</v>
      </c>
      <c r="I19" s="64"/>
      <c r="J19" s="64" t="s">
        <v>156</v>
      </c>
      <c r="K19" s="64" t="s">
        <v>155</v>
      </c>
      <c r="L19" s="64" t="s">
        <v>181</v>
      </c>
      <c r="M19" s="64" t="s">
        <v>181</v>
      </c>
      <c r="N19" s="64" t="s">
        <v>182</v>
      </c>
      <c r="O19" s="64" t="s">
        <v>182</v>
      </c>
      <c r="P19" s="64" t="s">
        <v>156</v>
      </c>
    </row>
    <row r="20" s="4" customFormat="1" ht="29" customHeight="1" spans="1:16">
      <c r="A20" s="81" t="s">
        <v>191</v>
      </c>
      <c r="B20" s="82">
        <f t="shared" si="5"/>
        <v>24</v>
      </c>
      <c r="C20" s="82">
        <f t="shared" si="6"/>
        <v>24.5</v>
      </c>
      <c r="D20" s="82">
        <v>25</v>
      </c>
      <c r="E20" s="82">
        <f>D20+0.5</f>
        <v>25.5</v>
      </c>
      <c r="F20" s="82">
        <f>E20+0.5</f>
        <v>26</v>
      </c>
      <c r="G20" s="82">
        <f>F20+0.75</f>
        <v>26.75</v>
      </c>
      <c r="H20" s="82">
        <f t="shared" si="11"/>
        <v>26.75</v>
      </c>
      <c r="I20" s="87"/>
      <c r="J20" s="64" t="s">
        <v>177</v>
      </c>
      <c r="K20" s="64" t="s">
        <v>178</v>
      </c>
      <c r="L20" s="64" t="s">
        <v>155</v>
      </c>
      <c r="M20" s="64" t="s">
        <v>167</v>
      </c>
      <c r="N20" s="64" t="s">
        <v>155</v>
      </c>
      <c r="O20" s="64" t="s">
        <v>179</v>
      </c>
      <c r="P20" s="64" t="s">
        <v>177</v>
      </c>
    </row>
    <row r="21" s="60" customFormat="1" ht="16.8" spans="1:16">
      <c r="A21" s="81" t="s">
        <v>192</v>
      </c>
      <c r="B21" s="82">
        <f>C21</f>
        <v>16.5</v>
      </c>
      <c r="C21" s="82">
        <f t="shared" si="9"/>
        <v>16.5</v>
      </c>
      <c r="D21" s="82">
        <v>17.5</v>
      </c>
      <c r="E21" s="82">
        <f>D21</f>
        <v>17.5</v>
      </c>
      <c r="F21" s="82">
        <f>D21+1.5</f>
        <v>19</v>
      </c>
      <c r="G21" s="82">
        <f>D21+1.5</f>
        <v>19</v>
      </c>
      <c r="H21" s="82">
        <f>F21</f>
        <v>19</v>
      </c>
      <c r="I21" s="88"/>
      <c r="J21" s="64" t="s">
        <v>181</v>
      </c>
      <c r="K21" s="64" t="s">
        <v>182</v>
      </c>
      <c r="L21" s="64" t="s">
        <v>182</v>
      </c>
      <c r="M21" s="64" t="s">
        <v>182</v>
      </c>
      <c r="N21" s="64" t="s">
        <v>182</v>
      </c>
      <c r="O21" s="64" t="s">
        <v>182</v>
      </c>
      <c r="P21" s="64" t="s">
        <v>181</v>
      </c>
    </row>
    <row r="22" s="60" customFormat="1" ht="16.8" spans="1:16">
      <c r="A22" s="81" t="s">
        <v>193</v>
      </c>
      <c r="B22" s="82">
        <f t="shared" si="8"/>
        <v>58</v>
      </c>
      <c r="C22" s="82">
        <f>D22-2</f>
        <v>59</v>
      </c>
      <c r="D22" s="82">
        <v>61</v>
      </c>
      <c r="E22" s="82">
        <f>D22+2</f>
        <v>63</v>
      </c>
      <c r="F22" s="82">
        <f>E22+2</f>
        <v>65</v>
      </c>
      <c r="G22" s="82">
        <f>F22+1</f>
        <v>66</v>
      </c>
      <c r="H22" s="82">
        <f>G22+1</f>
        <v>67</v>
      </c>
      <c r="I22" s="88"/>
      <c r="J22" s="64" t="s">
        <v>155</v>
      </c>
      <c r="K22" s="64" t="s">
        <v>155</v>
      </c>
      <c r="L22" s="64" t="s">
        <v>155</v>
      </c>
      <c r="M22" s="64" t="s">
        <v>155</v>
      </c>
      <c r="N22" s="64" t="s">
        <v>155</v>
      </c>
      <c r="O22" s="64" t="s">
        <v>155</v>
      </c>
      <c r="P22" s="64" t="s">
        <v>155</v>
      </c>
    </row>
    <row r="23" s="60" customFormat="1" ht="16.8" spans="1:16">
      <c r="A23" s="81" t="s">
        <v>194</v>
      </c>
      <c r="B23" s="82">
        <f>C23</f>
        <v>12</v>
      </c>
      <c r="C23" s="82">
        <f>D23-1</f>
        <v>12</v>
      </c>
      <c r="D23" s="82">
        <v>13</v>
      </c>
      <c r="E23" s="82">
        <f>D23</f>
        <v>13</v>
      </c>
      <c r="F23" s="82">
        <f>E23+2</f>
        <v>15</v>
      </c>
      <c r="G23" s="82">
        <f>F23</f>
        <v>15</v>
      </c>
      <c r="H23" s="82">
        <f t="shared" si="11"/>
        <v>15</v>
      </c>
      <c r="I23" s="88"/>
      <c r="J23" s="64"/>
      <c r="K23" s="64" t="s">
        <v>155</v>
      </c>
      <c r="L23" s="64" t="s">
        <v>155</v>
      </c>
      <c r="M23" s="64" t="s">
        <v>155</v>
      </c>
      <c r="N23" s="64" t="s">
        <v>155</v>
      </c>
      <c r="O23" s="64" t="s">
        <v>155</v>
      </c>
      <c r="P23" s="64"/>
    </row>
    <row r="26" customHeight="1" spans="11:16">
      <c r="K26" s="89" t="s">
        <v>195</v>
      </c>
      <c r="L26" s="90">
        <v>45291</v>
      </c>
      <c r="M26" s="89" t="s">
        <v>196</v>
      </c>
      <c r="N26" s="89" t="s">
        <v>218</v>
      </c>
      <c r="O26" s="89" t="s">
        <v>197</v>
      </c>
      <c r="P26" s="89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C4" sqref="C4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275</v>
      </c>
      <c r="B2" s="7" t="s">
        <v>276</v>
      </c>
      <c r="C2" s="7" t="s">
        <v>277</v>
      </c>
      <c r="D2" s="7" t="s">
        <v>278</v>
      </c>
      <c r="E2" s="7" t="s">
        <v>279</v>
      </c>
      <c r="F2" s="7" t="s">
        <v>280</v>
      </c>
      <c r="G2" s="7" t="s">
        <v>281</v>
      </c>
      <c r="H2" s="7" t="s">
        <v>282</v>
      </c>
      <c r="I2" s="6" t="s">
        <v>283</v>
      </c>
      <c r="J2" s="6" t="s">
        <v>284</v>
      </c>
      <c r="K2" s="6" t="s">
        <v>285</v>
      </c>
      <c r="L2" s="6" t="s">
        <v>286</v>
      </c>
      <c r="M2" s="6" t="s">
        <v>287</v>
      </c>
      <c r="N2" s="7" t="s">
        <v>288</v>
      </c>
      <c r="O2" s="7" t="s">
        <v>289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290</v>
      </c>
      <c r="J3" s="6" t="s">
        <v>290</v>
      </c>
      <c r="K3" s="6" t="s">
        <v>290</v>
      </c>
      <c r="L3" s="6" t="s">
        <v>290</v>
      </c>
      <c r="M3" s="6" t="s">
        <v>290</v>
      </c>
      <c r="N3" s="9"/>
      <c r="O3" s="9"/>
    </row>
    <row r="4" s="2" customFormat="1" ht="18" customHeight="1" spans="1:15">
      <c r="A4" s="34">
        <v>1</v>
      </c>
      <c r="B4" s="29" t="s">
        <v>291</v>
      </c>
      <c r="C4" s="31" t="s">
        <v>292</v>
      </c>
      <c r="D4" s="12" t="s">
        <v>101</v>
      </c>
      <c r="E4" s="13" t="s">
        <v>47</v>
      </c>
      <c r="F4" s="11" t="s">
        <v>293</v>
      </c>
      <c r="G4" s="58" t="s">
        <v>79</v>
      </c>
      <c r="H4" s="59"/>
      <c r="I4" s="34">
        <v>1</v>
      </c>
      <c r="J4" s="34"/>
      <c r="K4" s="34">
        <v>1</v>
      </c>
      <c r="L4" s="34"/>
      <c r="M4" s="34">
        <v>1</v>
      </c>
      <c r="N4" s="59">
        <f>SUM(I4:M4)</f>
        <v>3</v>
      </c>
      <c r="O4" s="59"/>
    </row>
    <row r="5" s="2" customFormat="1" ht="18" customHeight="1" spans="1:15">
      <c r="A5" s="34">
        <v>2</v>
      </c>
      <c r="B5" s="29" t="s">
        <v>294</v>
      </c>
      <c r="C5" s="31" t="s">
        <v>292</v>
      </c>
      <c r="D5" s="12" t="s">
        <v>103</v>
      </c>
      <c r="E5" s="13" t="s">
        <v>47</v>
      </c>
      <c r="F5" s="11" t="s">
        <v>293</v>
      </c>
      <c r="G5" s="58" t="s">
        <v>79</v>
      </c>
      <c r="H5" s="59"/>
      <c r="I5" s="34"/>
      <c r="J5" s="34">
        <v>1</v>
      </c>
      <c r="K5" s="34"/>
      <c r="L5" s="34">
        <v>1</v>
      </c>
      <c r="M5" s="34">
        <v>1</v>
      </c>
      <c r="N5" s="59">
        <f>SUM(I5:M5)</f>
        <v>3</v>
      </c>
      <c r="O5" s="59"/>
    </row>
    <row r="6" s="2" customFormat="1" ht="18" customHeight="1" spans="1:15">
      <c r="A6" s="34">
        <v>3</v>
      </c>
      <c r="B6" s="29" t="s">
        <v>295</v>
      </c>
      <c r="C6" s="31" t="s">
        <v>292</v>
      </c>
      <c r="D6" s="12" t="s">
        <v>104</v>
      </c>
      <c r="E6" s="13" t="s">
        <v>47</v>
      </c>
      <c r="F6" s="11" t="s">
        <v>293</v>
      </c>
      <c r="G6" s="58" t="s">
        <v>79</v>
      </c>
      <c r="H6" s="59"/>
      <c r="I6" s="34"/>
      <c r="J6" s="34">
        <v>1</v>
      </c>
      <c r="K6" s="34"/>
      <c r="L6" s="34">
        <v>1</v>
      </c>
      <c r="M6" s="34"/>
      <c r="N6" s="59">
        <f>SUM(I6:M6)</f>
        <v>2</v>
      </c>
      <c r="O6" s="59"/>
    </row>
    <row r="7" s="2" customFormat="1" ht="18" customHeight="1" spans="1:15">
      <c r="A7" s="34">
        <v>4</v>
      </c>
      <c r="B7" s="29" t="s">
        <v>296</v>
      </c>
      <c r="C7" s="31" t="s">
        <v>292</v>
      </c>
      <c r="D7" s="12" t="s">
        <v>105</v>
      </c>
      <c r="E7" s="13" t="s">
        <v>47</v>
      </c>
      <c r="F7" s="11" t="s">
        <v>293</v>
      </c>
      <c r="G7" s="58" t="s">
        <v>79</v>
      </c>
      <c r="H7" s="59"/>
      <c r="I7" s="34">
        <v>1</v>
      </c>
      <c r="J7" s="34"/>
      <c r="K7" s="34">
        <v>1</v>
      </c>
      <c r="L7" s="34"/>
      <c r="M7" s="34">
        <v>1</v>
      </c>
      <c r="N7" s="59">
        <f>SUM(I7:M7)</f>
        <v>3</v>
      </c>
      <c r="O7" s="59"/>
    </row>
    <row r="8" s="2" customFormat="1" ht="18" customHeight="1" spans="1:15">
      <c r="A8" s="34">
        <v>5</v>
      </c>
      <c r="B8" s="29" t="s">
        <v>297</v>
      </c>
      <c r="C8" s="31" t="s">
        <v>292</v>
      </c>
      <c r="D8" s="12" t="s">
        <v>106</v>
      </c>
      <c r="E8" s="13" t="s">
        <v>47</v>
      </c>
      <c r="F8" s="11" t="s">
        <v>293</v>
      </c>
      <c r="G8" s="58" t="s">
        <v>79</v>
      </c>
      <c r="H8" s="59"/>
      <c r="I8" s="34"/>
      <c r="J8" s="34">
        <v>1</v>
      </c>
      <c r="K8" s="34"/>
      <c r="L8" s="34"/>
      <c r="M8" s="34">
        <v>1</v>
      </c>
      <c r="N8" s="59">
        <f>SUM(I8:M8)</f>
        <v>2</v>
      </c>
      <c r="O8" s="59"/>
    </row>
    <row r="9" s="2" customFormat="1" ht="18" customHeight="1" spans="1:15">
      <c r="A9" s="34"/>
      <c r="B9" s="29"/>
      <c r="C9" s="31"/>
      <c r="D9" s="12"/>
      <c r="E9" s="13"/>
      <c r="F9" s="11"/>
      <c r="G9" s="58"/>
      <c r="H9" s="59"/>
      <c r="I9" s="34"/>
      <c r="J9" s="34"/>
      <c r="K9" s="34"/>
      <c r="L9" s="34"/>
      <c r="M9" s="34"/>
      <c r="N9" s="59"/>
      <c r="O9" s="59"/>
    </row>
    <row r="10" s="2" customFormat="1" ht="18" customHeight="1" spans="1:15">
      <c r="A10" s="34"/>
      <c r="B10" s="13"/>
      <c r="C10" s="31"/>
      <c r="D10" s="12"/>
      <c r="E10" s="13"/>
      <c r="F10" s="11"/>
      <c r="G10" s="58"/>
      <c r="H10" s="59"/>
      <c r="I10" s="34"/>
      <c r="J10" s="34"/>
      <c r="K10" s="34"/>
      <c r="L10" s="34"/>
      <c r="M10" s="34"/>
      <c r="N10" s="59"/>
      <c r="O10" s="59"/>
    </row>
    <row r="11" s="1" customFormat="1" ht="14.25" customHeight="1" spans="1: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="4" customFormat="1" ht="29.25" customHeight="1" spans="1:15">
      <c r="A12" s="17" t="s">
        <v>298</v>
      </c>
      <c r="B12" s="18"/>
      <c r="C12" s="18"/>
      <c r="D12" s="19"/>
      <c r="E12" s="20"/>
      <c r="F12" s="39"/>
      <c r="G12" s="39"/>
      <c r="H12" s="39"/>
      <c r="I12" s="32"/>
      <c r="J12" s="17" t="s">
        <v>299</v>
      </c>
      <c r="K12" s="18"/>
      <c r="L12" s="18"/>
      <c r="M12" s="19"/>
      <c r="N12" s="18"/>
      <c r="O12" s="27"/>
    </row>
    <row r="13" s="1" customFormat="1" ht="72.95" customHeight="1" spans="1:15">
      <c r="A13" s="21" t="s">
        <v>300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3.面料互染</vt:lpstr>
      <vt:lpstr>2.面料缩率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2024-05-24T06:30:15Z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