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<sst xmlns="http://schemas.openxmlformats.org/spreadsheetml/2006/main" count="966" uniqueCount="362">
  <si>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</si>
  <si>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</si>
  <si>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</si>
  <si>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</si>
  <si>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</si>
  <si>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</si>
  <si>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</si>
  <si>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</si>
  <si>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</si>
  <si>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</si>
  <si>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</si>
  <si>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</si>
  <si>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</si>
  <si>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</si>
  <si>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</si>
  <si>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</si>
  <si>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</si>
  <si>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</si>
  <si>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</si>
  <si>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</si>
  <si>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</si>
  <si>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</si>
  <si>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</si>
  <si>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</si>
  <si>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</si>
  <si>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</si>
  <si>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</si>
  <si>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</si>
  <si>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</si>
  <si>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</si>
  <si>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</si>
  <si>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</si>
  <si>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</si>
  <si>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</si>
  <si>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</si>
  <si>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</si>
  <si>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</si>
  <si>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</si>
  <si>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</si>
  <si>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</si>
  <si>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</si>
  <si>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</si>
  <si>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</si>
  <si>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</si>
  <si>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</si>
  <si>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</si>
  <si>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</si>
  <si>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</si>
  <si>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</si>
  <si>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</si>
  <si>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</si>
  <si>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</si>
  <si>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</si>
  <si>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</si>
  <si>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</si>
  <si>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</si>
  <si>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</si>
  <si>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</si>
  <si>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</si>
  <si>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</si>
  <si>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</si>
  <si>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</si>
  <si>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TAJJFM81996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</si>
  <si>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</si>
  <si>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</si>
  <si>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</si>
  <si>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</si>
  <si>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</si>
  <si>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</si>
  <si>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</si>
  <si>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</si>
  <si>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</si>
  <si>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</si>
  <si>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</si>
  <si>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</si>
  <si>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</si>
  <si>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</si>
  <si>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</si>
  <si>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</si>
  <si>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CGDD24050600017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</si>
  <si>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</si>
  <si>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</si>
  <si>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</si>
  <si>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</si>
  <si>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</si>
  <si>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</si>
  <si>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</si>
  <si>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</si>
  <si>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</si>
  <si>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</si>
  <si>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</si>
  <si>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</si>
  <si>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</si>
  <si>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</si>
  <si>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</si>
  <si>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</si>
  <si>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</si>
  <si>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</si>
  <si>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</si>
  <si>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</si>
  <si>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</si>
  <si>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</si>
  <si>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</si>
  <si>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</si>
  <si>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</si>
  <si>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</si>
  <si>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</si>
  <si>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</si>
  <si>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</si>
  <si>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</si>
  <si>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</si>
  <si>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</si>
  <si>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</si>
  <si>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</si>
  <si>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</si>
  <si>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</si>
  <si>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</si>
  <si>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</si>
  <si>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</si>
  <si>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</si>
  <si>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</si>
  <si>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</si>
  <si>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</si>
  <si>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</si>
  <si>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</si>
  <si>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1、下级领拉织带偏紧，筒底起酒窝</t>
  </si>
  <si>
    <t>2、上袖不太圆顺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</si>
  <si>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</si>
  <si>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</si>
  <si>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</si>
  <si>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</si>
  <si>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</si>
  <si>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</si>
  <si>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</si>
  <si>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</si>
  <si>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</si>
  <si>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</si>
  <si>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</si>
  <si>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</si>
  <si>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</si>
  <si>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</si>
  <si>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</si>
  <si>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</si>
  <si>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</si>
  <si>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</si>
  <si>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 xml:space="preserve">          号型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</si>
  <si>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</si>
  <si>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</si>
  <si>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</si>
  <si>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</si>
  <si>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</si>
  <si>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</si>
  <si>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</si>
  <si>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</si>
  <si>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</si>
  <si>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后中长</t>
  </si>
  <si>
    <t>胸围</t>
  </si>
  <si>
    <t>-0.5</t>
  </si>
  <si>
    <t>腰围</t>
  </si>
  <si>
    <t>+0</t>
  </si>
  <si>
    <t>摆围</t>
  </si>
  <si>
    <t>+2</t>
  </si>
  <si>
    <t>肩宽</t>
  </si>
  <si>
    <t>短袖肩点袖长</t>
  </si>
  <si>
    <t>袖肥/2（参考值）</t>
  </si>
  <si>
    <t>+0.5</t>
  </si>
  <si>
    <t>短袖口/2</t>
  </si>
  <si>
    <t>袖口/下摆高</t>
  </si>
  <si>
    <t>后中底领高</t>
  </si>
  <si>
    <t>领尖长</t>
  </si>
  <si>
    <t>罗纹翻领</t>
  </si>
  <si>
    <t>领围</t>
  </si>
  <si>
    <t>门襟高</t>
  </si>
  <si>
    <t>门襟宽</t>
  </si>
  <si>
    <t>开叉高</t>
  </si>
  <si>
    <t>前胸LOGO距前中</t>
  </si>
  <si>
    <t>前胸LOGO距肩颈点</t>
  </si>
  <si>
    <t>袖印花，距袖口边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</si>
  <si>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</si>
  <si>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</si>
  <si>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</si>
  <si>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</si>
  <si>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</si>
  <si>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</si>
  <si>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</si>
  <si>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</si>
  <si>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</si>
  <si>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</si>
  <si>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</si>
  <si>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</si>
  <si>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</si>
  <si>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</si>
  <si>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</si>
  <si>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</si>
  <si>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</si>
  <si>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</si>
  <si>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</si>
  <si>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</si>
  <si>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</si>
  <si>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</si>
  <si>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</si>
  <si>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</si>
  <si>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</si>
  <si>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</si>
  <si>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</si>
  <si>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</si>
  <si>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</si>
  <si>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</si>
  <si>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</si>
  <si>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</si>
  <si>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</si>
  <si>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</si>
  <si>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</si>
  <si>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</si>
  <si>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采购凭证编号：CGDD24050600017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</si>
  <si>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</si>
  <si>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</si>
  <si>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</si>
  <si>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</si>
  <si>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</si>
  <si>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</si>
  <si>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</si>
  <si>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</si>
  <si>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</si>
  <si>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</si>
  <si>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</si>
  <si>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</si>
  <si>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</si>
  <si>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</si>
  <si>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②检验明细：齐色齐80件</t>
  </si>
  <si>
    <t>情况说明：</t>
  </si>
  <si>
    <t xml:space="preserve">【问题点描述】  </t>
  </si>
  <si>
    <t>数量</t>
  </si>
  <si>
    <t>1、门筒起酒窝，后领织带起皱</t>
  </si>
  <si>
    <t>2、上袖不圆顺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</si>
  <si>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</si>
  <si>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</si>
  <si>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</si>
  <si>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</si>
  <si>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</si>
  <si>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</si>
  <si>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</si>
  <si>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</si>
  <si>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已按照以上提出的问题点改正，可以出货</t>
  </si>
  <si>
    <t>服装QC部门</t>
  </si>
  <si>
    <t>检验人</t>
  </si>
  <si>
    <t xml:space="preserve">+0 +0 </t>
  </si>
  <si>
    <t>+0 +0.5 +0</t>
  </si>
  <si>
    <t>+0 +0.5 +0.5</t>
  </si>
  <si>
    <t>+0 +0 +0.5</t>
  </si>
  <si>
    <t>+0 +0 +0</t>
  </si>
  <si>
    <t xml:space="preserve">+1 +0 </t>
  </si>
  <si>
    <t>+1 +0 +1</t>
  </si>
  <si>
    <t>+0 +0 +1</t>
  </si>
  <si>
    <t>+1 +0 +0</t>
  </si>
  <si>
    <t>+0 +1 +0</t>
  </si>
  <si>
    <t xml:space="preserve">+1 +1 </t>
  </si>
  <si>
    <t>+1 +1 +1</t>
  </si>
  <si>
    <t>+1 +2 +1</t>
  </si>
  <si>
    <t>+2 +2 +1</t>
  </si>
  <si>
    <t>+1 +1 +0</t>
  </si>
  <si>
    <t>+2 +1 +1</t>
  </si>
  <si>
    <t xml:space="preserve">+0 -0.5 </t>
  </si>
  <si>
    <t>-0.5 -0.5 +0</t>
  </si>
  <si>
    <t>-0.2 +0.5 +0</t>
  </si>
  <si>
    <t>-0.5 +0 +0</t>
  </si>
  <si>
    <t>-0.5 -0.2 +0</t>
  </si>
  <si>
    <t>-0.2 -0.2 +0</t>
  </si>
  <si>
    <t>+0 +0 -0.2</t>
  </si>
  <si>
    <t>-0.2 -0.2 +O.5</t>
  </si>
  <si>
    <t>+0 +0.5</t>
  </si>
  <si>
    <t>+0.5 +0 +0</t>
  </si>
  <si>
    <t>+0.5 +0.5 +0</t>
  </si>
  <si>
    <t>+0.5 +0.5 +0.5</t>
  </si>
  <si>
    <t>+0.5 +0.2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</si>
  <si>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</si>
  <si>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</si>
  <si>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</si>
  <si>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</si>
  <si>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</si>
  <si>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</si>
  <si>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</si>
  <si>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</si>
  <si>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</si>
  <si>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</si>
  <si>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</si>
  <si>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</si>
  <si>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</si>
  <si>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</si>
  <si>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</si>
  <si>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</si>
  <si>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F24042214</t>
  </si>
  <si>
    <t>FK08580</t>
  </si>
  <si>
    <t>TAJJFM81996/82998</t>
  </si>
  <si>
    <t>宏港</t>
  </si>
  <si>
    <t>F240412213</t>
  </si>
  <si>
    <t>豆沙绿</t>
  </si>
  <si>
    <t>制表时间：2024/5/9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</si>
  <si>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</si>
  <si>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</si>
  <si>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</si>
  <si>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</si>
  <si>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</si>
  <si>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</si>
  <si>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</si>
  <si>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</si>
  <si>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</si>
  <si>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</si>
  <si>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</si>
  <si>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</si>
  <si>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</si>
  <si>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</si>
  <si>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</si>
  <si>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</si>
  <si>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</si>
  <si>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</si>
  <si>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</si>
  <si>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</si>
  <si>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</si>
  <si>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</si>
  <si>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</si>
  <si>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哑光树脂四眼扣</t>
  </si>
  <si>
    <t>伟星</t>
  </si>
  <si>
    <t>无互染</t>
  </si>
  <si>
    <t>物料6</t>
  </si>
  <si>
    <t>物料7</t>
  </si>
  <si>
    <t>物料8</t>
  </si>
  <si>
    <t>物料9</t>
  </si>
  <si>
    <t>物料10</t>
  </si>
  <si>
    <t>制表时间：2024/5/11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</si>
  <si>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</si>
  <si>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</si>
  <si>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</si>
  <si>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</si>
  <si>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</si>
  <si>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</si>
  <si>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</si>
  <si>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</si>
  <si>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</si>
  <si>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</si>
  <si>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</si>
  <si>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</si>
  <si>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</si>
  <si>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</si>
  <si>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</si>
  <si>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</si>
  <si>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右胸+左袖</t>
  </si>
  <si>
    <t>印花</t>
  </si>
  <si>
    <t>无脱落开裂</t>
  </si>
  <si>
    <t>制表时间：2024/5/13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</si>
  <si>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</si>
  <si>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</si>
  <si>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</si>
  <si>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</si>
  <si>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</si>
  <si>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</si>
  <si>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1CM印花织带</t>
  </si>
  <si>
    <t>-6%</t>
  </si>
  <si>
    <t>-5%</t>
  </si>
  <si>
    <t>制表时间：5-10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</si>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</sst>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2" fillId="10" borderId="96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97" applyNumberFormat="0" applyFill="0" applyAlignment="0" applyProtection="0">
      <alignment vertical="center"/>
    </xf>
    <xf numFmtId="0" fontId="62" fillId="0" borderId="97" applyNumberFormat="0" applyFill="0" applyAlignment="0" applyProtection="0">
      <alignment vertical="center"/>
    </xf>
    <xf numFmtId="0" fontId="63" fillId="0" borderId="98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1" borderId="99" applyNumberFormat="0" applyAlignment="0" applyProtection="0">
      <alignment vertical="center"/>
    </xf>
    <xf numFmtId="0" fontId="65" fillId="12" borderId="100" applyNumberFormat="0" applyAlignment="0" applyProtection="0">
      <alignment vertical="center"/>
    </xf>
    <xf numFmtId="0" fontId="66" fillId="12" borderId="99" applyNumberFormat="0" applyAlignment="0" applyProtection="0">
      <alignment vertical="center"/>
    </xf>
    <xf numFmtId="0" fontId="67" fillId="13" borderId="101" applyNumberFormat="0" applyAlignment="0" applyProtection="0">
      <alignment vertical="center"/>
    </xf>
    <xf numFmtId="0" fontId="68" fillId="0" borderId="102" applyNumberFormat="0" applyFill="0" applyAlignment="0" applyProtection="0">
      <alignment vertical="center"/>
    </xf>
    <xf numFmtId="0" fontId="69" fillId="0" borderId="103" applyNumberFormat="0" applyFill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6" fillId="0" borderId="0"/>
    <xf numFmtId="0" fontId="1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2" fillId="0" borderId="0">
      <alignment vertical="center"/>
    </xf>
    <xf numFmtId="0" fontId="6" fillId="0" borderId="0"/>
    <xf numFmtId="0" fontId="12" fillId="0" borderId="0">
      <alignment vertical="center"/>
    </xf>
    <xf numFmtId="0" fontId="75" fillId="0" borderId="0"/>
    <xf numFmtId="0" fontId="6" fillId="0" borderId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12" fillId="0" borderId="0"/>
  </cellStyleXfs>
  <cellXfs count="4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3" xfId="62" applyFont="1" applyFill="1" applyBorder="1" applyAlignment="1">
      <alignment horizontal="center" vertical="center"/>
    </xf>
    <xf numFmtId="0" fontId="20" fillId="0" borderId="2" xfId="62" applyFont="1" applyFill="1" applyBorder="1" applyAlignment="1">
      <alignment horizontal="center" vertical="center"/>
    </xf>
    <xf numFmtId="0" fontId="20" fillId="4" borderId="2" xfId="62" applyFont="1" applyFill="1" applyBorder="1" applyAlignment="1">
      <alignment horizontal="center" vertical="center"/>
    </xf>
    <xf numFmtId="0" fontId="20" fillId="0" borderId="14" xfId="62" applyFont="1" applyFill="1" applyBorder="1" applyAlignment="1">
      <alignment horizontal="center" vertical="center"/>
    </xf>
    <xf numFmtId="0" fontId="21" fillId="0" borderId="15" xfId="62" applyFont="1" applyFill="1" applyBorder="1" applyAlignment="1">
      <alignment horizontal="center" vertical="center"/>
    </xf>
    <xf numFmtId="0" fontId="21" fillId="0" borderId="2" xfId="62" applyFont="1" applyFill="1" applyBorder="1" applyAlignment="1">
      <alignment horizontal="center" vertical="center"/>
    </xf>
    <xf numFmtId="0" fontId="22" fillId="4" borderId="2" xfId="62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16" xfId="0" applyNumberFormat="1" applyFont="1" applyFill="1" applyBorder="1" applyAlignment="1">
      <alignment shrinkToFit="1"/>
    </xf>
    <xf numFmtId="0" fontId="26" fillId="0" borderId="17" xfId="0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11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center"/>
    </xf>
    <xf numFmtId="0" fontId="20" fillId="0" borderId="20" xfId="62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8" fillId="0" borderId="2" xfId="54" applyNumberFormat="1" applyFont="1" applyFill="1" applyBorder="1" applyAlignment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28" fillId="0" borderId="20" xfId="54" applyNumberFormat="1" applyFont="1" applyFill="1" applyBorder="1" applyAlignment="1">
      <alignment horizontal="center" vertical="center"/>
    </xf>
    <xf numFmtId="49" fontId="28" fillId="0" borderId="21" xfId="54" applyNumberFormat="1" applyFont="1" applyFill="1" applyBorder="1" applyAlignment="1">
      <alignment horizontal="center" vertical="center"/>
    </xf>
    <xf numFmtId="49" fontId="28" fillId="0" borderId="22" xfId="54" applyNumberFormat="1" applyFont="1" applyFill="1" applyBorder="1" applyAlignment="1">
      <alignment horizontal="center" vertical="center"/>
    </xf>
    <xf numFmtId="0" fontId="15" fillId="0" borderId="23" xfId="53" applyFont="1" applyFill="1" applyBorder="1" applyAlignment="1">
      <alignment horizontal="center"/>
    </xf>
    <xf numFmtId="49" fontId="15" fillId="0" borderId="24" xfId="53" applyNumberFormat="1" applyFont="1" applyFill="1" applyBorder="1" applyAlignment="1">
      <alignment horizontal="center"/>
    </xf>
    <xf numFmtId="49" fontId="28" fillId="0" borderId="24" xfId="54" applyNumberFormat="1" applyFont="1" applyFill="1" applyBorder="1" applyAlignment="1">
      <alignment horizontal="center" vertical="center"/>
    </xf>
    <xf numFmtId="49" fontId="28" fillId="0" borderId="25" xfId="54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14" fontId="30" fillId="0" borderId="0" xfId="53" applyNumberFormat="1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1" fillId="0" borderId="26" xfId="52" applyFont="1" applyBorder="1" applyAlignment="1">
      <alignment horizontal="center" vertical="top"/>
    </xf>
    <xf numFmtId="0" fontId="32" fillId="0" borderId="27" xfId="52" applyFont="1" applyFill="1" applyBorder="1" applyAlignment="1">
      <alignment horizontal="left" vertical="center"/>
    </xf>
    <xf numFmtId="0" fontId="18" fillId="0" borderId="28" xfId="52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center" vertical="center"/>
    </xf>
    <xf numFmtId="0" fontId="11" fillId="0" borderId="28" xfId="52" applyFont="1" applyFill="1" applyBorder="1" applyAlignment="1">
      <alignment vertical="center"/>
    </xf>
    <xf numFmtId="0" fontId="32" fillId="0" borderId="28" xfId="52" applyFont="1" applyFill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18" fillId="0" borderId="22" xfId="52" applyFont="1" applyBorder="1" applyAlignment="1">
      <alignment horizontal="left" vertical="center"/>
    </xf>
    <xf numFmtId="0" fontId="32" fillId="0" borderId="29" xfId="52" applyFont="1" applyFill="1" applyBorder="1" applyAlignment="1">
      <alignment vertical="center"/>
    </xf>
    <xf numFmtId="0" fontId="18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vertical="center"/>
    </xf>
    <xf numFmtId="58" fontId="11" fillId="0" borderId="21" xfId="52" applyNumberFormat="1" applyFont="1" applyFill="1" applyBorder="1" applyAlignment="1">
      <alignment horizontal="center" vertical="center"/>
    </xf>
    <xf numFmtId="0" fontId="11" fillId="0" borderId="21" xfId="52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32" fillId="0" borderId="29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vertical="center"/>
    </xf>
    <xf numFmtId="0" fontId="18" fillId="0" borderId="24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vertical="center"/>
    </xf>
    <xf numFmtId="0" fontId="11" fillId="0" borderId="24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2" fillId="0" borderId="27" xfId="52" applyFont="1" applyFill="1" applyBorder="1" applyAlignment="1">
      <alignment vertical="center"/>
    </xf>
    <xf numFmtId="0" fontId="32" fillId="0" borderId="31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vertical="center"/>
    </xf>
    <xf numFmtId="0" fontId="11" fillId="0" borderId="33" xfId="52" applyFont="1" applyFill="1" applyBorder="1" applyAlignment="1">
      <alignment horizontal="center" vertical="center"/>
    </xf>
    <xf numFmtId="0" fontId="11" fillId="0" borderId="34" xfId="52" applyFont="1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left" vertical="center" wrapText="1"/>
    </xf>
    <xf numFmtId="0" fontId="11" fillId="0" borderId="21" xfId="52" applyFont="1" applyFill="1" applyBorder="1" applyAlignment="1">
      <alignment horizontal="left" vertical="center" wrapText="1"/>
    </xf>
    <xf numFmtId="0" fontId="32" fillId="0" borderId="30" xfId="52" applyFont="1" applyFill="1" applyBorder="1" applyAlignment="1">
      <alignment horizontal="left" vertical="center"/>
    </xf>
    <xf numFmtId="0" fontId="6" fillId="0" borderId="24" xfId="52" applyFill="1" applyBorder="1" applyAlignment="1">
      <alignment horizontal="center" vertical="center"/>
    </xf>
    <xf numFmtId="0" fontId="32" fillId="0" borderId="36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left" vertical="center"/>
    </xf>
    <xf numFmtId="0" fontId="11" fillId="0" borderId="35" xfId="52" applyFont="1" applyFill="1" applyBorder="1" applyAlignment="1">
      <alignment horizontal="right" vertical="center"/>
    </xf>
    <xf numFmtId="0" fontId="11" fillId="0" borderId="34" xfId="52" applyFont="1" applyFill="1" applyBorder="1" applyAlignment="1">
      <alignment horizontal="right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horizontal="left" vertical="center"/>
    </xf>
    <xf numFmtId="0" fontId="32" fillId="0" borderId="38" xfId="52" applyFont="1" applyFill="1" applyBorder="1" applyAlignment="1">
      <alignment horizontal="left" vertical="center"/>
    </xf>
    <xf numFmtId="0" fontId="11" fillId="0" borderId="24" xfId="52" applyFont="1" applyFill="1" applyBorder="1" applyAlignment="1">
      <alignment horizontal="center" vertical="center"/>
    </xf>
    <xf numFmtId="58" fontId="11" fillId="0" borderId="24" xfId="52" applyNumberFormat="1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center" vertical="center"/>
    </xf>
    <xf numFmtId="0" fontId="11" fillId="0" borderId="2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0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center" vertical="center"/>
    </xf>
    <xf numFmtId="0" fontId="33" fillId="0" borderId="41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2" fillId="0" borderId="22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 wrapText="1"/>
    </xf>
    <xf numFmtId="0" fontId="6" fillId="0" borderId="25" xfId="52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 wrapText="1"/>
    </xf>
    <xf numFmtId="0" fontId="6" fillId="0" borderId="41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right" vertical="center"/>
    </xf>
    <xf numFmtId="0" fontId="11" fillId="0" borderId="42" xfId="52" applyFont="1" applyFill="1" applyBorder="1" applyAlignment="1">
      <alignment horizontal="center" vertical="center"/>
    </xf>
    <xf numFmtId="0" fontId="33" fillId="0" borderId="39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center" vertical="center"/>
    </xf>
    <xf numFmtId="0" fontId="28" fillId="0" borderId="0" xfId="53" applyFont="1" applyFill="1" applyAlignment="1">
      <alignment horizontal="center"/>
    </xf>
    <xf numFmtId="0" fontId="17" fillId="0" borderId="43" xfId="52" applyFont="1" applyFill="1" applyBorder="1" applyAlignment="1">
      <alignment horizontal="left" vertical="center"/>
    </xf>
    <xf numFmtId="0" fontId="0" fillId="0" borderId="44" xfId="52" applyFont="1" applyFill="1" applyBorder="1" applyAlignment="1">
      <alignment horizontal="center" vertical="center"/>
    </xf>
    <xf numFmtId="0" fontId="35" fillId="0" borderId="44" xfId="52" applyFont="1" applyFill="1" applyBorder="1" applyAlignment="1">
      <alignment horizontal="center" vertical="center"/>
    </xf>
    <xf numFmtId="0" fontId="17" fillId="0" borderId="44" xfId="52" applyFont="1" applyFill="1" applyBorder="1" applyAlignment="1">
      <alignment vertical="center"/>
    </xf>
    <xf numFmtId="0" fontId="19" fillId="0" borderId="44" xfId="52" applyFont="1" applyFill="1" applyBorder="1" applyAlignment="1">
      <alignment horizontal="center" vertical="center"/>
    </xf>
    <xf numFmtId="0" fontId="19" fillId="0" borderId="45" xfId="52" applyFont="1" applyFill="1" applyBorder="1" applyAlignment="1">
      <alignment horizontal="center" vertical="center"/>
    </xf>
    <xf numFmtId="0" fontId="15" fillId="0" borderId="46" xfId="53" applyFont="1" applyFill="1" applyBorder="1" applyAlignment="1"/>
    <xf numFmtId="0" fontId="36" fillId="0" borderId="47" xfId="53" applyFont="1" applyFill="1" applyBorder="1" applyAlignment="1" applyProtection="1">
      <alignment horizontal="center" vertical="center"/>
    </xf>
    <xf numFmtId="0" fontId="30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0" fillId="0" borderId="7" xfId="55" applyFont="1" applyFill="1" applyBorder="1" applyAlignment="1">
      <alignment horizontal="center"/>
    </xf>
    <xf numFmtId="0" fontId="20" fillId="0" borderId="2" xfId="55" applyFont="1" applyFill="1" applyBorder="1" applyAlignment="1">
      <alignment horizontal="center"/>
    </xf>
    <xf numFmtId="0" fontId="20" fillId="5" borderId="2" xfId="55" applyFont="1" applyFill="1" applyBorder="1" applyAlignment="1">
      <alignment horizontal="center"/>
    </xf>
    <xf numFmtId="49" fontId="37" fillId="0" borderId="2" xfId="51" applyNumberFormat="1" applyFont="1" applyFill="1" applyBorder="1" applyAlignment="1">
      <alignment horizontal="center" vertical="center"/>
    </xf>
    <xf numFmtId="0" fontId="38" fillId="0" borderId="4" xfId="55" applyFont="1" applyFill="1" applyBorder="1" applyAlignment="1">
      <alignment horizontal="center"/>
    </xf>
    <xf numFmtId="178" fontId="39" fillId="0" borderId="2" xfId="55" applyNumberFormat="1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 vertical="center"/>
    </xf>
    <xf numFmtId="0" fontId="38" fillId="0" borderId="2" xfId="55" applyFont="1" applyFill="1" applyBorder="1" applyAlignment="1">
      <alignment horizontal="center"/>
    </xf>
    <xf numFmtId="49" fontId="38" fillId="5" borderId="4" xfId="61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40" fillId="0" borderId="47" xfId="59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 vertical="center"/>
    </xf>
    <xf numFmtId="178" fontId="24" fillId="0" borderId="5" xfId="0" applyNumberFormat="1" applyFont="1" applyFill="1" applyBorder="1" applyAlignment="1">
      <alignment horizontal="center" vertical="center"/>
    </xf>
    <xf numFmtId="0" fontId="15" fillId="0" borderId="8" xfId="53" applyFont="1" applyFill="1" applyBorder="1" applyAlignment="1"/>
    <xf numFmtId="0" fontId="26" fillId="0" borderId="48" xfId="0" applyFont="1" applyFill="1" applyBorder="1" applyAlignment="1">
      <alignment horizontal="center" vertical="center"/>
    </xf>
    <xf numFmtId="0" fontId="26" fillId="0" borderId="49" xfId="0" applyNumberFormat="1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/>
    </xf>
    <xf numFmtId="0" fontId="26" fillId="0" borderId="50" xfId="0" applyNumberFormat="1" applyFont="1" applyFill="1" applyBorder="1" applyAlignment="1">
      <alignment horizontal="center" vertical="center"/>
    </xf>
    <xf numFmtId="0" fontId="15" fillId="0" borderId="51" xfId="53" applyFont="1" applyFill="1" applyBorder="1" applyAlignment="1"/>
    <xf numFmtId="179" fontId="2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left" vertical="center"/>
    </xf>
    <xf numFmtId="0" fontId="15" fillId="0" borderId="44" xfId="52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30" fillId="0" borderId="7" xfId="53" applyFont="1" applyFill="1" applyBorder="1" applyAlignment="1" applyProtection="1">
      <alignment horizontal="center" vertical="center"/>
    </xf>
    <xf numFmtId="0" fontId="30" fillId="0" borderId="2" xfId="53" applyFont="1" applyFill="1" applyBorder="1" applyAlignment="1" applyProtection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53" xfId="0" applyNumberFormat="1" applyFont="1" applyFill="1" applyBorder="1" applyAlignment="1">
      <alignment horizontal="center" vertical="center"/>
    </xf>
    <xf numFmtId="49" fontId="10" fillId="0" borderId="54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horizontal="center" vertical="center"/>
    </xf>
    <xf numFmtId="49" fontId="28" fillId="0" borderId="38" xfId="54" applyNumberFormat="1" applyFont="1" applyFill="1" applyBorder="1" applyAlignment="1">
      <alignment horizontal="center" vertical="center"/>
    </xf>
    <xf numFmtId="49" fontId="15" fillId="0" borderId="55" xfId="53" applyNumberFormat="1" applyFont="1" applyFill="1" applyBorder="1" applyAlignment="1">
      <alignment horizontal="center"/>
    </xf>
    <xf numFmtId="49" fontId="28" fillId="0" borderId="56" xfId="54" applyNumberFormat="1" applyFont="1" applyFill="1" applyBorder="1" applyAlignment="1">
      <alignment horizontal="center" vertical="center"/>
    </xf>
    <xf numFmtId="49" fontId="15" fillId="0" borderId="56" xfId="53" applyNumberFormat="1" applyFont="1" applyFill="1" applyBorder="1" applyAlignment="1">
      <alignment horizontal="center"/>
    </xf>
    <xf numFmtId="49" fontId="10" fillId="0" borderId="56" xfId="0" applyNumberFormat="1" applyFont="1" applyFill="1" applyBorder="1" applyAlignment="1">
      <alignment horizontal="center" vertical="center"/>
    </xf>
    <xf numFmtId="58" fontId="28" fillId="0" borderId="0" xfId="53" applyNumberFormat="1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34" fillId="0" borderId="57" xfId="52" applyFont="1" applyBorder="1" applyAlignment="1">
      <alignment horizontal="left" vertical="center"/>
    </xf>
    <xf numFmtId="0" fontId="18" fillId="0" borderId="58" xfId="52" applyFont="1" applyBorder="1" applyAlignment="1">
      <alignment horizontal="center" vertical="center"/>
    </xf>
    <xf numFmtId="0" fontId="34" fillId="0" borderId="58" xfId="52" applyFont="1" applyBorder="1" applyAlignment="1">
      <alignment horizontal="center" vertical="center"/>
    </xf>
    <xf numFmtId="0" fontId="33" fillId="0" borderId="58" xfId="52" applyFont="1" applyBorder="1" applyAlignment="1">
      <alignment horizontal="left" vertical="center"/>
    </xf>
    <xf numFmtId="0" fontId="33" fillId="0" borderId="27" xfId="52" applyFont="1" applyBorder="1" applyAlignment="1">
      <alignment horizontal="center" vertical="center"/>
    </xf>
    <xf numFmtId="0" fontId="33" fillId="0" borderId="28" xfId="52" applyFont="1" applyBorder="1" applyAlignment="1">
      <alignment horizontal="center" vertical="center"/>
    </xf>
    <xf numFmtId="0" fontId="33" fillId="0" borderId="39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34" fillId="0" borderId="39" xfId="52" applyFont="1" applyBorder="1" applyAlignment="1">
      <alignment horizontal="center" vertical="center"/>
    </xf>
    <xf numFmtId="0" fontId="33" fillId="0" borderId="29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14" fontId="18" fillId="0" borderId="21" xfId="52" applyNumberFormat="1" applyFont="1" applyBorder="1" applyAlignment="1">
      <alignment horizontal="center" vertical="center"/>
    </xf>
    <xf numFmtId="14" fontId="18" fillId="0" borderId="22" xfId="52" applyNumberFormat="1" applyFont="1" applyBorder="1" applyAlignment="1">
      <alignment horizontal="center" vertical="center"/>
    </xf>
    <xf numFmtId="0" fontId="33" fillId="0" borderId="29" xfId="52" applyFont="1" applyBorder="1" applyAlignment="1">
      <alignment vertical="center"/>
    </xf>
    <xf numFmtId="49" fontId="18" fillId="0" borderId="21" xfId="52" applyNumberFormat="1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33" fillId="0" borderId="21" xfId="52" applyFont="1" applyBorder="1" applyAlignment="1">
      <alignment vertical="center"/>
    </xf>
    <xf numFmtId="0" fontId="18" fillId="0" borderId="59" xfId="52" applyFont="1" applyBorder="1" applyAlignment="1">
      <alignment horizontal="center" vertical="center"/>
    </xf>
    <xf numFmtId="0" fontId="18" fillId="0" borderId="60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43" fillId="0" borderId="30" xfId="52" applyFont="1" applyBorder="1" applyAlignment="1">
      <alignment vertical="center"/>
    </xf>
    <xf numFmtId="0" fontId="18" fillId="0" borderId="61" xfId="52" applyFont="1" applyBorder="1" applyAlignment="1">
      <alignment horizontal="center" vertical="center"/>
    </xf>
    <xf numFmtId="0" fontId="18" fillId="0" borderId="42" xfId="52" applyFont="1" applyBorder="1" applyAlignment="1">
      <alignment horizontal="center" vertical="center"/>
    </xf>
    <xf numFmtId="0" fontId="33" fillId="0" borderId="30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14" fontId="18" fillId="0" borderId="24" xfId="52" applyNumberFormat="1" applyFont="1" applyBorder="1" applyAlignment="1">
      <alignment horizontal="center" vertical="center"/>
    </xf>
    <xf numFmtId="14" fontId="18" fillId="0" borderId="25" xfId="52" applyNumberFormat="1" applyFont="1" applyBorder="1" applyAlignment="1">
      <alignment horizontal="center" vertical="center"/>
    </xf>
    <xf numFmtId="0" fontId="34" fillId="0" borderId="0" xfId="52" applyFont="1" applyBorder="1" applyAlignment="1">
      <alignment horizontal="left" vertical="center"/>
    </xf>
    <xf numFmtId="0" fontId="33" fillId="0" borderId="27" xfId="52" applyFont="1" applyBorder="1" applyAlignment="1">
      <alignment vertical="center"/>
    </xf>
    <xf numFmtId="0" fontId="6" fillId="0" borderId="28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6" fillId="0" borderId="28" xfId="52" applyFont="1" applyBorder="1" applyAlignment="1">
      <alignment vertical="center"/>
    </xf>
    <xf numFmtId="0" fontId="33" fillId="0" borderId="28" xfId="52" applyFont="1" applyBorder="1" applyAlignment="1">
      <alignment vertical="center"/>
    </xf>
    <xf numFmtId="0" fontId="6" fillId="0" borderId="21" xfId="52" applyFont="1" applyBorder="1" applyAlignment="1">
      <alignment horizontal="left" vertical="center"/>
    </xf>
    <xf numFmtId="0" fontId="33" fillId="0" borderId="0" xfId="52" applyFont="1" applyBorder="1" applyAlignment="1">
      <alignment horizontal="left" vertical="center"/>
    </xf>
    <xf numFmtId="0" fontId="11" fillId="0" borderId="37" xfId="52" applyFont="1" applyBorder="1" applyAlignment="1">
      <alignment horizontal="left" vertical="center" wrapText="1"/>
    </xf>
    <xf numFmtId="0" fontId="11" fillId="0" borderId="32" xfId="52" applyFont="1" applyBorder="1" applyAlignment="1">
      <alignment horizontal="left" vertical="center" wrapText="1"/>
    </xf>
    <xf numFmtId="0" fontId="11" fillId="0" borderId="62" xfId="52" applyFont="1" applyBorder="1" applyAlignment="1">
      <alignment horizontal="left" vertical="center" wrapText="1"/>
    </xf>
    <xf numFmtId="0" fontId="11" fillId="0" borderId="35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8" xfId="52" applyFont="1" applyBorder="1" applyAlignment="1">
      <alignment horizontal="left" vertical="center"/>
    </xf>
    <xf numFmtId="0" fontId="11" fillId="0" borderId="33" xfId="52" applyFont="1" applyBorder="1" applyAlignment="1">
      <alignment horizontal="left" vertical="center"/>
    </xf>
    <xf numFmtId="0" fontId="18" fillId="0" borderId="30" xfId="52" applyFont="1" applyBorder="1" applyAlignment="1">
      <alignment horizontal="left" vertical="center"/>
    </xf>
    <xf numFmtId="0" fontId="18" fillId="0" borderId="24" xfId="52" applyFont="1" applyBorder="1" applyAlignment="1">
      <alignment horizontal="left" vertical="center"/>
    </xf>
    <xf numFmtId="0" fontId="11" fillId="0" borderId="27" xfId="52" applyFont="1" applyBorder="1" applyAlignment="1">
      <alignment horizontal="left" vertical="center" wrapText="1"/>
    </xf>
    <xf numFmtId="0" fontId="11" fillId="0" borderId="28" xfId="52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0" xfId="52" applyFont="1" applyBorder="1" applyAlignment="1">
      <alignment horizontal="center" vertical="center"/>
    </xf>
    <xf numFmtId="0" fontId="33" fillId="0" borderId="24" xfId="52" applyFont="1" applyBorder="1" applyAlignment="1">
      <alignment horizontal="center" vertical="center"/>
    </xf>
    <xf numFmtId="0" fontId="33" fillId="0" borderId="29" xfId="52" applyFont="1" applyBorder="1" applyAlignment="1">
      <alignment horizontal="center" vertical="center"/>
    </xf>
    <xf numFmtId="0" fontId="33" fillId="0" borderId="21" xfId="52" applyFont="1" applyBorder="1" applyAlignment="1">
      <alignment horizontal="center" vertical="center"/>
    </xf>
    <xf numFmtId="0" fontId="32" fillId="0" borderId="21" xfId="52" applyFont="1" applyBorder="1" applyAlignment="1">
      <alignment horizontal="left" vertical="center"/>
    </xf>
    <xf numFmtId="0" fontId="33" fillId="0" borderId="63" xfId="52" applyFont="1" applyFill="1" applyBorder="1" applyAlignment="1">
      <alignment horizontal="left" vertical="center"/>
    </xf>
    <xf numFmtId="0" fontId="33" fillId="0" borderId="64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horizontal="left" vertical="center"/>
    </xf>
    <xf numFmtId="0" fontId="18" fillId="0" borderId="37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34" fillId="0" borderId="65" xfId="52" applyFont="1" applyBorder="1" applyAlignment="1">
      <alignment vertical="center"/>
    </xf>
    <xf numFmtId="0" fontId="18" fillId="0" borderId="66" xfId="52" applyFont="1" applyBorder="1" applyAlignment="1">
      <alignment horizontal="center" vertical="center"/>
    </xf>
    <xf numFmtId="0" fontId="34" fillId="0" borderId="66" xfId="52" applyFont="1" applyBorder="1" applyAlignment="1">
      <alignment vertical="center"/>
    </xf>
    <xf numFmtId="58" fontId="6" fillId="0" borderId="66" xfId="52" applyNumberFormat="1" applyFont="1" applyBorder="1" applyAlignment="1">
      <alignment vertical="center"/>
    </xf>
    <xf numFmtId="0" fontId="34" fillId="0" borderId="66" xfId="52" applyFont="1" applyBorder="1" applyAlignment="1">
      <alignment horizontal="center" vertical="center"/>
    </xf>
    <xf numFmtId="0" fontId="34" fillId="0" borderId="67" xfId="52" applyFont="1" applyFill="1" applyBorder="1" applyAlignment="1">
      <alignment horizontal="left" vertical="center"/>
    </xf>
    <xf numFmtId="0" fontId="34" fillId="0" borderId="66" xfId="52" applyFont="1" applyFill="1" applyBorder="1" applyAlignment="1">
      <alignment horizontal="left" vertical="center"/>
    </xf>
    <xf numFmtId="0" fontId="34" fillId="0" borderId="68" xfId="52" applyFont="1" applyFill="1" applyBorder="1" applyAlignment="1">
      <alignment horizontal="center" vertical="center"/>
    </xf>
    <xf numFmtId="0" fontId="34" fillId="0" borderId="53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6" fillId="0" borderId="58" xfId="52" applyFont="1" applyBorder="1" applyAlignment="1">
      <alignment horizontal="center" vertical="center"/>
    </xf>
    <xf numFmtId="0" fontId="6" fillId="0" borderId="69" xfId="52" applyFont="1" applyBorder="1" applyAlignment="1">
      <alignment horizontal="center" vertical="center"/>
    </xf>
    <xf numFmtId="0" fontId="18" fillId="0" borderId="25" xfId="52" applyFont="1" applyBorder="1" applyAlignment="1">
      <alignment horizontal="left" vertical="center"/>
    </xf>
    <xf numFmtId="0" fontId="18" fillId="0" borderId="39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2" fillId="0" borderId="28" xfId="52" applyFont="1" applyBorder="1" applyAlignment="1">
      <alignment horizontal="left" vertical="center"/>
    </xf>
    <xf numFmtId="0" fontId="32" fillId="0" borderId="39" xfId="52" applyFont="1" applyBorder="1" applyAlignment="1">
      <alignment horizontal="left" vertical="center"/>
    </xf>
    <xf numFmtId="0" fontId="32" fillId="0" borderId="33" xfId="52" applyFont="1" applyBorder="1" applyAlignment="1">
      <alignment horizontal="left" vertical="center"/>
    </xf>
    <xf numFmtId="0" fontId="32" fillId="0" borderId="34" xfId="52" applyFont="1" applyBorder="1" applyAlignment="1">
      <alignment horizontal="left" vertical="center"/>
    </xf>
    <xf numFmtId="0" fontId="32" fillId="0" borderId="41" xfId="52" applyFont="1" applyBorder="1" applyAlignment="1">
      <alignment horizontal="left" vertical="center"/>
    </xf>
    <xf numFmtId="0" fontId="18" fillId="0" borderId="22" xfId="52" applyFont="1" applyFill="1" applyBorder="1" applyAlignment="1">
      <alignment horizontal="left" vertical="center"/>
    </xf>
    <xf numFmtId="0" fontId="33" fillId="0" borderId="25" xfId="52" applyFont="1" applyBorder="1" applyAlignment="1">
      <alignment horizontal="center" vertical="center"/>
    </xf>
    <xf numFmtId="0" fontId="32" fillId="0" borderId="22" xfId="52" applyFont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18" fillId="0" borderId="41" xfId="52" applyFont="1" applyFill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18" fillId="0" borderId="70" xfId="52" applyFont="1" applyBorder="1" applyAlignment="1">
      <alignment horizontal="center" vertical="center"/>
    </xf>
    <xf numFmtId="0" fontId="34" fillId="0" borderId="71" xfId="52" applyFont="1" applyFill="1" applyBorder="1" applyAlignment="1">
      <alignment horizontal="left" vertical="center"/>
    </xf>
    <xf numFmtId="0" fontId="34" fillId="0" borderId="72" xfId="52" applyFont="1" applyFill="1" applyBorder="1" applyAlignment="1">
      <alignment horizontal="center" vertical="center"/>
    </xf>
    <xf numFmtId="0" fontId="34" fillId="0" borderId="25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7" fillId="0" borderId="73" xfId="52" applyFont="1" applyFill="1" applyBorder="1" applyAlignment="1">
      <alignment horizontal="center" vertical="center"/>
    </xf>
    <xf numFmtId="0" fontId="18" fillId="0" borderId="73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20" fillId="0" borderId="3" xfId="62" applyFont="1" applyFill="1" applyBorder="1" applyAlignment="1">
      <alignment horizontal="center" vertical="center"/>
    </xf>
    <xf numFmtId="0" fontId="20" fillId="0" borderId="4" xfId="62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25" fillId="0" borderId="48" xfId="0" applyNumberFormat="1" applyFont="1" applyFill="1" applyBorder="1" applyAlignment="1">
      <alignment shrinkToFit="1"/>
    </xf>
    <xf numFmtId="0" fontId="15" fillId="0" borderId="44" xfId="53" applyFont="1" applyFill="1" applyBorder="1" applyAlignment="1">
      <alignment horizontal="center"/>
    </xf>
    <xf numFmtId="0" fontId="17" fillId="0" borderId="44" xfId="52" applyFont="1" applyFill="1" applyBorder="1" applyAlignment="1">
      <alignment horizontal="left" vertical="center"/>
    </xf>
    <xf numFmtId="0" fontId="15" fillId="0" borderId="74" xfId="52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0" fontId="30" fillId="0" borderId="76" xfId="53" applyFont="1" applyFill="1" applyBorder="1" applyAlignment="1" applyProtection="1">
      <alignment horizontal="center" vertical="center"/>
    </xf>
    <xf numFmtId="0" fontId="0" fillId="0" borderId="77" xfId="0" applyFont="1" applyFill="1" applyBorder="1" applyAlignment="1">
      <alignment horizontal="left" vertical="center"/>
    </xf>
    <xf numFmtId="180" fontId="20" fillId="0" borderId="8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78" xfId="0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 wrapText="1"/>
    </xf>
    <xf numFmtId="0" fontId="15" fillId="0" borderId="21" xfId="53" applyFont="1" applyFill="1" applyBorder="1" applyAlignment="1"/>
    <xf numFmtId="0" fontId="20" fillId="0" borderId="79" xfId="0" applyNumberFormat="1" applyFont="1" applyFill="1" applyBorder="1" applyAlignment="1">
      <alignment horizontal="center" vertical="center"/>
    </xf>
    <xf numFmtId="49" fontId="28" fillId="0" borderId="79" xfId="54" applyNumberFormat="1" applyFont="1" applyFill="1" applyBorder="1" applyAlignment="1">
      <alignment horizontal="center" vertical="center"/>
    </xf>
    <xf numFmtId="0" fontId="15" fillId="0" borderId="50" xfId="53" applyFont="1" applyFill="1" applyBorder="1" applyAlignment="1">
      <alignment horizontal="center"/>
    </xf>
    <xf numFmtId="49" fontId="28" fillId="0" borderId="80" xfId="54" applyNumberFormat="1" applyFont="1" applyFill="1" applyBorder="1" applyAlignment="1">
      <alignment horizontal="center" vertical="center"/>
    </xf>
    <xf numFmtId="14" fontId="30" fillId="0" borderId="0" xfId="53" applyNumberFormat="1" applyFont="1" applyFill="1" applyAlignment="1"/>
    <xf numFmtId="0" fontId="6" fillId="0" borderId="0" xfId="52" applyFont="1" applyBorder="1" applyAlignment="1">
      <alignment horizontal="left" vertical="center"/>
    </xf>
    <xf numFmtId="0" fontId="44" fillId="0" borderId="26" xfId="52" applyFont="1" applyBorder="1" applyAlignment="1">
      <alignment horizontal="center" vertical="top"/>
    </xf>
    <xf numFmtId="0" fontId="33" fillId="0" borderId="81" xfId="52" applyFont="1" applyBorder="1" applyAlignment="1">
      <alignment horizontal="left" vertical="center"/>
    </xf>
    <xf numFmtId="0" fontId="33" fillId="0" borderId="26" xfId="52" applyFont="1" applyBorder="1" applyAlignment="1">
      <alignment horizontal="left" vertical="center"/>
    </xf>
    <xf numFmtId="0" fontId="33" fillId="0" borderId="36" xfId="52" applyFont="1" applyBorder="1" applyAlignment="1">
      <alignment horizontal="left" vertical="center"/>
    </xf>
    <xf numFmtId="0" fontId="34" fillId="0" borderId="67" xfId="52" applyFont="1" applyBorder="1" applyAlignment="1">
      <alignment horizontal="left" vertical="center"/>
    </xf>
    <xf numFmtId="0" fontId="34" fillId="0" borderId="66" xfId="52" applyFont="1" applyBorder="1" applyAlignment="1">
      <alignment horizontal="left" vertical="center"/>
    </xf>
    <xf numFmtId="0" fontId="33" fillId="0" borderId="68" xfId="52" applyFont="1" applyBorder="1" applyAlignment="1">
      <alignment vertical="center"/>
    </xf>
    <xf numFmtId="0" fontId="6" fillId="0" borderId="53" xfId="52" applyFont="1" applyBorder="1" applyAlignment="1">
      <alignment horizontal="left" vertical="center"/>
    </xf>
    <xf numFmtId="0" fontId="18" fillId="0" borderId="53" xfId="52" applyFont="1" applyBorder="1" applyAlignment="1">
      <alignment horizontal="left" vertical="center"/>
    </xf>
    <xf numFmtId="0" fontId="6" fillId="0" borderId="53" xfId="52" applyFont="1" applyBorder="1" applyAlignment="1">
      <alignment vertical="center"/>
    </xf>
    <xf numFmtId="0" fontId="33" fillId="0" borderId="53" xfId="52" applyFont="1" applyBorder="1" applyAlignment="1">
      <alignment vertical="center"/>
    </xf>
    <xf numFmtId="0" fontId="33" fillId="0" borderId="68" xfId="52" applyFont="1" applyBorder="1" applyAlignment="1">
      <alignment horizontal="center" vertical="center"/>
    </xf>
    <xf numFmtId="0" fontId="18" fillId="0" borderId="53" xfId="52" applyFont="1" applyBorder="1" applyAlignment="1">
      <alignment horizontal="center" vertical="center"/>
    </xf>
    <xf numFmtId="0" fontId="33" fillId="0" borderId="53" xfId="52" applyFont="1" applyBorder="1" applyAlignment="1">
      <alignment horizontal="center" vertical="center"/>
    </xf>
    <xf numFmtId="0" fontId="6" fillId="0" borderId="53" xfId="52" applyFont="1" applyBorder="1" applyAlignment="1">
      <alignment horizontal="center" vertical="center"/>
    </xf>
    <xf numFmtId="0" fontId="18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33" fillId="0" borderId="63" xfId="52" applyFont="1" applyBorder="1" applyAlignment="1">
      <alignment horizontal="left" vertical="center" wrapText="1"/>
    </xf>
    <xf numFmtId="0" fontId="33" fillId="0" borderId="64" xfId="52" applyFont="1" applyBorder="1" applyAlignment="1">
      <alignment horizontal="left" vertical="center" wrapText="1"/>
    </xf>
    <xf numFmtId="0" fontId="33" fillId="0" borderId="82" xfId="52" applyFont="1" applyBorder="1" applyAlignment="1">
      <alignment horizontal="left" vertical="center"/>
    </xf>
    <xf numFmtId="0" fontId="33" fillId="0" borderId="83" xfId="52" applyFont="1" applyBorder="1" applyAlignment="1">
      <alignment horizontal="left" vertical="center"/>
    </xf>
    <xf numFmtId="0" fontId="45" fillId="0" borderId="84" xfId="52" applyFont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9" fontId="18" fillId="0" borderId="2" xfId="52" applyNumberFormat="1" applyFont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18" fillId="0" borderId="68" xfId="52" applyFont="1" applyBorder="1" applyAlignment="1">
      <alignment horizontal="left" vertical="center"/>
    </xf>
    <xf numFmtId="9" fontId="18" fillId="0" borderId="53" xfId="52" applyNumberFormat="1" applyFont="1" applyBorder="1" applyAlignment="1">
      <alignment horizontal="center" vertical="center"/>
    </xf>
    <xf numFmtId="0" fontId="18" fillId="0" borderId="29" xfId="52" applyFont="1" applyBorder="1" applyAlignment="1">
      <alignment horizontal="left" vertical="center"/>
    </xf>
    <xf numFmtId="9" fontId="18" fillId="0" borderId="21" xfId="52" applyNumberFormat="1" applyFont="1" applyBorder="1" applyAlignment="1">
      <alignment horizontal="center" vertical="center"/>
    </xf>
    <xf numFmtId="0" fontId="34" fillId="0" borderId="67" xfId="0" applyFont="1" applyBorder="1" applyAlignment="1">
      <alignment horizontal="left" vertical="center"/>
    </xf>
    <xf numFmtId="0" fontId="34" fillId="0" borderId="66" xfId="0" applyFont="1" applyBorder="1" applyAlignment="1">
      <alignment horizontal="left" vertical="center"/>
    </xf>
    <xf numFmtId="9" fontId="18" fillId="0" borderId="37" xfId="52" applyNumberFormat="1" applyFont="1" applyBorder="1" applyAlignment="1">
      <alignment horizontal="left" vertical="center"/>
    </xf>
    <xf numFmtId="9" fontId="18" fillId="0" borderId="32" xfId="52" applyNumberFormat="1" applyFont="1" applyBorder="1" applyAlignment="1">
      <alignment horizontal="left" vertical="center"/>
    </xf>
    <xf numFmtId="9" fontId="18" fillId="0" borderId="63" xfId="52" applyNumberFormat="1" applyFont="1" applyBorder="1" applyAlignment="1">
      <alignment horizontal="left" vertical="center"/>
    </xf>
    <xf numFmtId="9" fontId="18" fillId="0" borderId="64" xfId="52" applyNumberFormat="1" applyFont="1" applyBorder="1" applyAlignment="1">
      <alignment horizontal="left" vertical="center"/>
    </xf>
    <xf numFmtId="0" fontId="32" fillId="0" borderId="68" xfId="52" applyFont="1" applyFill="1" applyBorder="1" applyAlignment="1">
      <alignment horizontal="left" vertical="center"/>
    </xf>
    <xf numFmtId="0" fontId="32" fillId="0" borderId="53" xfId="52" applyFont="1" applyFill="1" applyBorder="1" applyAlignment="1">
      <alignment horizontal="left" vertical="center"/>
    </xf>
    <xf numFmtId="0" fontId="32" fillId="0" borderId="61" xfId="52" applyFont="1" applyFill="1" applyBorder="1" applyAlignment="1">
      <alignment horizontal="left" vertical="center"/>
    </xf>
    <xf numFmtId="0" fontId="32" fillId="0" borderId="64" xfId="52" applyFont="1" applyFill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18" fillId="0" borderId="85" xfId="52" applyFont="1" applyFill="1" applyBorder="1" applyAlignment="1">
      <alignment horizontal="left" vertical="center"/>
    </xf>
    <xf numFmtId="0" fontId="18" fillId="0" borderId="86" xfId="52" applyFont="1" applyFill="1" applyBorder="1" applyAlignment="1">
      <alignment horizontal="left" vertical="center"/>
    </xf>
    <xf numFmtId="0" fontId="34" fillId="0" borderId="57" xfId="52" applyFont="1" applyBorder="1" applyAlignment="1">
      <alignment vertical="center"/>
    </xf>
    <xf numFmtId="0" fontId="49" fillId="0" borderId="66" xfId="52" applyFont="1" applyBorder="1" applyAlignment="1">
      <alignment horizontal="center" vertical="center"/>
    </xf>
    <xf numFmtId="0" fontId="34" fillId="0" borderId="58" xfId="52" applyFont="1" applyBorder="1" applyAlignment="1">
      <alignment vertical="center"/>
    </xf>
    <xf numFmtId="0" fontId="18" fillId="0" borderId="87" xfId="52" applyFont="1" applyBorder="1" applyAlignment="1">
      <alignment vertical="center"/>
    </xf>
    <xf numFmtId="0" fontId="34" fillId="0" borderId="87" xfId="52" applyFont="1" applyBorder="1" applyAlignment="1">
      <alignment vertical="center"/>
    </xf>
    <xf numFmtId="58" fontId="6" fillId="0" borderId="58" xfId="52" applyNumberFormat="1" applyFont="1" applyBorder="1" applyAlignment="1">
      <alignment vertical="center"/>
    </xf>
    <xf numFmtId="0" fontId="34" fillId="0" borderId="36" xfId="52" applyFont="1" applyBorder="1" applyAlignment="1">
      <alignment horizontal="center" vertical="center"/>
    </xf>
    <xf numFmtId="0" fontId="18" fillId="0" borderId="88" xfId="52" applyFont="1" applyFill="1" applyBorder="1" applyAlignment="1">
      <alignment horizontal="left" vertical="center"/>
    </xf>
    <xf numFmtId="0" fontId="18" fillId="0" borderId="36" xfId="52" applyFont="1" applyFill="1" applyBorder="1" applyAlignment="1">
      <alignment horizontal="left" vertical="center"/>
    </xf>
    <xf numFmtId="0" fontId="33" fillId="0" borderId="89" xfId="52" applyFont="1" applyBorder="1" applyAlignment="1">
      <alignment horizontal="left" vertical="center"/>
    </xf>
    <xf numFmtId="0" fontId="34" fillId="0" borderId="71" xfId="52" applyFont="1" applyBorder="1" applyAlignment="1">
      <alignment horizontal="left" vertical="center"/>
    </xf>
    <xf numFmtId="0" fontId="18" fillId="0" borderId="72" xfId="52" applyFont="1" applyBorder="1" applyAlignment="1">
      <alignment horizontal="left" vertical="center"/>
    </xf>
    <xf numFmtId="0" fontId="33" fillId="0" borderId="0" xfId="52" applyFont="1" applyBorder="1" applyAlignment="1">
      <alignment vertical="center"/>
    </xf>
    <xf numFmtId="0" fontId="33" fillId="0" borderId="42" xfId="52" applyFont="1" applyBorder="1" applyAlignment="1">
      <alignment horizontal="left" vertical="center" wrapText="1"/>
    </xf>
    <xf numFmtId="0" fontId="33" fillId="0" borderId="90" xfId="52" applyFont="1" applyBorder="1" applyAlignment="1">
      <alignment horizontal="left" vertical="center"/>
    </xf>
    <xf numFmtId="0" fontId="33" fillId="0" borderId="2" xfId="52" applyFont="1" applyBorder="1" applyAlignment="1">
      <alignment horizontal="center" vertical="center"/>
    </xf>
    <xf numFmtId="0" fontId="32" fillId="0" borderId="2" xfId="52" applyFont="1" applyBorder="1" applyAlignment="1">
      <alignment horizontal="left" vertical="center"/>
    </xf>
    <xf numFmtId="0" fontId="50" fillId="0" borderId="2" xfId="52" applyFont="1" applyBorder="1" applyAlignment="1">
      <alignment horizontal="left" vertical="center"/>
    </xf>
    <xf numFmtId="0" fontId="11" fillId="0" borderId="2" xfId="52" applyFont="1" applyBorder="1" applyAlignment="1">
      <alignment horizontal="left" vertical="center"/>
    </xf>
    <xf numFmtId="0" fontId="11" fillId="0" borderId="72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/>
    </xf>
    <xf numFmtId="0" fontId="34" fillId="0" borderId="71" xfId="0" applyFont="1" applyBorder="1" applyAlignment="1">
      <alignment horizontal="left" vertical="center"/>
    </xf>
    <xf numFmtId="9" fontId="18" fillId="0" borderId="40" xfId="52" applyNumberFormat="1" applyFont="1" applyBorder="1" applyAlignment="1">
      <alignment horizontal="left" vertical="center"/>
    </xf>
    <xf numFmtId="9" fontId="18" fillId="0" borderId="42" xfId="52" applyNumberFormat="1" applyFont="1" applyBorder="1" applyAlignment="1">
      <alignment horizontal="left" vertical="center"/>
    </xf>
    <xf numFmtId="0" fontId="32" fillId="0" borderId="72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18" fillId="0" borderId="91" xfId="52" applyFont="1" applyFill="1" applyBorder="1" applyAlignment="1">
      <alignment horizontal="left" vertical="center"/>
    </xf>
    <xf numFmtId="0" fontId="34" fillId="0" borderId="92" xfId="52" applyFont="1" applyBorder="1" applyAlignment="1">
      <alignment horizontal="center" vertical="center"/>
    </xf>
    <xf numFmtId="0" fontId="18" fillId="0" borderId="87" xfId="52" applyFont="1" applyBorder="1" applyAlignment="1">
      <alignment horizontal="center" vertical="center"/>
    </xf>
    <xf numFmtId="0" fontId="18" fillId="0" borderId="89" xfId="52" applyFont="1" applyBorder="1" applyAlignment="1">
      <alignment horizontal="center" vertical="center"/>
    </xf>
    <xf numFmtId="0" fontId="18" fillId="0" borderId="89" xfId="52" applyFont="1" applyFill="1" applyBorder="1" applyAlignment="1">
      <alignment horizontal="left" vertical="center"/>
    </xf>
    <xf numFmtId="0" fontId="51" fillId="0" borderId="9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5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17" xfId="0" applyBorder="1"/>
    <xf numFmtId="0" fontId="0" fillId="6" borderId="17" xfId="0" applyFill="1" applyBorder="1"/>
    <xf numFmtId="0" fontId="0" fillId="7" borderId="0" xfId="0" applyFill="1"/>
    <xf numFmtId="0" fontId="51" fillId="0" borderId="93" xfId="0" applyFont="1" applyBorder="1" applyAlignment="1">
      <alignment horizontal="center" vertical="center" wrapText="1"/>
    </xf>
    <xf numFmtId="0" fontId="52" fillId="0" borderId="94" xfId="0" applyFont="1" applyBorder="1" applyAlignment="1">
      <alignment horizontal="center" vertical="center"/>
    </xf>
    <xf numFmtId="0" fontId="52" fillId="0" borderId="20" xfId="0" applyFont="1" applyBorder="1"/>
    <xf numFmtId="0" fontId="0" fillId="0" borderId="20" xfId="0" applyBorder="1"/>
    <xf numFmtId="0" fontId="0" fillId="0" borderId="9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常规 71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07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07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07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07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07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07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07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07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07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07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07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3" name="直接连接符 12"/>
        <xdr:cNvCxnSpPr/>
      </xdr:nvCxnSpPr>
      <xdr:spPr>
        <a:xfrm>
          <a:off x="0" y="628650"/>
          <a:ext cx="146685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5695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5695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5695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511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5114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5114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511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511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511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5114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5114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511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11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511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05" name="直接连接符 104"/>
        <xdr:cNvCxnSpPr/>
      </xdr:nvCxnSpPr>
      <xdr:spPr>
        <a:xfrm>
          <a:off x="0" y="511175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626745</xdr:colOff>
      <xdr:row>2</xdr:row>
      <xdr:rowOff>40640</xdr:rowOff>
    </xdr:from>
    <xdr:to>
      <xdr:col>8</xdr:col>
      <xdr:colOff>185420</xdr:colOff>
      <xdr:row>5</xdr:row>
      <xdr:rowOff>24765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5190" y="621665"/>
          <a:ext cx="62547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291465</xdr:colOff>
      <xdr:row>2</xdr:row>
      <xdr:rowOff>116840</xdr:rowOff>
    </xdr:from>
    <xdr:to>
      <xdr:col>8</xdr:col>
      <xdr:colOff>1034415</xdr:colOff>
      <xdr:row>4</xdr:row>
      <xdr:rowOff>117475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66710" y="697865"/>
          <a:ext cx="742950" cy="508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7" customWidth="1"/>
    <col min="3" max="3" width="10.125" customWidth="1"/>
  </cols>
  <sheetData>
    <row r="1" ht="21" customHeight="1" spans="1:2">
      <c r="A1" s="488"/>
      <c r="B1" s="489" t="s">
        <v>0</v>
      </c>
    </row>
    <row r="2" spans="1:2">
      <c r="A2" s="9">
        <v>1</v>
      </c>
      <c r="B2" s="490" t="s">
        <v>1</v>
      </c>
    </row>
    <row r="3" spans="1:2">
      <c r="A3" s="9">
        <v>2</v>
      </c>
      <c r="B3" s="490" t="s">
        <v>2</v>
      </c>
    </row>
    <row r="4" spans="1:2">
      <c r="A4" s="9">
        <v>3</v>
      </c>
      <c r="B4" s="490" t="s">
        <v>3</v>
      </c>
    </row>
    <row r="5" spans="1:2">
      <c r="A5" s="9">
        <v>4</v>
      </c>
      <c r="B5" s="490" t="s">
        <v>4</v>
      </c>
    </row>
    <row r="6" spans="1:2">
      <c r="A6" s="9">
        <v>5</v>
      </c>
      <c r="B6" s="490" t="s">
        <v>5</v>
      </c>
    </row>
    <row r="7" spans="1:2">
      <c r="A7" s="9">
        <v>6</v>
      </c>
      <c r="B7" s="490" t="s">
        <v>6</v>
      </c>
    </row>
    <row r="8" s="486" customFormat="1" ht="15" customHeight="1" spans="1:2">
      <c r="A8" s="491">
        <v>7</v>
      </c>
      <c r="B8" s="492" t="s">
        <v>7</v>
      </c>
    </row>
    <row r="9" ht="18.95" customHeight="1" spans="1:2">
      <c r="A9" s="488"/>
      <c r="B9" s="493" t="s">
        <v>8</v>
      </c>
    </row>
    <row r="10" ht="15.95" customHeight="1" spans="1:2">
      <c r="A10" s="9">
        <v>1</v>
      </c>
      <c r="B10" s="494" t="s">
        <v>9</v>
      </c>
    </row>
    <row r="11" spans="1:2">
      <c r="A11" s="9">
        <v>2</v>
      </c>
      <c r="B11" s="490" t="s">
        <v>10</v>
      </c>
    </row>
    <row r="12" spans="1:2">
      <c r="A12" s="9">
        <v>3</v>
      </c>
      <c r="B12" s="492" t="s">
        <v>11</v>
      </c>
    </row>
    <row r="13" spans="1:2">
      <c r="A13" s="9">
        <v>4</v>
      </c>
      <c r="B13" s="490" t="s">
        <v>12</v>
      </c>
    </row>
    <row r="14" spans="1:2">
      <c r="A14" s="9">
        <v>5</v>
      </c>
      <c r="B14" s="490" t="s">
        <v>13</v>
      </c>
    </row>
    <row r="15" spans="1:2">
      <c r="A15" s="9">
        <v>6</v>
      </c>
      <c r="B15" s="490" t="s">
        <v>14</v>
      </c>
    </row>
    <row r="16" spans="1:2">
      <c r="A16" s="9">
        <v>7</v>
      </c>
      <c r="B16" s="490" t="s">
        <v>15</v>
      </c>
    </row>
    <row r="17" spans="1:2">
      <c r="A17" s="9">
        <v>8</v>
      </c>
      <c r="B17" s="490" t="s">
        <v>16</v>
      </c>
    </row>
    <row r="18" spans="1:2">
      <c r="A18" s="9">
        <v>9</v>
      </c>
      <c r="B18" s="490" t="s">
        <v>17</v>
      </c>
    </row>
    <row r="19" spans="1:2">
      <c r="A19" s="9"/>
      <c r="B19" s="490"/>
    </row>
    <row r="20" ht="20.25" spans="1:2">
      <c r="A20" s="488"/>
      <c r="B20" s="489" t="s">
        <v>18</v>
      </c>
    </row>
    <row r="21" spans="1:2">
      <c r="A21" s="9">
        <v>1</v>
      </c>
      <c r="B21" s="495" t="s">
        <v>19</v>
      </c>
    </row>
    <row r="22" spans="1:2">
      <c r="A22" s="9">
        <v>2</v>
      </c>
      <c r="B22" s="490" t="s">
        <v>20</v>
      </c>
    </row>
    <row r="23" spans="1:2">
      <c r="A23" s="9">
        <v>3</v>
      </c>
      <c r="B23" s="490" t="s">
        <v>21</v>
      </c>
    </row>
    <row r="24" spans="1:2">
      <c r="A24" s="9">
        <v>4</v>
      </c>
      <c r="B24" s="490" t="s">
        <v>22</v>
      </c>
    </row>
    <row r="25" spans="1:2">
      <c r="A25" s="9">
        <v>5</v>
      </c>
      <c r="B25" s="490" t="s">
        <v>23</v>
      </c>
    </row>
    <row r="26" spans="1:2">
      <c r="A26" s="9">
        <v>6</v>
      </c>
      <c r="B26" s="490" t="s">
        <v>24</v>
      </c>
    </row>
    <row r="27" spans="1:2">
      <c r="A27" s="9">
        <v>7</v>
      </c>
      <c r="B27" s="490" t="s">
        <v>25</v>
      </c>
    </row>
    <row r="28" spans="1:2">
      <c r="A28" s="9"/>
      <c r="B28" s="490"/>
    </row>
    <row r="29" ht="20.25" spans="1:2">
      <c r="A29" s="488"/>
      <c r="B29" s="489" t="s">
        <v>26</v>
      </c>
    </row>
    <row r="30" spans="1:2">
      <c r="A30" s="9">
        <v>1</v>
      </c>
      <c r="B30" s="495" t="s">
        <v>27</v>
      </c>
    </row>
    <row r="31" spans="1:2">
      <c r="A31" s="9">
        <v>2</v>
      </c>
      <c r="B31" s="490" t="s">
        <v>28</v>
      </c>
    </row>
    <row r="32" spans="1:2">
      <c r="A32" s="9">
        <v>3</v>
      </c>
      <c r="B32" s="490" t="s">
        <v>29</v>
      </c>
    </row>
    <row r="33" ht="28.5" spans="1:2">
      <c r="A33" s="9">
        <v>4</v>
      </c>
      <c r="B33" s="490" t="s">
        <v>30</v>
      </c>
    </row>
    <row r="34" spans="1:2">
      <c r="A34" s="9">
        <v>5</v>
      </c>
      <c r="B34" s="490" t="s">
        <v>31</v>
      </c>
    </row>
    <row r="35" spans="1:2">
      <c r="A35" s="9">
        <v>6</v>
      </c>
      <c r="B35" s="490" t="s">
        <v>32</v>
      </c>
    </row>
    <row r="36" spans="1:2">
      <c r="A36" s="9">
        <v>7</v>
      </c>
      <c r="B36" s="490" t="s">
        <v>33</v>
      </c>
    </row>
    <row r="37" spans="1:2">
      <c r="A37" s="9"/>
      <c r="B37" s="490"/>
    </row>
    <row r="39" spans="1:2">
      <c r="A39" s="496" t="s">
        <v>34</v>
      </c>
      <c r="B39" s="4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301</v>
      </c>
      <c r="H2" s="4"/>
      <c r="I2" s="4" t="s">
        <v>302</v>
      </c>
      <c r="J2" s="4"/>
      <c r="K2" s="6" t="s">
        <v>303</v>
      </c>
      <c r="L2" s="69" t="s">
        <v>304</v>
      </c>
      <c r="M2" s="22" t="s">
        <v>305</v>
      </c>
    </row>
    <row r="3" s="1" customFormat="1" ht="16.5" spans="1:13">
      <c r="A3" s="4"/>
      <c r="B3" s="7"/>
      <c r="C3" s="7"/>
      <c r="D3" s="7"/>
      <c r="E3" s="7"/>
      <c r="F3" s="7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70"/>
      <c r="M3" s="23"/>
    </row>
    <row r="4" ht="22" customHeight="1" spans="1:13">
      <c r="A4" s="59">
        <v>1</v>
      </c>
      <c r="B4" s="11" t="s">
        <v>294</v>
      </c>
      <c r="C4" s="11" t="s">
        <v>291</v>
      </c>
      <c r="D4" s="11" t="s">
        <v>292</v>
      </c>
      <c r="E4" s="11" t="s">
        <v>118</v>
      </c>
      <c r="F4" s="12" t="s">
        <v>293</v>
      </c>
      <c r="G4" s="60">
        <v>0</v>
      </c>
      <c r="H4" s="60">
        <v>0</v>
      </c>
      <c r="I4" s="62">
        <v>-0.01</v>
      </c>
      <c r="J4" s="60">
        <v>0</v>
      </c>
      <c r="K4" s="65"/>
      <c r="L4" s="15" t="s">
        <v>95</v>
      </c>
      <c r="M4" s="15" t="s">
        <v>308</v>
      </c>
    </row>
    <row r="5" ht="22" customHeight="1" spans="1:13">
      <c r="A5" s="59">
        <v>2</v>
      </c>
      <c r="B5" s="11" t="s">
        <v>294</v>
      </c>
      <c r="C5" s="11" t="s">
        <v>295</v>
      </c>
      <c r="D5" s="11" t="s">
        <v>292</v>
      </c>
      <c r="E5" s="11" t="s">
        <v>296</v>
      </c>
      <c r="F5" s="12" t="s">
        <v>293</v>
      </c>
      <c r="G5" s="60">
        <v>0</v>
      </c>
      <c r="H5" s="60">
        <v>0</v>
      </c>
      <c r="I5" s="62">
        <v>-0.01</v>
      </c>
      <c r="J5" s="60">
        <v>0</v>
      </c>
      <c r="K5" s="65"/>
      <c r="L5" s="15" t="s">
        <v>95</v>
      </c>
      <c r="M5" s="15" t="s">
        <v>308</v>
      </c>
    </row>
    <row r="6" ht="22" customHeight="1" spans="1:13">
      <c r="A6" s="59"/>
      <c r="B6" s="61"/>
      <c r="C6" s="11"/>
      <c r="D6" s="11"/>
      <c r="E6" s="14"/>
      <c r="F6" s="12"/>
      <c r="G6" s="62"/>
      <c r="H6" s="62"/>
      <c r="I6" s="62"/>
      <c r="J6" s="60"/>
      <c r="K6" s="65"/>
      <c r="L6" s="15"/>
      <c r="M6" s="15"/>
    </row>
    <row r="7" ht="22" customHeight="1" spans="1:13">
      <c r="A7" s="59"/>
      <c r="B7" s="11"/>
      <c r="C7" s="11"/>
      <c r="D7" s="11"/>
      <c r="E7" s="14"/>
      <c r="F7" s="28"/>
      <c r="G7" s="62"/>
      <c r="H7" s="62"/>
      <c r="I7" s="60"/>
      <c r="J7" s="60"/>
      <c r="K7" s="65"/>
      <c r="L7" s="15"/>
      <c r="M7" s="15"/>
    </row>
    <row r="8" ht="22" customHeight="1" spans="1:13">
      <c r="A8" s="59"/>
      <c r="B8" s="63"/>
      <c r="C8" s="29"/>
      <c r="D8" s="29"/>
      <c r="E8" s="29"/>
      <c r="F8" s="64"/>
      <c r="G8" s="65"/>
      <c r="H8" s="66"/>
      <c r="I8" s="66"/>
      <c r="J8" s="66"/>
      <c r="K8" s="65"/>
      <c r="L8" s="9"/>
      <c r="M8" s="9"/>
    </row>
    <row r="9" ht="22" customHeight="1" spans="1:13">
      <c r="A9" s="59"/>
      <c r="B9" s="63"/>
      <c r="C9" s="29"/>
      <c r="D9" s="29"/>
      <c r="E9" s="29"/>
      <c r="F9" s="64"/>
      <c r="G9" s="65"/>
      <c r="H9" s="66"/>
      <c r="I9" s="66"/>
      <c r="J9" s="66"/>
      <c r="K9" s="65"/>
      <c r="L9" s="9"/>
      <c r="M9" s="9"/>
    </row>
    <row r="10" ht="22" customHeight="1" spans="1:13">
      <c r="A10" s="59"/>
      <c r="B10" s="63"/>
      <c r="C10" s="29"/>
      <c r="D10" s="29"/>
      <c r="E10" s="29"/>
      <c r="F10" s="64"/>
      <c r="G10" s="65"/>
      <c r="H10" s="66"/>
      <c r="I10" s="66"/>
      <c r="J10" s="66"/>
      <c r="K10" s="65"/>
      <c r="L10" s="9"/>
      <c r="M10" s="9"/>
    </row>
    <row r="11" ht="22" customHeight="1" spans="1:13">
      <c r="A11" s="59"/>
      <c r="B11" s="63"/>
      <c r="C11" s="29"/>
      <c r="D11" s="29"/>
      <c r="E11" s="29"/>
      <c r="F11" s="64"/>
      <c r="G11" s="65"/>
      <c r="H11" s="66"/>
      <c r="I11" s="66"/>
      <c r="J11" s="66"/>
      <c r="K11" s="65"/>
      <c r="L11" s="9"/>
      <c r="M11" s="9"/>
    </row>
    <row r="12" s="2" customFormat="1" ht="18.75" spans="1:13">
      <c r="A12" s="16" t="s">
        <v>309</v>
      </c>
      <c r="B12" s="17"/>
      <c r="C12" s="17"/>
      <c r="D12" s="29"/>
      <c r="E12" s="18"/>
      <c r="F12" s="64"/>
      <c r="G12" s="30"/>
      <c r="H12" s="16" t="s">
        <v>298</v>
      </c>
      <c r="I12" s="17"/>
      <c r="J12" s="17"/>
      <c r="K12" s="18"/>
      <c r="L12" s="71"/>
      <c r="M12" s="24"/>
    </row>
    <row r="13" ht="84" customHeight="1" spans="1:13">
      <c r="A13" s="67" t="s">
        <v>310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7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4" sqref="E4:E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9.8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37" t="s">
        <v>313</v>
      </c>
      <c r="H2" s="38"/>
      <c r="I2" s="56"/>
      <c r="J2" s="37" t="s">
        <v>314</v>
      </c>
      <c r="K2" s="38"/>
      <c r="L2" s="56"/>
      <c r="M2" s="37" t="s">
        <v>315</v>
      </c>
      <c r="N2" s="38"/>
      <c r="O2" s="56"/>
      <c r="P2" s="37" t="s">
        <v>316</v>
      </c>
      <c r="Q2" s="38"/>
      <c r="R2" s="56"/>
      <c r="S2" s="38" t="s">
        <v>317</v>
      </c>
      <c r="T2" s="38"/>
      <c r="U2" s="56"/>
      <c r="V2" s="33" t="s">
        <v>318</v>
      </c>
      <c r="W2" s="33" t="s">
        <v>290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319</v>
      </c>
      <c r="H3" s="4" t="s">
        <v>67</v>
      </c>
      <c r="I3" s="4" t="s">
        <v>281</v>
      </c>
      <c r="J3" s="4" t="s">
        <v>319</v>
      </c>
      <c r="K3" s="4" t="s">
        <v>67</v>
      </c>
      <c r="L3" s="4" t="s">
        <v>281</v>
      </c>
      <c r="M3" s="4" t="s">
        <v>319</v>
      </c>
      <c r="N3" s="4" t="s">
        <v>67</v>
      </c>
      <c r="O3" s="4" t="s">
        <v>281</v>
      </c>
      <c r="P3" s="4" t="s">
        <v>319</v>
      </c>
      <c r="Q3" s="4" t="s">
        <v>67</v>
      </c>
      <c r="R3" s="4" t="s">
        <v>281</v>
      </c>
      <c r="S3" s="4" t="s">
        <v>319</v>
      </c>
      <c r="T3" s="4" t="s">
        <v>67</v>
      </c>
      <c r="U3" s="4" t="s">
        <v>281</v>
      </c>
      <c r="V3" s="58"/>
      <c r="W3" s="58"/>
    </row>
    <row r="4" spans="1:23">
      <c r="A4" s="40" t="s">
        <v>320</v>
      </c>
      <c r="B4" s="11" t="s">
        <v>294</v>
      </c>
      <c r="C4" s="11" t="s">
        <v>291</v>
      </c>
      <c r="D4" s="11" t="s">
        <v>292</v>
      </c>
      <c r="E4" s="11" t="s">
        <v>118</v>
      </c>
      <c r="F4" s="12" t="s">
        <v>293</v>
      </c>
      <c r="G4" s="27" t="s">
        <v>321</v>
      </c>
      <c r="H4" s="41"/>
      <c r="I4" s="41" t="s">
        <v>322</v>
      </c>
      <c r="J4" s="41"/>
      <c r="K4" s="27"/>
      <c r="L4" s="27"/>
      <c r="M4" s="15"/>
      <c r="N4" s="15"/>
      <c r="O4" s="15"/>
      <c r="P4" s="15"/>
      <c r="Q4" s="15"/>
      <c r="R4" s="15"/>
      <c r="S4" s="15"/>
      <c r="T4" s="15"/>
      <c r="U4" s="15"/>
      <c r="V4" s="15" t="s">
        <v>323</v>
      </c>
      <c r="W4" s="15"/>
    </row>
    <row r="5" ht="16.5" spans="1:23">
      <c r="A5" s="42"/>
      <c r="B5" s="11" t="s">
        <v>294</v>
      </c>
      <c r="C5" s="11" t="s">
        <v>295</v>
      </c>
      <c r="D5" s="11" t="s">
        <v>292</v>
      </c>
      <c r="E5" s="11" t="s">
        <v>296</v>
      </c>
      <c r="F5" s="12" t="s">
        <v>293</v>
      </c>
      <c r="G5" s="43" t="s">
        <v>324</v>
      </c>
      <c r="H5" s="44"/>
      <c r="I5" s="57"/>
      <c r="J5" s="43" t="s">
        <v>325</v>
      </c>
      <c r="K5" s="44"/>
      <c r="L5" s="57"/>
      <c r="M5" s="37" t="s">
        <v>326</v>
      </c>
      <c r="N5" s="38"/>
      <c r="O5" s="56"/>
      <c r="P5" s="37" t="s">
        <v>327</v>
      </c>
      <c r="Q5" s="38"/>
      <c r="R5" s="56"/>
      <c r="S5" s="38" t="s">
        <v>328</v>
      </c>
      <c r="T5" s="38"/>
      <c r="U5" s="56"/>
      <c r="V5" s="15"/>
      <c r="W5" s="15"/>
    </row>
    <row r="6" ht="16.5" spans="1:23">
      <c r="A6" s="42"/>
      <c r="B6" s="11"/>
      <c r="C6" s="11"/>
      <c r="D6" s="11"/>
      <c r="E6" s="11"/>
      <c r="F6" s="12"/>
      <c r="G6" s="45" t="s">
        <v>319</v>
      </c>
      <c r="H6" s="45" t="s">
        <v>67</v>
      </c>
      <c r="I6" s="45" t="s">
        <v>281</v>
      </c>
      <c r="J6" s="45" t="s">
        <v>319</v>
      </c>
      <c r="K6" s="45" t="s">
        <v>67</v>
      </c>
      <c r="L6" s="45" t="s">
        <v>281</v>
      </c>
      <c r="M6" s="4" t="s">
        <v>319</v>
      </c>
      <c r="N6" s="4" t="s">
        <v>67</v>
      </c>
      <c r="O6" s="4" t="s">
        <v>281</v>
      </c>
      <c r="P6" s="4" t="s">
        <v>319</v>
      </c>
      <c r="Q6" s="4" t="s">
        <v>67</v>
      </c>
      <c r="R6" s="4" t="s">
        <v>281</v>
      </c>
      <c r="S6" s="4" t="s">
        <v>319</v>
      </c>
      <c r="T6" s="4" t="s">
        <v>67</v>
      </c>
      <c r="U6" s="4" t="s">
        <v>281</v>
      </c>
      <c r="V6" s="15"/>
      <c r="W6" s="15"/>
    </row>
    <row r="7" spans="1:23">
      <c r="A7" s="46"/>
      <c r="B7" s="11"/>
      <c r="C7" s="11"/>
      <c r="D7" s="11"/>
      <c r="E7" s="11"/>
      <c r="F7" s="12"/>
      <c r="G7" s="27"/>
      <c r="H7" s="41"/>
      <c r="I7" s="41"/>
      <c r="J7" s="41"/>
      <c r="K7" s="41"/>
      <c r="L7" s="27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0"/>
      <c r="B8" s="47"/>
      <c r="C8" s="48"/>
      <c r="D8" s="48"/>
      <c r="E8" s="48"/>
      <c r="F8" s="40"/>
      <c r="G8" s="15"/>
      <c r="H8" s="41"/>
      <c r="I8" s="41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2"/>
      <c r="B9" s="49"/>
      <c r="C9" s="46"/>
      <c r="D9" s="50"/>
      <c r="E9" s="46"/>
      <c r="F9" s="46"/>
      <c r="G9" s="15"/>
      <c r="H9" s="41"/>
      <c r="I9" s="41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0"/>
      <c r="B10" s="47"/>
      <c r="C10" s="51"/>
      <c r="D10" s="48"/>
      <c r="E10" s="51"/>
      <c r="F10" s="40"/>
      <c r="G10" s="15"/>
      <c r="H10" s="41"/>
      <c r="I10" s="4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9"/>
      <c r="C11" s="52"/>
      <c r="D11" s="50"/>
      <c r="E11" s="52"/>
      <c r="F11" s="46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3"/>
      <c r="B12" s="53"/>
      <c r="C12" s="53"/>
      <c r="D12" s="53"/>
      <c r="E12" s="53"/>
      <c r="F12" s="5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2"/>
      <c r="B13" s="52"/>
      <c r="C13" s="52"/>
      <c r="D13" s="52"/>
      <c r="E13" s="52"/>
      <c r="F13" s="52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3"/>
      <c r="B14" s="53"/>
      <c r="C14" s="53"/>
      <c r="D14" s="53"/>
      <c r="E14" s="53"/>
      <c r="F14" s="5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2"/>
      <c r="B15" s="52"/>
      <c r="C15" s="52"/>
      <c r="D15" s="52"/>
      <c r="E15" s="52"/>
      <c r="F15" s="5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329</v>
      </c>
      <c r="B17" s="17"/>
      <c r="C17" s="17"/>
      <c r="D17" s="17"/>
      <c r="E17" s="18"/>
      <c r="F17" s="19"/>
      <c r="G17" s="30"/>
      <c r="H17" s="36"/>
      <c r="I17" s="36"/>
      <c r="J17" s="16" t="s">
        <v>298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4" t="s">
        <v>330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332</v>
      </c>
      <c r="B2" s="33" t="s">
        <v>277</v>
      </c>
      <c r="C2" s="33" t="s">
        <v>278</v>
      </c>
      <c r="D2" s="33" t="s">
        <v>279</v>
      </c>
      <c r="E2" s="33" t="s">
        <v>280</v>
      </c>
      <c r="F2" s="33" t="s">
        <v>281</v>
      </c>
      <c r="G2" s="32" t="s">
        <v>333</v>
      </c>
      <c r="H2" s="32" t="s">
        <v>334</v>
      </c>
      <c r="I2" s="32" t="s">
        <v>335</v>
      </c>
      <c r="J2" s="32" t="s">
        <v>334</v>
      </c>
      <c r="K2" s="32" t="s">
        <v>336</v>
      </c>
      <c r="L2" s="32" t="s">
        <v>334</v>
      </c>
      <c r="M2" s="33" t="s">
        <v>318</v>
      </c>
      <c r="N2" s="33" t="s">
        <v>290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4" t="s">
        <v>332</v>
      </c>
      <c r="B4" s="35" t="s">
        <v>337</v>
      </c>
      <c r="C4" s="35" t="s">
        <v>319</v>
      </c>
      <c r="D4" s="35" t="s">
        <v>279</v>
      </c>
      <c r="E4" s="33" t="s">
        <v>280</v>
      </c>
      <c r="F4" s="33" t="s">
        <v>281</v>
      </c>
      <c r="G4" s="32" t="s">
        <v>333</v>
      </c>
      <c r="H4" s="32" t="s">
        <v>334</v>
      </c>
      <c r="I4" s="32" t="s">
        <v>335</v>
      </c>
      <c r="J4" s="32" t="s">
        <v>334</v>
      </c>
      <c r="K4" s="32" t="s">
        <v>336</v>
      </c>
      <c r="L4" s="32" t="s">
        <v>334</v>
      </c>
      <c r="M4" s="33" t="s">
        <v>318</v>
      </c>
      <c r="N4" s="33" t="s">
        <v>290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338</v>
      </c>
      <c r="B11" s="17"/>
      <c r="C11" s="17"/>
      <c r="D11" s="18"/>
      <c r="E11" s="19"/>
      <c r="F11" s="36"/>
      <c r="G11" s="30"/>
      <c r="H11" s="36"/>
      <c r="I11" s="16" t="s">
        <v>339</v>
      </c>
      <c r="J11" s="17"/>
      <c r="K11" s="17"/>
      <c r="L11" s="17"/>
      <c r="M11" s="17"/>
      <c r="N11" s="24"/>
    </row>
    <row r="12" ht="16.5" spans="1:14">
      <c r="A12" s="20" t="s">
        <v>340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G23" sqref="G2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0.1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312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318</v>
      </c>
      <c r="L2" s="5" t="s">
        <v>290</v>
      </c>
    </row>
    <row r="3" ht="20" customHeight="1" spans="1:12">
      <c r="A3" s="25" t="s">
        <v>320</v>
      </c>
      <c r="B3" s="11" t="s">
        <v>294</v>
      </c>
      <c r="C3" s="11" t="s">
        <v>291</v>
      </c>
      <c r="D3" s="11" t="s">
        <v>292</v>
      </c>
      <c r="E3" s="11" t="s">
        <v>118</v>
      </c>
      <c r="F3" s="12" t="s">
        <v>293</v>
      </c>
      <c r="G3" s="26" t="s">
        <v>346</v>
      </c>
      <c r="H3" s="27" t="s">
        <v>347</v>
      </c>
      <c r="I3" s="27"/>
      <c r="J3" s="15"/>
      <c r="K3" s="31" t="s">
        <v>348</v>
      </c>
      <c r="L3" s="15" t="s">
        <v>308</v>
      </c>
    </row>
    <row r="4" ht="20" customHeight="1" spans="1:12">
      <c r="A4" s="25" t="s">
        <v>320</v>
      </c>
      <c r="B4" s="11" t="s">
        <v>294</v>
      </c>
      <c r="C4" s="11" t="s">
        <v>295</v>
      </c>
      <c r="D4" s="11" t="s">
        <v>292</v>
      </c>
      <c r="E4" s="11" t="s">
        <v>296</v>
      </c>
      <c r="F4" s="12" t="s">
        <v>293</v>
      </c>
      <c r="G4" s="26" t="s">
        <v>346</v>
      </c>
      <c r="H4" s="27" t="s">
        <v>347</v>
      </c>
      <c r="I4" s="27"/>
      <c r="J4" s="15"/>
      <c r="K4" s="31" t="s">
        <v>348</v>
      </c>
      <c r="L4" s="15" t="s">
        <v>308</v>
      </c>
    </row>
    <row r="5" ht="18.75" spans="1:12">
      <c r="A5" s="25"/>
      <c r="B5" s="11"/>
      <c r="C5" s="11"/>
      <c r="D5" s="11"/>
      <c r="E5" s="14"/>
      <c r="F5" s="12"/>
      <c r="G5" s="26"/>
      <c r="H5" s="27"/>
      <c r="I5" s="9"/>
      <c r="J5" s="9"/>
      <c r="K5" s="31"/>
      <c r="L5" s="15"/>
    </row>
    <row r="6" ht="18.75" spans="1:12">
      <c r="A6" s="25"/>
      <c r="B6" s="11"/>
      <c r="C6" s="11"/>
      <c r="D6" s="11"/>
      <c r="E6" s="14"/>
      <c r="F6" s="28"/>
      <c r="G6" s="26"/>
      <c r="H6" s="27"/>
      <c r="I6" s="9"/>
      <c r="J6" s="9"/>
      <c r="K6" s="31"/>
      <c r="L6" s="15"/>
    </row>
    <row r="7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349</v>
      </c>
      <c r="B9" s="17"/>
      <c r="C9" s="17"/>
      <c r="D9" s="17"/>
      <c r="E9" s="18"/>
      <c r="F9" s="19"/>
      <c r="G9" s="30"/>
      <c r="H9" s="16" t="s">
        <v>350</v>
      </c>
      <c r="I9" s="17"/>
      <c r="J9" s="17"/>
      <c r="K9" s="17"/>
      <c r="L9" s="24"/>
    </row>
    <row r="10" ht="16.5" spans="1:12">
      <c r="A10" s="20" t="s">
        <v>351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9" sqref="D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21.4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319</v>
      </c>
      <c r="D2" s="5" t="s">
        <v>279</v>
      </c>
      <c r="E2" s="5" t="s">
        <v>280</v>
      </c>
      <c r="F2" s="4" t="s">
        <v>353</v>
      </c>
      <c r="G2" s="4" t="s">
        <v>302</v>
      </c>
      <c r="H2" s="6" t="s">
        <v>303</v>
      </c>
      <c r="I2" s="22" t="s">
        <v>305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306</v>
      </c>
      <c r="H3" s="8"/>
      <c r="I3" s="23"/>
    </row>
    <row r="4" spans="1:9">
      <c r="A4" s="9">
        <v>1</v>
      </c>
      <c r="B4" s="9" t="s">
        <v>355</v>
      </c>
      <c r="C4" s="10" t="s">
        <v>356</v>
      </c>
      <c r="D4" s="11" t="s">
        <v>118</v>
      </c>
      <c r="E4" s="12" t="s">
        <v>293</v>
      </c>
      <c r="F4" s="13" t="s">
        <v>357</v>
      </c>
      <c r="G4" s="13" t="s">
        <v>358</v>
      </c>
      <c r="H4" s="13">
        <f>G4+F4</f>
        <v>-0.11</v>
      </c>
      <c r="I4" s="15" t="s">
        <v>308</v>
      </c>
    </row>
    <row r="5" spans="1:9">
      <c r="A5" s="9">
        <v>2</v>
      </c>
      <c r="B5" s="9" t="s">
        <v>355</v>
      </c>
      <c r="C5" s="10" t="s">
        <v>356</v>
      </c>
      <c r="D5" s="11" t="s">
        <v>296</v>
      </c>
      <c r="E5" s="12" t="s">
        <v>293</v>
      </c>
      <c r="F5" s="13">
        <v>-0.05</v>
      </c>
      <c r="G5" s="13">
        <v>-0.05</v>
      </c>
      <c r="H5" s="13">
        <f>G5+F5</f>
        <v>-0.1</v>
      </c>
      <c r="I5" s="15" t="s">
        <v>308</v>
      </c>
    </row>
    <row r="6" ht="18.75" spans="1:9">
      <c r="A6" s="9"/>
      <c r="B6" s="9"/>
      <c r="C6" s="10"/>
      <c r="D6" s="14"/>
      <c r="E6" s="12"/>
      <c r="F6" s="13"/>
      <c r="G6" s="13"/>
      <c r="H6" s="13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359</v>
      </c>
      <c r="B12" s="17"/>
      <c r="C12" s="17"/>
      <c r="D12" s="18"/>
      <c r="E12" s="19"/>
      <c r="F12" s="16" t="s">
        <v>360</v>
      </c>
      <c r="G12" s="17"/>
      <c r="H12" s="18"/>
      <c r="I12" s="24"/>
    </row>
    <row r="13" ht="16.5" spans="1:9">
      <c r="A13" s="20" t="s">
        <v>361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6" t="s">
        <v>35</v>
      </c>
      <c r="C2" s="467"/>
      <c r="D2" s="467"/>
      <c r="E2" s="467"/>
      <c r="F2" s="467"/>
      <c r="G2" s="467"/>
      <c r="H2" s="467"/>
      <c r="I2" s="481"/>
    </row>
    <row r="3" ht="27.95" customHeight="1" spans="2:9">
      <c r="B3" s="468"/>
      <c r="C3" s="469"/>
      <c r="D3" s="470" t="s">
        <v>36</v>
      </c>
      <c r="E3" s="471"/>
      <c r="F3" s="472" t="s">
        <v>37</v>
      </c>
      <c r="G3" s="473"/>
      <c r="H3" s="470" t="s">
        <v>38</v>
      </c>
      <c r="I3" s="482"/>
    </row>
    <row r="4" ht="27.95" customHeight="1" spans="2:9">
      <c r="B4" s="468" t="s">
        <v>39</v>
      </c>
      <c r="C4" s="469" t="s">
        <v>40</v>
      </c>
      <c r="D4" s="469" t="s">
        <v>41</v>
      </c>
      <c r="E4" s="469" t="s">
        <v>42</v>
      </c>
      <c r="F4" s="474" t="s">
        <v>41</v>
      </c>
      <c r="G4" s="474" t="s">
        <v>42</v>
      </c>
      <c r="H4" s="469" t="s">
        <v>41</v>
      </c>
      <c r="I4" s="483" t="s">
        <v>42</v>
      </c>
    </row>
    <row r="5" ht="27.95" customHeight="1" spans="2:9">
      <c r="B5" s="475" t="s">
        <v>43</v>
      </c>
      <c r="C5" s="9">
        <v>13</v>
      </c>
      <c r="D5" s="9">
        <v>0</v>
      </c>
      <c r="E5" s="9">
        <v>1</v>
      </c>
      <c r="F5" s="476">
        <v>0</v>
      </c>
      <c r="G5" s="476">
        <v>1</v>
      </c>
      <c r="H5" s="9">
        <v>1</v>
      </c>
      <c r="I5" s="484">
        <v>2</v>
      </c>
    </row>
    <row r="6" ht="27.95" customHeight="1" spans="2:9">
      <c r="B6" s="475" t="s">
        <v>44</v>
      </c>
      <c r="C6" s="9">
        <v>20</v>
      </c>
      <c r="D6" s="9">
        <v>0</v>
      </c>
      <c r="E6" s="9">
        <v>1</v>
      </c>
      <c r="F6" s="476">
        <v>1</v>
      </c>
      <c r="G6" s="476">
        <v>2</v>
      </c>
      <c r="H6" s="9">
        <v>2</v>
      </c>
      <c r="I6" s="484">
        <v>3</v>
      </c>
    </row>
    <row r="7" ht="27.95" customHeight="1" spans="2:9">
      <c r="B7" s="475" t="s">
        <v>45</v>
      </c>
      <c r="C7" s="9">
        <v>32</v>
      </c>
      <c r="D7" s="9">
        <v>0</v>
      </c>
      <c r="E7" s="9">
        <v>1</v>
      </c>
      <c r="F7" s="476">
        <v>2</v>
      </c>
      <c r="G7" s="476">
        <v>3</v>
      </c>
      <c r="H7" s="9">
        <v>3</v>
      </c>
      <c r="I7" s="484">
        <v>4</v>
      </c>
    </row>
    <row r="8" ht="27.95" customHeight="1" spans="2:9">
      <c r="B8" s="475" t="s">
        <v>46</v>
      </c>
      <c r="C8" s="9">
        <v>50</v>
      </c>
      <c r="D8" s="9">
        <v>1</v>
      </c>
      <c r="E8" s="9">
        <v>2</v>
      </c>
      <c r="F8" s="476">
        <v>3</v>
      </c>
      <c r="G8" s="476">
        <v>4</v>
      </c>
      <c r="H8" s="9">
        <v>5</v>
      </c>
      <c r="I8" s="484">
        <v>6</v>
      </c>
    </row>
    <row r="9" ht="27.95" customHeight="1" spans="2:9">
      <c r="B9" s="475" t="s">
        <v>47</v>
      </c>
      <c r="C9" s="9">
        <v>80</v>
      </c>
      <c r="D9" s="9">
        <v>2</v>
      </c>
      <c r="E9" s="9">
        <v>3</v>
      </c>
      <c r="F9" s="476">
        <v>5</v>
      </c>
      <c r="G9" s="476">
        <v>6</v>
      </c>
      <c r="H9" s="9">
        <v>7</v>
      </c>
      <c r="I9" s="484">
        <v>8</v>
      </c>
    </row>
    <row r="10" ht="27.95" customHeight="1" spans="2:9">
      <c r="B10" s="475" t="s">
        <v>48</v>
      </c>
      <c r="C10" s="9">
        <v>125</v>
      </c>
      <c r="D10" s="9">
        <v>3</v>
      </c>
      <c r="E10" s="9">
        <v>4</v>
      </c>
      <c r="F10" s="476">
        <v>7</v>
      </c>
      <c r="G10" s="476">
        <v>8</v>
      </c>
      <c r="H10" s="9">
        <v>10</v>
      </c>
      <c r="I10" s="484">
        <v>11</v>
      </c>
    </row>
    <row r="11" ht="27.95" customHeight="1" spans="2:9">
      <c r="B11" s="475" t="s">
        <v>49</v>
      </c>
      <c r="C11" s="9">
        <v>200</v>
      </c>
      <c r="D11" s="9">
        <v>5</v>
      </c>
      <c r="E11" s="9">
        <v>6</v>
      </c>
      <c r="F11" s="476">
        <v>10</v>
      </c>
      <c r="G11" s="476">
        <v>11</v>
      </c>
      <c r="H11" s="9">
        <v>14</v>
      </c>
      <c r="I11" s="484">
        <v>15</v>
      </c>
    </row>
    <row r="12" ht="27.95" customHeight="1" spans="2:9">
      <c r="B12" s="477" t="s">
        <v>50</v>
      </c>
      <c r="C12" s="478">
        <v>315</v>
      </c>
      <c r="D12" s="478">
        <v>7</v>
      </c>
      <c r="E12" s="478">
        <v>8</v>
      </c>
      <c r="F12" s="479">
        <v>14</v>
      </c>
      <c r="G12" s="479">
        <v>15</v>
      </c>
      <c r="H12" s="478">
        <v>21</v>
      </c>
      <c r="I12" s="485">
        <v>22</v>
      </c>
    </row>
    <row r="14" spans="2:4">
      <c r="B14" s="480" t="s">
        <v>51</v>
      </c>
      <c r="C14" s="480"/>
      <c r="D14" s="4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23" sqref="N23"/>
    </sheetView>
  </sheetViews>
  <sheetFormatPr defaultColWidth="10.375" defaultRowHeight="16.5" customHeight="1"/>
  <cols>
    <col min="1" max="1" width="11.125" style="267" customWidth="1"/>
    <col min="2" max="9" width="10.375" style="267"/>
    <col min="10" max="10" width="8.875" style="267" customWidth="1"/>
    <col min="11" max="11" width="12" style="267" customWidth="1"/>
    <col min="12" max="16384" width="10.375" style="267"/>
  </cols>
  <sheetData>
    <row r="1" ht="21" spans="1:11">
      <c r="A1" s="390" t="s">
        <v>52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ht="15" spans="1:11">
      <c r="A2" s="268" t="s">
        <v>53</v>
      </c>
      <c r="B2" s="269" t="s">
        <v>54</v>
      </c>
      <c r="C2" s="269"/>
      <c r="D2" s="270" t="s">
        <v>55</v>
      </c>
      <c r="E2" s="270"/>
      <c r="F2" s="269" t="s">
        <v>56</v>
      </c>
      <c r="G2" s="269"/>
      <c r="H2" s="271" t="s">
        <v>57</v>
      </c>
      <c r="I2" s="342" t="s">
        <v>56</v>
      </c>
      <c r="J2" s="342"/>
      <c r="K2" s="343"/>
    </row>
    <row r="3" ht="14.25" spans="1:11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ht="14.25" spans="1:11">
      <c r="A4" s="278" t="s">
        <v>61</v>
      </c>
      <c r="B4" s="145" t="s">
        <v>62</v>
      </c>
      <c r="C4" s="146"/>
      <c r="D4" s="278" t="s">
        <v>63</v>
      </c>
      <c r="E4" s="279"/>
      <c r="F4" s="280">
        <v>45432</v>
      </c>
      <c r="G4" s="281"/>
      <c r="H4" s="278" t="s">
        <v>64</v>
      </c>
      <c r="I4" s="279"/>
      <c r="J4" s="145" t="s">
        <v>65</v>
      </c>
      <c r="K4" s="146" t="s">
        <v>66</v>
      </c>
    </row>
    <row r="5" ht="14.25" spans="1:11">
      <c r="A5" s="282" t="s">
        <v>67</v>
      </c>
      <c r="B5" s="145" t="s">
        <v>68</v>
      </c>
      <c r="C5" s="146"/>
      <c r="D5" s="278" t="s">
        <v>69</v>
      </c>
      <c r="E5" s="279"/>
      <c r="F5" s="280">
        <v>45427</v>
      </c>
      <c r="G5" s="281"/>
      <c r="H5" s="278" t="s">
        <v>70</v>
      </c>
      <c r="I5" s="279"/>
      <c r="J5" s="145" t="s">
        <v>65</v>
      </c>
      <c r="K5" s="146" t="s">
        <v>66</v>
      </c>
    </row>
    <row r="6" ht="14.25" spans="1:11">
      <c r="A6" s="278" t="s">
        <v>71</v>
      </c>
      <c r="B6" s="283" t="s">
        <v>72</v>
      </c>
      <c r="C6" s="284">
        <v>7</v>
      </c>
      <c r="D6" s="282" t="s">
        <v>73</v>
      </c>
      <c r="E6" s="285"/>
      <c r="F6" s="280">
        <v>45429</v>
      </c>
      <c r="G6" s="281"/>
      <c r="H6" s="278" t="s">
        <v>74</v>
      </c>
      <c r="I6" s="279"/>
      <c r="J6" s="145" t="s">
        <v>65</v>
      </c>
      <c r="K6" s="146" t="s">
        <v>66</v>
      </c>
    </row>
    <row r="7" ht="14.25" spans="1:11">
      <c r="A7" s="278" t="s">
        <v>75</v>
      </c>
      <c r="B7" s="286">
        <v>750</v>
      </c>
      <c r="C7" s="287"/>
      <c r="D7" s="282" t="s">
        <v>76</v>
      </c>
      <c r="E7" s="288"/>
      <c r="F7" s="280">
        <v>45430</v>
      </c>
      <c r="G7" s="281"/>
      <c r="H7" s="278" t="s">
        <v>77</v>
      </c>
      <c r="I7" s="279"/>
      <c r="J7" s="145" t="s">
        <v>65</v>
      </c>
      <c r="K7" s="146" t="s">
        <v>66</v>
      </c>
    </row>
    <row r="8" ht="15" spans="1:11">
      <c r="A8" s="289" t="s">
        <v>78</v>
      </c>
      <c r="B8" s="290" t="s">
        <v>79</v>
      </c>
      <c r="C8" s="291"/>
      <c r="D8" s="292" t="s">
        <v>80</v>
      </c>
      <c r="E8" s="293"/>
      <c r="F8" s="294">
        <v>45431</v>
      </c>
      <c r="G8" s="295"/>
      <c r="H8" s="292" t="s">
        <v>81</v>
      </c>
      <c r="I8" s="293"/>
      <c r="J8" s="312" t="s">
        <v>65</v>
      </c>
      <c r="K8" s="344" t="s">
        <v>66</v>
      </c>
    </row>
    <row r="9" ht="15" spans="1:11">
      <c r="A9" s="391" t="s">
        <v>82</v>
      </c>
      <c r="B9" s="392"/>
      <c r="C9" s="392"/>
      <c r="D9" s="393"/>
      <c r="E9" s="393"/>
      <c r="F9" s="393"/>
      <c r="G9" s="393"/>
      <c r="H9" s="393"/>
      <c r="I9" s="393"/>
      <c r="J9" s="393"/>
      <c r="K9" s="444"/>
    </row>
    <row r="10" ht="15" spans="1:11">
      <c r="A10" s="394" t="s">
        <v>83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45"/>
    </row>
    <row r="11" ht="14.25" spans="1:11">
      <c r="A11" s="396" t="s">
        <v>84</v>
      </c>
      <c r="B11" s="397" t="s">
        <v>85</v>
      </c>
      <c r="C11" s="398" t="s">
        <v>86</v>
      </c>
      <c r="D11" s="399"/>
      <c r="E11" s="400" t="s">
        <v>87</v>
      </c>
      <c r="F11" s="397" t="s">
        <v>85</v>
      </c>
      <c r="G11" s="398" t="s">
        <v>86</v>
      </c>
      <c r="H11" s="398" t="s">
        <v>88</v>
      </c>
      <c r="I11" s="400" t="s">
        <v>89</v>
      </c>
      <c r="J11" s="397" t="s">
        <v>85</v>
      </c>
      <c r="K11" s="446" t="s">
        <v>86</v>
      </c>
    </row>
    <row r="12" ht="14.25" spans="1:11">
      <c r="A12" s="282" t="s">
        <v>90</v>
      </c>
      <c r="B12" s="302" t="s">
        <v>85</v>
      </c>
      <c r="C12" s="145" t="s">
        <v>86</v>
      </c>
      <c r="D12" s="288"/>
      <c r="E12" s="285" t="s">
        <v>91</v>
      </c>
      <c r="F12" s="302" t="s">
        <v>85</v>
      </c>
      <c r="G12" s="145" t="s">
        <v>86</v>
      </c>
      <c r="H12" s="145" t="s">
        <v>88</v>
      </c>
      <c r="I12" s="285" t="s">
        <v>92</v>
      </c>
      <c r="J12" s="302" t="s">
        <v>85</v>
      </c>
      <c r="K12" s="146" t="s">
        <v>86</v>
      </c>
    </row>
    <row r="13" ht="14.25" spans="1:11">
      <c r="A13" s="282" t="s">
        <v>93</v>
      </c>
      <c r="B13" s="302" t="s">
        <v>85</v>
      </c>
      <c r="C13" s="145" t="s">
        <v>86</v>
      </c>
      <c r="D13" s="288"/>
      <c r="E13" s="285" t="s">
        <v>94</v>
      </c>
      <c r="F13" s="145" t="s">
        <v>95</v>
      </c>
      <c r="G13" s="145" t="s">
        <v>96</v>
      </c>
      <c r="H13" s="145" t="s">
        <v>88</v>
      </c>
      <c r="I13" s="285" t="s">
        <v>97</v>
      </c>
      <c r="J13" s="302" t="s">
        <v>85</v>
      </c>
      <c r="K13" s="146" t="s">
        <v>86</v>
      </c>
    </row>
    <row r="14" ht="15" spans="1:11">
      <c r="A14" s="292" t="s">
        <v>98</v>
      </c>
      <c r="B14" s="293"/>
      <c r="C14" s="293"/>
      <c r="D14" s="293"/>
      <c r="E14" s="293"/>
      <c r="F14" s="293"/>
      <c r="G14" s="293"/>
      <c r="H14" s="293"/>
      <c r="I14" s="293"/>
      <c r="J14" s="293"/>
      <c r="K14" s="346"/>
    </row>
    <row r="15" ht="15" spans="1:11">
      <c r="A15" s="394" t="s">
        <v>99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45"/>
    </row>
    <row r="16" ht="14.25" spans="1:11">
      <c r="A16" s="401" t="s">
        <v>100</v>
      </c>
      <c r="B16" s="398" t="s">
        <v>95</v>
      </c>
      <c r="C16" s="398" t="s">
        <v>96</v>
      </c>
      <c r="D16" s="402"/>
      <c r="E16" s="403" t="s">
        <v>101</v>
      </c>
      <c r="F16" s="398" t="s">
        <v>95</v>
      </c>
      <c r="G16" s="398" t="s">
        <v>96</v>
      </c>
      <c r="H16" s="404"/>
      <c r="I16" s="403" t="s">
        <v>102</v>
      </c>
      <c r="J16" s="398" t="s">
        <v>95</v>
      </c>
      <c r="K16" s="446" t="s">
        <v>96</v>
      </c>
    </row>
    <row r="17" customHeight="1" spans="1:22">
      <c r="A17" s="319" t="s">
        <v>103</v>
      </c>
      <c r="B17" s="145" t="s">
        <v>95</v>
      </c>
      <c r="C17" s="145" t="s">
        <v>96</v>
      </c>
      <c r="D17" s="405"/>
      <c r="E17" s="320" t="s">
        <v>104</v>
      </c>
      <c r="F17" s="145" t="s">
        <v>95</v>
      </c>
      <c r="G17" s="145" t="s">
        <v>96</v>
      </c>
      <c r="H17" s="406"/>
      <c r="I17" s="320" t="s">
        <v>105</v>
      </c>
      <c r="J17" s="145" t="s">
        <v>95</v>
      </c>
      <c r="K17" s="146" t="s">
        <v>96</v>
      </c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</row>
    <row r="18" ht="18" customHeight="1" spans="1:11">
      <c r="A18" s="407" t="s">
        <v>106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8"/>
    </row>
    <row r="19" s="389" customFormat="1" ht="18" customHeight="1" spans="1:11">
      <c r="A19" s="394" t="s">
        <v>107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45"/>
    </row>
    <row r="20" customHeight="1" spans="1:11">
      <c r="A20" s="409" t="s">
        <v>108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49"/>
    </row>
    <row r="21" ht="21.75" customHeight="1" spans="1:11">
      <c r="A21" s="411" t="s">
        <v>109</v>
      </c>
      <c r="B21" s="412"/>
      <c r="C21" s="413" t="s">
        <v>110</v>
      </c>
      <c r="D21" s="413" t="s">
        <v>111</v>
      </c>
      <c r="E21" s="413" t="s">
        <v>112</v>
      </c>
      <c r="F21" s="413" t="s">
        <v>113</v>
      </c>
      <c r="G21" s="413" t="s">
        <v>114</v>
      </c>
      <c r="H21" s="414" t="s">
        <v>115</v>
      </c>
      <c r="I21" s="414" t="s">
        <v>116</v>
      </c>
      <c r="J21" s="450"/>
      <c r="K21" s="451" t="s">
        <v>117</v>
      </c>
    </row>
    <row r="22" ht="23" customHeight="1" spans="1:11">
      <c r="A22" s="415" t="s">
        <v>118</v>
      </c>
      <c r="B22" s="416"/>
      <c r="C22" s="416" t="s">
        <v>95</v>
      </c>
      <c r="D22" s="416" t="s">
        <v>95</v>
      </c>
      <c r="E22" s="416" t="s">
        <v>95</v>
      </c>
      <c r="F22" s="416" t="s">
        <v>95</v>
      </c>
      <c r="G22" s="416" t="s">
        <v>95</v>
      </c>
      <c r="H22" s="416" t="s">
        <v>95</v>
      </c>
      <c r="I22" s="416" t="s">
        <v>95</v>
      </c>
      <c r="J22" s="416"/>
      <c r="K22" s="452" t="s">
        <v>95</v>
      </c>
    </row>
    <row r="23" ht="23" customHeight="1" spans="1:11">
      <c r="A23" s="415"/>
      <c r="B23" s="416"/>
      <c r="C23" s="416"/>
      <c r="D23" s="416"/>
      <c r="E23" s="416"/>
      <c r="F23" s="416"/>
      <c r="G23" s="416"/>
      <c r="H23" s="416"/>
      <c r="I23" s="416"/>
      <c r="J23" s="416"/>
      <c r="K23" s="452"/>
    </row>
    <row r="24" ht="23" customHeight="1" spans="1:11">
      <c r="A24" s="415"/>
      <c r="B24" s="416"/>
      <c r="C24" s="416"/>
      <c r="D24" s="416"/>
      <c r="E24" s="416"/>
      <c r="F24" s="416"/>
      <c r="G24" s="416"/>
      <c r="H24" s="416"/>
      <c r="I24" s="416"/>
      <c r="J24" s="416"/>
      <c r="K24" s="452"/>
    </row>
    <row r="25" ht="23" customHeight="1" spans="1:11">
      <c r="A25" s="417"/>
      <c r="B25" s="416"/>
      <c r="C25" s="416"/>
      <c r="D25" s="416"/>
      <c r="E25" s="416"/>
      <c r="F25" s="416"/>
      <c r="G25" s="416"/>
      <c r="H25" s="416"/>
      <c r="I25" s="416"/>
      <c r="J25" s="416"/>
      <c r="K25" s="453"/>
    </row>
    <row r="26" ht="23" customHeight="1" spans="1:11">
      <c r="A26" s="418"/>
      <c r="B26" s="419"/>
      <c r="C26" s="419"/>
      <c r="D26" s="419"/>
      <c r="E26" s="419"/>
      <c r="F26" s="419"/>
      <c r="G26" s="419"/>
      <c r="H26" s="419"/>
      <c r="I26" s="419"/>
      <c r="J26" s="419"/>
      <c r="K26" s="454"/>
    </row>
    <row r="27" ht="23" customHeight="1" spans="1:11">
      <c r="A27" s="420"/>
      <c r="B27" s="421"/>
      <c r="C27" s="421"/>
      <c r="D27" s="421"/>
      <c r="E27" s="421"/>
      <c r="F27" s="421"/>
      <c r="G27" s="421"/>
      <c r="H27" s="421"/>
      <c r="I27" s="421"/>
      <c r="J27" s="421"/>
      <c r="K27" s="455"/>
    </row>
    <row r="28" ht="18" customHeight="1" spans="1:11">
      <c r="A28" s="422" t="s">
        <v>119</v>
      </c>
      <c r="B28" s="423"/>
      <c r="C28" s="423"/>
      <c r="D28" s="423"/>
      <c r="E28" s="423"/>
      <c r="F28" s="423"/>
      <c r="G28" s="423"/>
      <c r="H28" s="423"/>
      <c r="I28" s="423"/>
      <c r="J28" s="423"/>
      <c r="K28" s="456"/>
    </row>
    <row r="29" ht="18.75" customHeight="1" spans="1:11">
      <c r="A29" s="424"/>
      <c r="B29" s="425"/>
      <c r="C29" s="425"/>
      <c r="D29" s="425"/>
      <c r="E29" s="425"/>
      <c r="F29" s="425"/>
      <c r="G29" s="425"/>
      <c r="H29" s="425"/>
      <c r="I29" s="425"/>
      <c r="J29" s="425"/>
      <c r="K29" s="457"/>
    </row>
    <row r="30" ht="18.75" customHeight="1" spans="1:11">
      <c r="A30" s="426"/>
      <c r="B30" s="427"/>
      <c r="C30" s="427"/>
      <c r="D30" s="427"/>
      <c r="E30" s="427"/>
      <c r="F30" s="427"/>
      <c r="G30" s="427"/>
      <c r="H30" s="427"/>
      <c r="I30" s="427"/>
      <c r="J30" s="427"/>
      <c r="K30" s="458"/>
    </row>
    <row r="31" ht="18" customHeight="1" spans="1:11">
      <c r="A31" s="422" t="s">
        <v>120</v>
      </c>
      <c r="B31" s="423"/>
      <c r="C31" s="423"/>
      <c r="D31" s="423"/>
      <c r="E31" s="423"/>
      <c r="F31" s="423"/>
      <c r="G31" s="423"/>
      <c r="H31" s="423"/>
      <c r="I31" s="423"/>
      <c r="J31" s="423"/>
      <c r="K31" s="456"/>
    </row>
    <row r="32" ht="14.25" spans="1:11">
      <c r="A32" s="428" t="s">
        <v>121</v>
      </c>
      <c r="B32" s="429"/>
      <c r="C32" s="429"/>
      <c r="D32" s="429"/>
      <c r="E32" s="429"/>
      <c r="F32" s="429"/>
      <c r="G32" s="429"/>
      <c r="H32" s="429"/>
      <c r="I32" s="429"/>
      <c r="J32" s="429"/>
      <c r="K32" s="459"/>
    </row>
    <row r="33" ht="15" spans="1:11">
      <c r="A33" s="153" t="s">
        <v>122</v>
      </c>
      <c r="B33" s="154"/>
      <c r="C33" s="145" t="s">
        <v>65</v>
      </c>
      <c r="D33" s="145" t="s">
        <v>66</v>
      </c>
      <c r="E33" s="430" t="s">
        <v>123</v>
      </c>
      <c r="F33" s="431"/>
      <c r="G33" s="431"/>
      <c r="H33" s="431"/>
      <c r="I33" s="431"/>
      <c r="J33" s="431"/>
      <c r="K33" s="460"/>
    </row>
    <row r="34" ht="15" spans="1:11">
      <c r="A34" s="432" t="s">
        <v>124</v>
      </c>
      <c r="B34" s="432"/>
      <c r="C34" s="432"/>
      <c r="D34" s="432"/>
      <c r="E34" s="432"/>
      <c r="F34" s="432"/>
      <c r="G34" s="432"/>
      <c r="H34" s="432"/>
      <c r="I34" s="432"/>
      <c r="J34" s="432"/>
      <c r="K34" s="432"/>
    </row>
    <row r="35" ht="21" customHeight="1" spans="1:11">
      <c r="A35" s="433" t="s">
        <v>125</v>
      </c>
      <c r="B35" s="434"/>
      <c r="C35" s="434"/>
      <c r="D35" s="434"/>
      <c r="E35" s="434"/>
      <c r="F35" s="434"/>
      <c r="G35" s="434"/>
      <c r="H35" s="434"/>
      <c r="I35" s="434"/>
      <c r="J35" s="434"/>
      <c r="K35" s="461"/>
    </row>
    <row r="36" ht="21" customHeight="1" spans="1:11">
      <c r="A36" s="327" t="s">
        <v>126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7"/>
    </row>
    <row r="37" ht="21" customHeight="1" spans="1:11">
      <c r="A37" s="327" t="s">
        <v>127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57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57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57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57"/>
    </row>
    <row r="41" ht="21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57"/>
    </row>
    <row r="42" ht="15" spans="1:11">
      <c r="A42" s="322" t="s">
        <v>128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55"/>
    </row>
    <row r="43" ht="15" spans="1:11">
      <c r="A43" s="394" t="s">
        <v>129</v>
      </c>
      <c r="B43" s="395"/>
      <c r="C43" s="395"/>
      <c r="D43" s="395"/>
      <c r="E43" s="395"/>
      <c r="F43" s="395"/>
      <c r="G43" s="395"/>
      <c r="H43" s="395"/>
      <c r="I43" s="395"/>
      <c r="J43" s="395"/>
      <c r="K43" s="445"/>
    </row>
    <row r="44" ht="14.25" spans="1:11">
      <c r="A44" s="401" t="s">
        <v>130</v>
      </c>
      <c r="B44" s="398" t="s">
        <v>95</v>
      </c>
      <c r="C44" s="398" t="s">
        <v>96</v>
      </c>
      <c r="D44" s="398" t="s">
        <v>88</v>
      </c>
      <c r="E44" s="403" t="s">
        <v>131</v>
      </c>
      <c r="F44" s="398" t="s">
        <v>95</v>
      </c>
      <c r="G44" s="398" t="s">
        <v>96</v>
      </c>
      <c r="H44" s="398" t="s">
        <v>88</v>
      </c>
      <c r="I44" s="403" t="s">
        <v>132</v>
      </c>
      <c r="J44" s="398" t="s">
        <v>95</v>
      </c>
      <c r="K44" s="446" t="s">
        <v>96</v>
      </c>
    </row>
    <row r="45" ht="14.25" spans="1:11">
      <c r="A45" s="319" t="s">
        <v>87</v>
      </c>
      <c r="B45" s="145" t="s">
        <v>95</v>
      </c>
      <c r="C45" s="145" t="s">
        <v>96</v>
      </c>
      <c r="D45" s="145" t="s">
        <v>88</v>
      </c>
      <c r="E45" s="320" t="s">
        <v>94</v>
      </c>
      <c r="F45" s="145" t="s">
        <v>95</v>
      </c>
      <c r="G45" s="145" t="s">
        <v>96</v>
      </c>
      <c r="H45" s="145" t="s">
        <v>88</v>
      </c>
      <c r="I45" s="320" t="s">
        <v>105</v>
      </c>
      <c r="J45" s="145" t="s">
        <v>95</v>
      </c>
      <c r="K45" s="146" t="s">
        <v>96</v>
      </c>
    </row>
    <row r="46" ht="15" spans="1:11">
      <c r="A46" s="292" t="s">
        <v>98</v>
      </c>
      <c r="B46" s="293"/>
      <c r="C46" s="293"/>
      <c r="D46" s="293"/>
      <c r="E46" s="293"/>
      <c r="F46" s="293"/>
      <c r="G46" s="293"/>
      <c r="H46" s="293"/>
      <c r="I46" s="293"/>
      <c r="J46" s="293"/>
      <c r="K46" s="346"/>
    </row>
    <row r="47" ht="15" spans="1:11">
      <c r="A47" s="432" t="s">
        <v>133</v>
      </c>
      <c r="B47" s="432"/>
      <c r="C47" s="432"/>
      <c r="D47" s="432"/>
      <c r="E47" s="432"/>
      <c r="F47" s="432"/>
      <c r="G47" s="432"/>
      <c r="H47" s="432"/>
      <c r="I47" s="432"/>
      <c r="J47" s="432"/>
      <c r="K47" s="432"/>
    </row>
    <row r="48" ht="15" spans="1:11">
      <c r="A48" s="433"/>
      <c r="B48" s="434"/>
      <c r="C48" s="434"/>
      <c r="D48" s="434"/>
      <c r="E48" s="434"/>
      <c r="F48" s="434"/>
      <c r="G48" s="434"/>
      <c r="H48" s="434"/>
      <c r="I48" s="434"/>
      <c r="J48" s="434"/>
      <c r="K48" s="461"/>
    </row>
    <row r="49" ht="15" spans="1:11">
      <c r="A49" s="435" t="s">
        <v>134</v>
      </c>
      <c r="B49" s="436" t="s">
        <v>135</v>
      </c>
      <c r="C49" s="436"/>
      <c r="D49" s="437" t="s">
        <v>136</v>
      </c>
      <c r="E49" s="438" t="s">
        <v>137</v>
      </c>
      <c r="F49" s="439" t="s">
        <v>138</v>
      </c>
      <c r="G49" s="440">
        <v>45429</v>
      </c>
      <c r="H49" s="441" t="s">
        <v>139</v>
      </c>
      <c r="I49" s="462"/>
      <c r="J49" s="463" t="s">
        <v>140</v>
      </c>
      <c r="K49" s="464"/>
    </row>
    <row r="50" ht="15" spans="1:11">
      <c r="A50" s="432" t="s">
        <v>141</v>
      </c>
      <c r="B50" s="432"/>
      <c r="C50" s="432"/>
      <c r="D50" s="432"/>
      <c r="E50" s="432"/>
      <c r="F50" s="432"/>
      <c r="G50" s="432"/>
      <c r="H50" s="432"/>
      <c r="I50" s="432"/>
      <c r="J50" s="432"/>
      <c r="K50" s="432"/>
    </row>
    <row r="51" ht="24" customHeight="1" spans="1:11">
      <c r="A51" s="442" t="s">
        <v>142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65"/>
    </row>
    <row r="52" ht="15" spans="1:11">
      <c r="A52" s="435" t="s">
        <v>134</v>
      </c>
      <c r="B52" s="436" t="s">
        <v>135</v>
      </c>
      <c r="C52" s="436"/>
      <c r="D52" s="437" t="s">
        <v>136</v>
      </c>
      <c r="E52" s="438" t="s">
        <v>137</v>
      </c>
      <c r="F52" s="439" t="s">
        <v>143</v>
      </c>
      <c r="G52" s="440">
        <v>45429</v>
      </c>
      <c r="H52" s="441" t="s">
        <v>139</v>
      </c>
      <c r="I52" s="462"/>
      <c r="J52" s="463" t="s">
        <v>140</v>
      </c>
      <c r="K52" s="4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9"/>
  <sheetViews>
    <sheetView workbookViewId="0">
      <selection activeCell="A1" sqref="A1:P26"/>
    </sheetView>
  </sheetViews>
  <sheetFormatPr defaultColWidth="9" defaultRowHeight="14.25"/>
  <cols>
    <col min="1" max="1" width="19.25" style="84" customWidth="1"/>
    <col min="2" max="2" width="9" style="84" customWidth="1"/>
    <col min="3" max="4" width="8.5" style="85" customWidth="1"/>
    <col min="5" max="7" width="8.5" style="84" customWidth="1"/>
    <col min="8" max="8" width="6.5" style="84" customWidth="1"/>
    <col min="9" max="9" width="2.75" style="84" customWidth="1"/>
    <col min="10" max="10" width="9.15833333333333" style="84" customWidth="1"/>
    <col min="11" max="11" width="10.75" style="84" customWidth="1"/>
    <col min="12" max="15" width="9.75" style="84" customWidth="1"/>
    <col min="16" max="16" width="9.75" style="363" customWidth="1"/>
    <col min="17" max="254" width="9" style="84"/>
    <col min="255" max="16384" width="9" style="87"/>
  </cols>
  <sheetData>
    <row r="1" s="84" customFormat="1" ht="29" customHeight="1" spans="1:257">
      <c r="A1" s="88" t="s">
        <v>144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115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</row>
    <row r="2" s="84" customFormat="1" ht="20" customHeight="1" spans="1:257">
      <c r="A2" s="218" t="s">
        <v>61</v>
      </c>
      <c r="B2" s="364" t="str">
        <f>首期!B4</f>
        <v>TAJJFM81996</v>
      </c>
      <c r="C2" s="365"/>
      <c r="D2" s="366"/>
      <c r="E2" s="221" t="s">
        <v>67</v>
      </c>
      <c r="F2" s="222" t="str">
        <f>首期!B5</f>
        <v>男式POLO短袖T恤</v>
      </c>
      <c r="G2" s="222"/>
      <c r="H2" s="222"/>
      <c r="I2" s="371"/>
      <c r="J2" s="372" t="s">
        <v>57</v>
      </c>
      <c r="K2" s="252" t="s">
        <v>56</v>
      </c>
      <c r="L2" s="252"/>
      <c r="M2" s="252"/>
      <c r="N2" s="252"/>
      <c r="O2" s="373"/>
      <c r="P2" s="374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</row>
    <row r="3" s="84" customFormat="1" ht="16.5" spans="1:257">
      <c r="A3" s="367" t="s">
        <v>145</v>
      </c>
      <c r="B3" s="98" t="s">
        <v>110</v>
      </c>
      <c r="C3" s="98" t="s">
        <v>111</v>
      </c>
      <c r="D3" s="99" t="s">
        <v>112</v>
      </c>
      <c r="E3" s="98" t="s">
        <v>113</v>
      </c>
      <c r="F3" s="98" t="s">
        <v>114</v>
      </c>
      <c r="G3" s="98" t="s">
        <v>115</v>
      </c>
      <c r="H3" s="98" t="s">
        <v>116</v>
      </c>
      <c r="I3" s="121"/>
      <c r="J3" s="255"/>
      <c r="K3" s="255"/>
      <c r="L3" s="255"/>
      <c r="M3" s="255"/>
      <c r="N3" s="255"/>
      <c r="O3" s="375"/>
      <c r="P3" s="376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</row>
    <row r="4" s="84" customFormat="1" ht="16.5" spans="1:257">
      <c r="A4" s="368" t="s">
        <v>146</v>
      </c>
      <c r="B4" s="98" t="s">
        <v>147</v>
      </c>
      <c r="C4" s="98" t="s">
        <v>148</v>
      </c>
      <c r="D4" s="99" t="s">
        <v>149</v>
      </c>
      <c r="E4" s="98" t="s">
        <v>150</v>
      </c>
      <c r="F4" s="98" t="s">
        <v>151</v>
      </c>
      <c r="G4" s="98" t="s">
        <v>152</v>
      </c>
      <c r="H4" s="98" t="s">
        <v>153</v>
      </c>
      <c r="I4" s="121"/>
      <c r="J4" s="377"/>
      <c r="K4" s="378"/>
      <c r="L4" s="378" t="s">
        <v>154</v>
      </c>
      <c r="M4" s="378"/>
      <c r="N4" s="379"/>
      <c r="O4" s="379"/>
      <c r="P4" s="380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</row>
    <row r="5" s="84" customFormat="1" ht="16.5" spans="1:257">
      <c r="A5" s="102" t="s">
        <v>155</v>
      </c>
      <c r="B5" s="102">
        <f>C5-1</f>
        <v>67</v>
      </c>
      <c r="C5" s="102">
        <f>D5-2</f>
        <v>68</v>
      </c>
      <c r="D5" s="103">
        <v>70</v>
      </c>
      <c r="E5" s="102">
        <f>D5+2</f>
        <v>72</v>
      </c>
      <c r="F5" s="102">
        <f>E5+2</f>
        <v>74</v>
      </c>
      <c r="G5" s="102">
        <f>F5+1</f>
        <v>75</v>
      </c>
      <c r="H5" s="102">
        <f>G5+1</f>
        <v>76</v>
      </c>
      <c r="I5" s="123"/>
      <c r="J5" s="128"/>
      <c r="K5" s="381"/>
      <c r="L5" s="382" t="s">
        <v>112</v>
      </c>
      <c r="M5" s="382"/>
      <c r="N5" s="383"/>
      <c r="O5" s="381"/>
      <c r="P5" s="384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</row>
    <row r="6" s="84" customFormat="1" ht="20" customHeight="1" spans="1:257">
      <c r="A6" s="102" t="s">
        <v>156</v>
      </c>
      <c r="B6" s="102">
        <f t="shared" ref="B6:B8" si="0">C6-4</f>
        <v>100</v>
      </c>
      <c r="C6" s="102">
        <f t="shared" ref="C6:C8" si="1">D6-4</f>
        <v>104</v>
      </c>
      <c r="D6" s="103">
        <v>108</v>
      </c>
      <c r="E6" s="102">
        <f t="shared" ref="E6:E8" si="2">D6+4</f>
        <v>112</v>
      </c>
      <c r="F6" s="102">
        <f>E6+4</f>
        <v>116</v>
      </c>
      <c r="G6" s="102">
        <f t="shared" ref="G6:G8" si="3">F6+6</f>
        <v>122</v>
      </c>
      <c r="H6" s="102">
        <f>G6+6</f>
        <v>128</v>
      </c>
      <c r="I6" s="123"/>
      <c r="J6" s="128"/>
      <c r="K6" s="128"/>
      <c r="L6" s="128" t="s">
        <v>157</v>
      </c>
      <c r="M6" s="128"/>
      <c r="N6" s="128"/>
      <c r="O6" s="128"/>
      <c r="P6" s="385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</row>
    <row r="7" s="84" customFormat="1" ht="20" customHeight="1" spans="1:257">
      <c r="A7" s="102" t="s">
        <v>158</v>
      </c>
      <c r="B7" s="102">
        <f t="shared" si="0"/>
        <v>98</v>
      </c>
      <c r="C7" s="102">
        <f t="shared" si="1"/>
        <v>102</v>
      </c>
      <c r="D7" s="103">
        <v>106</v>
      </c>
      <c r="E7" s="102">
        <f t="shared" si="2"/>
        <v>110</v>
      </c>
      <c r="F7" s="102">
        <f>E7+5</f>
        <v>115</v>
      </c>
      <c r="G7" s="102">
        <f t="shared" si="3"/>
        <v>121</v>
      </c>
      <c r="H7" s="102">
        <f>G7+7</f>
        <v>128</v>
      </c>
      <c r="I7" s="123"/>
      <c r="J7" s="128"/>
      <c r="K7" s="128"/>
      <c r="L7" s="128" t="s">
        <v>159</v>
      </c>
      <c r="M7" s="128"/>
      <c r="N7" s="128"/>
      <c r="O7" s="128"/>
      <c r="P7" s="385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</row>
    <row r="8" s="84" customFormat="1" ht="20" customHeight="1" spans="1:257">
      <c r="A8" s="102" t="s">
        <v>160</v>
      </c>
      <c r="B8" s="102">
        <f t="shared" si="0"/>
        <v>98</v>
      </c>
      <c r="C8" s="102">
        <f t="shared" si="1"/>
        <v>102</v>
      </c>
      <c r="D8" s="103">
        <v>106</v>
      </c>
      <c r="E8" s="102">
        <f t="shared" si="2"/>
        <v>110</v>
      </c>
      <c r="F8" s="102">
        <f>E8+5</f>
        <v>115</v>
      </c>
      <c r="G8" s="102">
        <f t="shared" si="3"/>
        <v>121</v>
      </c>
      <c r="H8" s="102">
        <f>G8+7</f>
        <v>128</v>
      </c>
      <c r="I8" s="123"/>
      <c r="J8" s="128"/>
      <c r="K8" s="128"/>
      <c r="L8" s="128" t="s">
        <v>161</v>
      </c>
      <c r="M8" s="128"/>
      <c r="N8" s="128"/>
      <c r="O8" s="128"/>
      <c r="P8" s="385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="84" customFormat="1" ht="20" customHeight="1" spans="1:257">
      <c r="A9" s="102" t="s">
        <v>162</v>
      </c>
      <c r="B9" s="102">
        <f>C9-1.2</f>
        <v>43.1</v>
      </c>
      <c r="C9" s="102">
        <f>D9-1.2</f>
        <v>44.3</v>
      </c>
      <c r="D9" s="103">
        <v>45.5</v>
      </c>
      <c r="E9" s="102">
        <f>D9+1.2</f>
        <v>46.7</v>
      </c>
      <c r="F9" s="102">
        <f>E9+1.2</f>
        <v>47.9</v>
      </c>
      <c r="G9" s="102">
        <f>F9+1.4</f>
        <v>49.3</v>
      </c>
      <c r="H9" s="102">
        <f>G9+1.4</f>
        <v>50.7</v>
      </c>
      <c r="I9" s="123"/>
      <c r="J9" s="128"/>
      <c r="K9" s="128"/>
      <c r="L9" s="128" t="s">
        <v>159</v>
      </c>
      <c r="M9" s="128"/>
      <c r="N9" s="128"/>
      <c r="O9" s="128"/>
      <c r="P9" s="385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="84" customFormat="1" ht="20" customHeight="1" spans="1:257">
      <c r="A10" s="102" t="s">
        <v>163</v>
      </c>
      <c r="B10" s="102">
        <f>C10-0.5</f>
        <v>21</v>
      </c>
      <c r="C10" s="102">
        <f>D10-0.5</f>
        <v>21.5</v>
      </c>
      <c r="D10" s="103">
        <v>22</v>
      </c>
      <c r="E10" s="102">
        <f t="shared" ref="E10:H10" si="4">D10+0.5</f>
        <v>22.5</v>
      </c>
      <c r="F10" s="102">
        <f t="shared" si="4"/>
        <v>23</v>
      </c>
      <c r="G10" s="102">
        <f t="shared" si="4"/>
        <v>23.5</v>
      </c>
      <c r="H10" s="102">
        <f t="shared" si="4"/>
        <v>24</v>
      </c>
      <c r="I10" s="123"/>
      <c r="J10" s="128"/>
      <c r="K10" s="128"/>
      <c r="L10" s="128" t="s">
        <v>159</v>
      </c>
      <c r="M10" s="128"/>
      <c r="N10" s="128"/>
      <c r="O10" s="128"/>
      <c r="P10" s="385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="84" customFormat="1" ht="20" customHeight="1" spans="1:257">
      <c r="A11" s="102" t="s">
        <v>164</v>
      </c>
      <c r="B11" s="102">
        <f>C11-0.8</f>
        <v>17.9</v>
      </c>
      <c r="C11" s="102">
        <f>D11-0.8</f>
        <v>18.7</v>
      </c>
      <c r="D11" s="103">
        <v>19.5</v>
      </c>
      <c r="E11" s="102">
        <f>D11+0.8</f>
        <v>20.3</v>
      </c>
      <c r="F11" s="102">
        <f>E11+0.8</f>
        <v>21.1</v>
      </c>
      <c r="G11" s="102">
        <f>F11+1.3</f>
        <v>22.4</v>
      </c>
      <c r="H11" s="102">
        <f>G11+1.3</f>
        <v>23.7</v>
      </c>
      <c r="I11" s="123"/>
      <c r="J11" s="128"/>
      <c r="K11" s="128"/>
      <c r="L11" s="128" t="s">
        <v>165</v>
      </c>
      <c r="M11" s="128"/>
      <c r="N11" s="128"/>
      <c r="O11" s="128"/>
      <c r="P11" s="385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</row>
    <row r="12" s="84" customFormat="1" ht="20" customHeight="1" spans="1:257">
      <c r="A12" s="102" t="s">
        <v>166</v>
      </c>
      <c r="B12" s="102">
        <f>C12-0.7</f>
        <v>16.1</v>
      </c>
      <c r="C12" s="102">
        <f>D12-0.7</f>
        <v>16.8</v>
      </c>
      <c r="D12" s="103">
        <v>17.5</v>
      </c>
      <c r="E12" s="102">
        <f>D12+0.7</f>
        <v>18.2</v>
      </c>
      <c r="F12" s="102">
        <f>E12+0.7</f>
        <v>18.9</v>
      </c>
      <c r="G12" s="102">
        <f>F12+0.95</f>
        <v>19.85</v>
      </c>
      <c r="H12" s="102">
        <f>G12+0.95</f>
        <v>20.8</v>
      </c>
      <c r="I12" s="123"/>
      <c r="J12" s="128"/>
      <c r="K12" s="128"/>
      <c r="L12" s="128" t="s">
        <v>159</v>
      </c>
      <c r="M12" s="128"/>
      <c r="N12" s="128"/>
      <c r="O12" s="128"/>
      <c r="P12" s="385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</row>
    <row r="13" s="84" customFormat="1" ht="20" customHeight="1" spans="1:257">
      <c r="A13" s="102" t="s">
        <v>167</v>
      </c>
      <c r="B13" s="102">
        <f t="shared" ref="B13:B15" si="5">C13</f>
        <v>2.2</v>
      </c>
      <c r="C13" s="102">
        <f t="shared" ref="C13:C15" si="6">D13</f>
        <v>2.2</v>
      </c>
      <c r="D13" s="103">
        <v>2.2</v>
      </c>
      <c r="E13" s="102">
        <f t="shared" ref="E13:H13" si="7">D13</f>
        <v>2.2</v>
      </c>
      <c r="F13" s="102">
        <f t="shared" si="7"/>
        <v>2.2</v>
      </c>
      <c r="G13" s="102">
        <f t="shared" si="7"/>
        <v>2.2</v>
      </c>
      <c r="H13" s="102">
        <f t="shared" si="7"/>
        <v>2.2</v>
      </c>
      <c r="I13" s="123"/>
      <c r="J13" s="128"/>
      <c r="K13" s="128"/>
      <c r="L13" s="128" t="s">
        <v>159</v>
      </c>
      <c r="M13" s="128"/>
      <c r="N13" s="128"/>
      <c r="O13" s="128"/>
      <c r="P13" s="385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</row>
    <row r="14" s="84" customFormat="1" ht="20" customHeight="1" spans="1:257">
      <c r="A14" s="102" t="s">
        <v>168</v>
      </c>
      <c r="B14" s="102">
        <f t="shared" si="5"/>
        <v>2.5</v>
      </c>
      <c r="C14" s="102">
        <f t="shared" si="6"/>
        <v>2.5</v>
      </c>
      <c r="D14" s="103">
        <v>2.5</v>
      </c>
      <c r="E14" s="102">
        <f t="shared" ref="E14:H14" si="8">D14</f>
        <v>2.5</v>
      </c>
      <c r="F14" s="102">
        <f t="shared" si="8"/>
        <v>2.5</v>
      </c>
      <c r="G14" s="102">
        <f t="shared" si="8"/>
        <v>2.5</v>
      </c>
      <c r="H14" s="102">
        <f t="shared" si="8"/>
        <v>2.5</v>
      </c>
      <c r="I14" s="123"/>
      <c r="J14" s="128"/>
      <c r="K14" s="128"/>
      <c r="L14" s="128" t="s">
        <v>159</v>
      </c>
      <c r="M14" s="128"/>
      <c r="N14" s="128"/>
      <c r="O14" s="128"/>
      <c r="P14" s="385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</row>
    <row r="15" s="84" customFormat="1" ht="20" customHeight="1" spans="1:257">
      <c r="A15" s="102" t="s">
        <v>169</v>
      </c>
      <c r="B15" s="102">
        <f t="shared" si="5"/>
        <v>5.5</v>
      </c>
      <c r="C15" s="102">
        <f t="shared" si="6"/>
        <v>5.5</v>
      </c>
      <c r="D15" s="103">
        <v>5.5</v>
      </c>
      <c r="E15" s="102">
        <f t="shared" ref="E15:H15" si="9">D15</f>
        <v>5.5</v>
      </c>
      <c r="F15" s="102">
        <f t="shared" si="9"/>
        <v>5.5</v>
      </c>
      <c r="G15" s="102">
        <f t="shared" si="9"/>
        <v>5.5</v>
      </c>
      <c r="H15" s="102">
        <f t="shared" si="9"/>
        <v>5.5</v>
      </c>
      <c r="I15" s="123"/>
      <c r="J15" s="128"/>
      <c r="K15" s="128"/>
      <c r="L15" s="128" t="s">
        <v>159</v>
      </c>
      <c r="M15" s="128"/>
      <c r="N15" s="128"/>
      <c r="O15" s="128"/>
      <c r="P15" s="385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</row>
    <row r="16" s="84" customFormat="1" ht="20" customHeight="1" spans="1:257">
      <c r="A16" s="102" t="s">
        <v>170</v>
      </c>
      <c r="B16" s="102">
        <f>C16-1</f>
        <v>41</v>
      </c>
      <c r="C16" s="102">
        <f>D16-1</f>
        <v>42</v>
      </c>
      <c r="D16" s="103">
        <v>43</v>
      </c>
      <c r="E16" s="102">
        <f>D16+1</f>
        <v>44</v>
      </c>
      <c r="F16" s="102">
        <f>E16+1</f>
        <v>45</v>
      </c>
      <c r="G16" s="102">
        <f>F16+1.5</f>
        <v>46.5</v>
      </c>
      <c r="H16" s="102">
        <f>G16+1.5</f>
        <v>48</v>
      </c>
      <c r="I16" s="123"/>
      <c r="J16" s="128"/>
      <c r="K16" s="128"/>
      <c r="L16" s="128" t="s">
        <v>159</v>
      </c>
      <c r="M16" s="128"/>
      <c r="N16" s="128"/>
      <c r="O16" s="128"/>
      <c r="P16" s="385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</row>
    <row r="17" s="84" customFormat="1" ht="20" customHeight="1" spans="1:257">
      <c r="A17" s="102" t="s">
        <v>171</v>
      </c>
      <c r="B17" s="102">
        <f>C17-1</f>
        <v>41</v>
      </c>
      <c r="C17" s="102">
        <f>D17-1</f>
        <v>42</v>
      </c>
      <c r="D17" s="103">
        <v>43</v>
      </c>
      <c r="E17" s="102">
        <f>D17+1</f>
        <v>44</v>
      </c>
      <c r="F17" s="102">
        <f>E17+1</f>
        <v>45</v>
      </c>
      <c r="G17" s="102">
        <f>F17+1.5</f>
        <v>46.5</v>
      </c>
      <c r="H17" s="102">
        <f>G17+1.5</f>
        <v>48</v>
      </c>
      <c r="I17" s="123"/>
      <c r="J17" s="128"/>
      <c r="K17" s="128"/>
      <c r="L17" s="128" t="s">
        <v>159</v>
      </c>
      <c r="M17" s="128"/>
      <c r="N17" s="128"/>
      <c r="O17" s="128"/>
      <c r="P17" s="385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</row>
    <row r="18" s="84" customFormat="1" ht="20" customHeight="1" spans="1:257">
      <c r="A18" s="102" t="s">
        <v>169</v>
      </c>
      <c r="B18" s="102">
        <f t="shared" ref="B18:B21" si="10">C18</f>
        <v>5</v>
      </c>
      <c r="C18" s="102">
        <f t="shared" ref="C18:C21" si="11">D18</f>
        <v>5</v>
      </c>
      <c r="D18" s="103">
        <v>5</v>
      </c>
      <c r="E18" s="102">
        <f t="shared" ref="E18:H18" si="12">D18</f>
        <v>5</v>
      </c>
      <c r="F18" s="102">
        <f t="shared" si="12"/>
        <v>5</v>
      </c>
      <c r="G18" s="102">
        <f t="shared" si="12"/>
        <v>5</v>
      </c>
      <c r="H18" s="102">
        <f t="shared" si="12"/>
        <v>5</v>
      </c>
      <c r="I18" s="123"/>
      <c r="J18" s="128"/>
      <c r="K18" s="128"/>
      <c r="L18" s="128" t="s">
        <v>159</v>
      </c>
      <c r="M18" s="128"/>
      <c r="N18" s="128"/>
      <c r="O18" s="128"/>
      <c r="P18" s="385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</row>
    <row r="19" s="84" customFormat="1" ht="20" customHeight="1" spans="1:257">
      <c r="A19" s="102" t="s">
        <v>172</v>
      </c>
      <c r="B19" s="102">
        <f>C19-0.5</f>
        <v>13</v>
      </c>
      <c r="C19" s="102">
        <f>D19-0.5</f>
        <v>13.5</v>
      </c>
      <c r="D19" s="103">
        <v>14</v>
      </c>
      <c r="E19" s="102">
        <f t="shared" ref="E19:H19" si="13">D19+0.5</f>
        <v>14.5</v>
      </c>
      <c r="F19" s="102">
        <f t="shared" si="13"/>
        <v>15</v>
      </c>
      <c r="G19" s="102">
        <f t="shared" si="13"/>
        <v>15.5</v>
      </c>
      <c r="H19" s="102">
        <f t="shared" si="13"/>
        <v>16</v>
      </c>
      <c r="I19" s="123"/>
      <c r="J19" s="128"/>
      <c r="K19" s="128"/>
      <c r="L19" s="128" t="s">
        <v>159</v>
      </c>
      <c r="M19" s="128"/>
      <c r="N19" s="128"/>
      <c r="O19" s="128"/>
      <c r="P19" s="385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</row>
    <row r="20" s="84" customFormat="1" ht="20" customHeight="1" spans="1:257">
      <c r="A20" s="102" t="s">
        <v>173</v>
      </c>
      <c r="B20" s="102">
        <f t="shared" si="10"/>
        <v>2.5</v>
      </c>
      <c r="C20" s="102">
        <f t="shared" si="11"/>
        <v>2.5</v>
      </c>
      <c r="D20" s="103">
        <v>2.5</v>
      </c>
      <c r="E20" s="102">
        <f t="shared" ref="E20:H20" si="14">D20</f>
        <v>2.5</v>
      </c>
      <c r="F20" s="102">
        <f t="shared" si="14"/>
        <v>2.5</v>
      </c>
      <c r="G20" s="102">
        <f t="shared" si="14"/>
        <v>2.5</v>
      </c>
      <c r="H20" s="102">
        <f t="shared" si="14"/>
        <v>2.5</v>
      </c>
      <c r="I20" s="123"/>
      <c r="J20" s="128"/>
      <c r="K20" s="128"/>
      <c r="L20" s="128" t="s">
        <v>159</v>
      </c>
      <c r="M20" s="128"/>
      <c r="N20" s="128"/>
      <c r="O20" s="128"/>
      <c r="P20" s="385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</row>
    <row r="21" s="84" customFormat="1" ht="20" customHeight="1" spans="1:257">
      <c r="A21" s="102" t="s">
        <v>174</v>
      </c>
      <c r="B21" s="102">
        <f t="shared" si="10"/>
        <v>4</v>
      </c>
      <c r="C21" s="102">
        <f t="shared" si="11"/>
        <v>4</v>
      </c>
      <c r="D21" s="103">
        <v>4</v>
      </c>
      <c r="E21" s="102">
        <f t="shared" ref="E21:H21" si="15">D21</f>
        <v>4</v>
      </c>
      <c r="F21" s="102">
        <f t="shared" si="15"/>
        <v>4</v>
      </c>
      <c r="G21" s="102">
        <f t="shared" si="15"/>
        <v>4</v>
      </c>
      <c r="H21" s="102">
        <f t="shared" si="15"/>
        <v>4</v>
      </c>
      <c r="I21" s="123"/>
      <c r="J21" s="128"/>
      <c r="K21" s="128"/>
      <c r="L21" s="128" t="s">
        <v>159</v>
      </c>
      <c r="M21" s="128"/>
      <c r="N21" s="128"/>
      <c r="O21" s="128"/>
      <c r="P21" s="385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</row>
    <row r="22" s="84" customFormat="1" ht="20" customHeight="1" spans="1:257">
      <c r="A22" s="102" t="s">
        <v>175</v>
      </c>
      <c r="B22" s="102">
        <f>C22-0.3</f>
        <v>5.9</v>
      </c>
      <c r="C22" s="102">
        <f>D22-0.3</f>
        <v>6.2</v>
      </c>
      <c r="D22" s="103">
        <v>6.5</v>
      </c>
      <c r="E22" s="102">
        <f t="shared" ref="E22:H22" si="16">D22+0.3</f>
        <v>6.8</v>
      </c>
      <c r="F22" s="102">
        <f t="shared" si="16"/>
        <v>7.1</v>
      </c>
      <c r="G22" s="102">
        <f t="shared" si="16"/>
        <v>7.4</v>
      </c>
      <c r="H22" s="102">
        <f t="shared" si="16"/>
        <v>7.7</v>
      </c>
      <c r="I22" s="123"/>
      <c r="J22" s="128"/>
      <c r="K22" s="128"/>
      <c r="L22" s="128" t="s">
        <v>159</v>
      </c>
      <c r="M22" s="128"/>
      <c r="N22" s="128"/>
      <c r="O22" s="128"/>
      <c r="P22" s="385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</row>
    <row r="23" s="84" customFormat="1" ht="20" customHeight="1" spans="1:257">
      <c r="A23" s="102" t="s">
        <v>176</v>
      </c>
      <c r="B23" s="102">
        <f>C23-0.7</f>
        <v>18.1</v>
      </c>
      <c r="C23" s="102">
        <f>D23-0.7</f>
        <v>18.8</v>
      </c>
      <c r="D23" s="103">
        <v>19.5</v>
      </c>
      <c r="E23" s="102">
        <f t="shared" ref="E23:H23" si="17">D23+0.7</f>
        <v>20.2</v>
      </c>
      <c r="F23" s="102">
        <f t="shared" si="17"/>
        <v>20.9</v>
      </c>
      <c r="G23" s="102">
        <f t="shared" si="17"/>
        <v>21.6</v>
      </c>
      <c r="H23" s="102">
        <f t="shared" si="17"/>
        <v>22.3</v>
      </c>
      <c r="I23" s="123"/>
      <c r="J23" s="128"/>
      <c r="K23" s="128"/>
      <c r="L23" s="128" t="s">
        <v>159</v>
      </c>
      <c r="M23" s="128"/>
      <c r="N23" s="128"/>
      <c r="O23" s="128"/>
      <c r="P23" s="385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</row>
    <row r="24" s="84" customFormat="1" ht="20" customHeight="1" spans="1:257">
      <c r="A24" s="102" t="s">
        <v>177</v>
      </c>
      <c r="B24" s="102">
        <f>C24</f>
        <v>4.5</v>
      </c>
      <c r="C24" s="102">
        <f>D24</f>
        <v>4.5</v>
      </c>
      <c r="D24" s="103">
        <v>4.5</v>
      </c>
      <c r="E24" s="102">
        <f t="shared" ref="E24:H24" si="18">D24</f>
        <v>4.5</v>
      </c>
      <c r="F24" s="102">
        <f t="shared" si="18"/>
        <v>4.5</v>
      </c>
      <c r="G24" s="102">
        <f t="shared" si="18"/>
        <v>4.5</v>
      </c>
      <c r="H24" s="102">
        <f t="shared" si="18"/>
        <v>4.5</v>
      </c>
      <c r="I24" s="123"/>
      <c r="J24" s="128"/>
      <c r="K24" s="128"/>
      <c r="L24" s="128" t="s">
        <v>159</v>
      </c>
      <c r="M24" s="128"/>
      <c r="N24" s="128"/>
      <c r="O24" s="128"/>
      <c r="P24" s="385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</row>
    <row r="25" s="84" customFormat="1" ht="20" customHeight="1" spans="1:257">
      <c r="A25" s="369"/>
      <c r="B25" s="105"/>
      <c r="C25" s="105"/>
      <c r="D25" s="105"/>
      <c r="E25" s="105"/>
      <c r="F25" s="105"/>
      <c r="G25" s="105"/>
      <c r="H25" s="106"/>
      <c r="I25" s="123"/>
      <c r="J25" s="128"/>
      <c r="K25" s="128"/>
      <c r="L25" s="128"/>
      <c r="M25" s="128"/>
      <c r="N25" s="128"/>
      <c r="O25" s="128"/>
      <c r="P25" s="385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87"/>
      <c r="FM25" s="87"/>
      <c r="FN25" s="87"/>
      <c r="FO25" s="87"/>
      <c r="FP25" s="87"/>
      <c r="FQ25" s="87"/>
      <c r="FR25" s="87"/>
      <c r="FS25" s="87"/>
      <c r="FT25" s="87"/>
      <c r="FU25" s="87"/>
      <c r="FV25" s="87"/>
      <c r="FW25" s="87"/>
      <c r="FX25" s="87"/>
      <c r="FY25" s="87"/>
      <c r="FZ25" s="87"/>
      <c r="GA25" s="87"/>
      <c r="GB25" s="87"/>
      <c r="GC25" s="87"/>
      <c r="GD25" s="87"/>
      <c r="GE25" s="87"/>
      <c r="GF25" s="87"/>
      <c r="GG25" s="87"/>
      <c r="GH25" s="87"/>
      <c r="GI25" s="87"/>
      <c r="GJ25" s="87"/>
      <c r="GK25" s="87"/>
      <c r="GL25" s="87"/>
      <c r="GM25" s="87"/>
      <c r="GN25" s="87"/>
      <c r="GO25" s="87"/>
      <c r="GP25" s="87"/>
      <c r="GQ25" s="87"/>
      <c r="GR25" s="87"/>
      <c r="GS25" s="87"/>
      <c r="GT25" s="87"/>
      <c r="GU25" s="87"/>
      <c r="GV25" s="87"/>
      <c r="GW25" s="87"/>
      <c r="GX25" s="87"/>
      <c r="GY25" s="87"/>
      <c r="GZ25" s="87"/>
      <c r="HA25" s="87"/>
      <c r="HB25" s="87"/>
      <c r="HC25" s="87"/>
      <c r="HD25" s="87"/>
      <c r="HE25" s="87"/>
      <c r="HF25" s="87"/>
      <c r="HG25" s="87"/>
      <c r="HH25" s="87"/>
      <c r="HI25" s="87"/>
      <c r="HJ25" s="87"/>
      <c r="HK25" s="87"/>
      <c r="HL25" s="87"/>
      <c r="HM25" s="87"/>
      <c r="HN25" s="87"/>
      <c r="HO25" s="87"/>
      <c r="HP25" s="87"/>
      <c r="HQ25" s="87"/>
      <c r="HR25" s="87"/>
      <c r="HS25" s="87"/>
      <c r="HT25" s="87"/>
      <c r="HU25" s="87"/>
      <c r="HV25" s="87"/>
      <c r="HW25" s="87"/>
      <c r="HX25" s="87"/>
      <c r="HY25" s="87"/>
      <c r="HZ25" s="87"/>
      <c r="IA25" s="87"/>
      <c r="IB25" s="87"/>
      <c r="IC25" s="87"/>
      <c r="ID25" s="87"/>
      <c r="IE25" s="87"/>
      <c r="IF25" s="87"/>
      <c r="IG25" s="87"/>
      <c r="IH25" s="87"/>
      <c r="II25" s="87"/>
      <c r="IJ25" s="87"/>
      <c r="IK25" s="87"/>
      <c r="IL25" s="87"/>
      <c r="IM25" s="87"/>
      <c r="IN25" s="87"/>
      <c r="IO25" s="87"/>
      <c r="IP25" s="87"/>
      <c r="IQ25" s="87"/>
      <c r="IR25" s="87"/>
      <c r="IS25" s="87"/>
      <c r="IT25" s="87"/>
      <c r="IU25" s="87"/>
      <c r="IV25" s="87"/>
      <c r="IW25" s="87"/>
    </row>
    <row r="26" s="84" customFormat="1" ht="20" customHeight="1" spans="1:257">
      <c r="A26" s="370"/>
      <c r="B26" s="245"/>
      <c r="C26" s="245"/>
      <c r="D26" s="245"/>
      <c r="E26" s="246"/>
      <c r="F26" s="245"/>
      <c r="G26" s="245"/>
      <c r="H26" s="245"/>
      <c r="I26" s="386"/>
      <c r="J26" s="264"/>
      <c r="K26" s="264"/>
      <c r="L26" s="263"/>
      <c r="M26" s="264"/>
      <c r="N26" s="264"/>
      <c r="O26" s="263"/>
      <c r="P26" s="3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  <c r="IU26" s="87"/>
      <c r="IV26" s="87"/>
      <c r="IW26" s="87"/>
    </row>
    <row r="27" s="84" customFormat="1" ht="17.25" spans="1:257">
      <c r="A27" s="110"/>
      <c r="B27" s="110"/>
      <c r="C27" s="111"/>
      <c r="D27" s="111"/>
      <c r="E27" s="112"/>
      <c r="F27" s="111"/>
      <c r="G27" s="111"/>
      <c r="H27" s="111"/>
      <c r="P27" s="115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  <c r="IU27" s="87"/>
      <c r="IV27" s="87"/>
      <c r="IW27" s="87"/>
    </row>
    <row r="28" s="84" customFormat="1" spans="1:257">
      <c r="A28" s="113" t="s">
        <v>178</v>
      </c>
      <c r="B28" s="113"/>
      <c r="C28" s="114"/>
      <c r="D28" s="114"/>
      <c r="P28" s="115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87"/>
      <c r="FM28" s="87"/>
      <c r="FN28" s="87"/>
      <c r="FO28" s="87"/>
      <c r="FP28" s="87"/>
      <c r="FQ28" s="87"/>
      <c r="FR28" s="87"/>
      <c r="FS28" s="87"/>
      <c r="FT28" s="87"/>
      <c r="FU28" s="87"/>
      <c r="FV28" s="87"/>
      <c r="FW28" s="87"/>
      <c r="FX28" s="87"/>
      <c r="FY28" s="87"/>
      <c r="FZ28" s="87"/>
      <c r="GA28" s="87"/>
      <c r="GB28" s="87"/>
      <c r="GC28" s="87"/>
      <c r="GD28" s="87"/>
      <c r="GE28" s="87"/>
      <c r="GF28" s="87"/>
      <c r="GG28" s="87"/>
      <c r="GH28" s="87"/>
      <c r="GI28" s="87"/>
      <c r="GJ28" s="87"/>
      <c r="GK28" s="87"/>
      <c r="GL28" s="87"/>
      <c r="GM28" s="87"/>
      <c r="GN28" s="87"/>
      <c r="GO28" s="87"/>
      <c r="GP28" s="87"/>
      <c r="GQ28" s="87"/>
      <c r="GR28" s="87"/>
      <c r="GS28" s="87"/>
      <c r="GT28" s="87"/>
      <c r="GU28" s="87"/>
      <c r="GV28" s="87"/>
      <c r="GW28" s="87"/>
      <c r="GX28" s="87"/>
      <c r="GY28" s="87"/>
      <c r="GZ28" s="87"/>
      <c r="HA28" s="87"/>
      <c r="HB28" s="87"/>
      <c r="HC28" s="87"/>
      <c r="HD28" s="87"/>
      <c r="HE28" s="87"/>
      <c r="HF28" s="87"/>
      <c r="HG28" s="87"/>
      <c r="HH28" s="87"/>
      <c r="HI28" s="87"/>
      <c r="HJ28" s="87"/>
      <c r="HK28" s="87"/>
      <c r="HL28" s="87"/>
      <c r="HM28" s="87"/>
      <c r="HN28" s="87"/>
      <c r="HO28" s="87"/>
      <c r="HP28" s="87"/>
      <c r="HQ28" s="87"/>
      <c r="HR28" s="87"/>
      <c r="HS28" s="87"/>
      <c r="HT28" s="87"/>
      <c r="HU28" s="87"/>
      <c r="HV28" s="87"/>
      <c r="HW28" s="87"/>
      <c r="HX28" s="87"/>
      <c r="HY28" s="87"/>
      <c r="HZ28" s="87"/>
      <c r="IA28" s="87"/>
      <c r="IB28" s="87"/>
      <c r="IC28" s="87"/>
      <c r="ID28" s="87"/>
      <c r="IE28" s="87"/>
      <c r="IF28" s="87"/>
      <c r="IG28" s="87"/>
      <c r="IH28" s="87"/>
      <c r="II28" s="87"/>
      <c r="IJ28" s="87"/>
      <c r="IK28" s="87"/>
      <c r="IL28" s="87"/>
      <c r="IM28" s="87"/>
      <c r="IN28" s="87"/>
      <c r="IO28" s="87"/>
      <c r="IP28" s="87"/>
      <c r="IQ28" s="87"/>
      <c r="IR28" s="87"/>
      <c r="IS28" s="87"/>
      <c r="IT28" s="87"/>
      <c r="IU28" s="87"/>
      <c r="IV28" s="87"/>
      <c r="IW28" s="87"/>
    </row>
    <row r="29" s="84" customFormat="1" spans="3:257">
      <c r="C29" s="85"/>
      <c r="D29" s="85"/>
      <c r="J29" s="134" t="s">
        <v>179</v>
      </c>
      <c r="K29" s="388">
        <v>45429</v>
      </c>
      <c r="L29" s="134" t="s">
        <v>180</v>
      </c>
      <c r="M29" s="134" t="s">
        <v>137</v>
      </c>
      <c r="N29" s="134" t="s">
        <v>181</v>
      </c>
      <c r="O29" s="84" t="s">
        <v>140</v>
      </c>
      <c r="P29" s="115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87"/>
      <c r="FM29" s="87"/>
      <c r="FN29" s="87"/>
      <c r="FO29" s="87"/>
      <c r="FP29" s="87"/>
      <c r="FQ29" s="87"/>
      <c r="FR29" s="87"/>
      <c r="FS29" s="87"/>
      <c r="FT29" s="87"/>
      <c r="FU29" s="87"/>
      <c r="FV29" s="87"/>
      <c r="FW29" s="87"/>
      <c r="FX29" s="87"/>
      <c r="FY29" s="87"/>
      <c r="FZ29" s="87"/>
      <c r="GA29" s="87"/>
      <c r="GB29" s="87"/>
      <c r="GC29" s="87"/>
      <c r="GD29" s="87"/>
      <c r="GE29" s="87"/>
      <c r="GF29" s="87"/>
      <c r="GG29" s="87"/>
      <c r="GH29" s="87"/>
      <c r="GI29" s="87"/>
      <c r="GJ29" s="87"/>
      <c r="GK29" s="87"/>
      <c r="GL29" s="87"/>
      <c r="GM29" s="87"/>
      <c r="GN29" s="87"/>
      <c r="GO29" s="87"/>
      <c r="GP29" s="87"/>
      <c r="GQ29" s="87"/>
      <c r="GR29" s="87"/>
      <c r="GS29" s="87"/>
      <c r="GT29" s="87"/>
      <c r="GU29" s="87"/>
      <c r="GV29" s="87"/>
      <c r="GW29" s="87"/>
      <c r="GX29" s="87"/>
      <c r="GY29" s="87"/>
      <c r="GZ29" s="87"/>
      <c r="HA29" s="87"/>
      <c r="HB29" s="87"/>
      <c r="HC29" s="87"/>
      <c r="HD29" s="87"/>
      <c r="HE29" s="87"/>
      <c r="HF29" s="87"/>
      <c r="HG29" s="87"/>
      <c r="HH29" s="87"/>
      <c r="HI29" s="87"/>
      <c r="HJ29" s="87"/>
      <c r="HK29" s="87"/>
      <c r="HL29" s="87"/>
      <c r="HM29" s="87"/>
      <c r="HN29" s="87"/>
      <c r="HO29" s="87"/>
      <c r="HP29" s="87"/>
      <c r="HQ29" s="87"/>
      <c r="HR29" s="87"/>
      <c r="HS29" s="87"/>
      <c r="HT29" s="87"/>
      <c r="HU29" s="87"/>
      <c r="HV29" s="87"/>
      <c r="HW29" s="87"/>
      <c r="HX29" s="87"/>
      <c r="HY29" s="87"/>
      <c r="HZ29" s="87"/>
      <c r="IA29" s="87"/>
      <c r="IB29" s="87"/>
      <c r="IC29" s="87"/>
      <c r="ID29" s="87"/>
      <c r="IE29" s="87"/>
      <c r="IF29" s="87"/>
      <c r="IG29" s="87"/>
      <c r="IH29" s="87"/>
      <c r="II29" s="87"/>
      <c r="IJ29" s="87"/>
      <c r="IK29" s="87"/>
      <c r="IL29" s="87"/>
      <c r="IM29" s="87"/>
      <c r="IN29" s="87"/>
      <c r="IO29" s="87"/>
      <c r="IP29" s="87"/>
      <c r="IQ29" s="87"/>
      <c r="IR29" s="87"/>
      <c r="IS29" s="87"/>
      <c r="IT29" s="87"/>
      <c r="IU29" s="87"/>
      <c r="IV29" s="87"/>
      <c r="IW29" s="87"/>
    </row>
  </sheetData>
  <mergeCells count="6">
    <mergeCell ref="A1:O1"/>
    <mergeCell ref="B2:D2"/>
    <mergeCell ref="F2:H2"/>
    <mergeCell ref="K2:O2"/>
    <mergeCell ref="J3:O3"/>
    <mergeCell ref="I2:I2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4" sqref="A44:K44"/>
    </sheetView>
  </sheetViews>
  <sheetFormatPr defaultColWidth="10" defaultRowHeight="16.5" customHeight="1"/>
  <cols>
    <col min="1" max="1" width="10.875" style="267" customWidth="1"/>
    <col min="2" max="16384" width="10" style="267"/>
  </cols>
  <sheetData>
    <row r="1" ht="22.5" customHeight="1" spans="1:11">
      <c r="A1" s="139" t="s">
        <v>182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7.25" customHeight="1" spans="1:11">
      <c r="A2" s="268" t="s">
        <v>53</v>
      </c>
      <c r="B2" s="269" t="s">
        <v>54</v>
      </c>
      <c r="C2" s="269"/>
      <c r="D2" s="270" t="s">
        <v>55</v>
      </c>
      <c r="E2" s="270"/>
      <c r="F2" s="269" t="s">
        <v>56</v>
      </c>
      <c r="G2" s="269"/>
      <c r="H2" s="271" t="s">
        <v>57</v>
      </c>
      <c r="I2" s="342" t="s">
        <v>56</v>
      </c>
      <c r="J2" s="342"/>
      <c r="K2" s="343"/>
    </row>
    <row r="3" customHeight="1" spans="1:11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customHeight="1" spans="1:11">
      <c r="A4" s="278" t="s">
        <v>61</v>
      </c>
      <c r="B4" s="145"/>
      <c r="C4" s="146"/>
      <c r="D4" s="278" t="s">
        <v>63</v>
      </c>
      <c r="E4" s="279"/>
      <c r="F4" s="280"/>
      <c r="G4" s="281"/>
      <c r="H4" s="278" t="s">
        <v>64</v>
      </c>
      <c r="I4" s="279"/>
      <c r="J4" s="145" t="s">
        <v>65</v>
      </c>
      <c r="K4" s="146" t="s">
        <v>66</v>
      </c>
    </row>
    <row r="5" customHeight="1" spans="1:11">
      <c r="A5" s="282" t="s">
        <v>67</v>
      </c>
      <c r="B5" s="145"/>
      <c r="C5" s="146"/>
      <c r="D5" s="278" t="s">
        <v>69</v>
      </c>
      <c r="E5" s="279"/>
      <c r="F5" s="280"/>
      <c r="G5" s="281"/>
      <c r="H5" s="278" t="s">
        <v>70</v>
      </c>
      <c r="I5" s="279"/>
      <c r="J5" s="145" t="s">
        <v>65</v>
      </c>
      <c r="K5" s="146" t="s">
        <v>66</v>
      </c>
    </row>
    <row r="6" customHeight="1" spans="1:11">
      <c r="A6" s="278" t="s">
        <v>71</v>
      </c>
      <c r="B6" s="283"/>
      <c r="C6" s="284"/>
      <c r="D6" s="282" t="s">
        <v>73</v>
      </c>
      <c r="E6" s="285"/>
      <c r="F6" s="280"/>
      <c r="G6" s="281"/>
      <c r="H6" s="278" t="s">
        <v>74</v>
      </c>
      <c r="I6" s="279"/>
      <c r="J6" s="145" t="s">
        <v>65</v>
      </c>
      <c r="K6" s="146" t="s">
        <v>66</v>
      </c>
    </row>
    <row r="7" customHeight="1" spans="1:11">
      <c r="A7" s="278" t="s">
        <v>75</v>
      </c>
      <c r="B7" s="286"/>
      <c r="C7" s="287"/>
      <c r="D7" s="282" t="s">
        <v>76</v>
      </c>
      <c r="E7" s="288"/>
      <c r="F7" s="280"/>
      <c r="G7" s="281"/>
      <c r="H7" s="278" t="s">
        <v>77</v>
      </c>
      <c r="I7" s="279"/>
      <c r="J7" s="145" t="s">
        <v>65</v>
      </c>
      <c r="K7" s="146" t="s">
        <v>66</v>
      </c>
    </row>
    <row r="8" customHeight="1" spans="1:16">
      <c r="A8" s="289" t="s">
        <v>78</v>
      </c>
      <c r="B8" s="290"/>
      <c r="C8" s="291"/>
      <c r="D8" s="292" t="s">
        <v>80</v>
      </c>
      <c r="E8" s="293"/>
      <c r="F8" s="294"/>
      <c r="G8" s="295"/>
      <c r="H8" s="292" t="s">
        <v>81</v>
      </c>
      <c r="I8" s="293"/>
      <c r="J8" s="312" t="s">
        <v>65</v>
      </c>
      <c r="K8" s="344" t="s">
        <v>66</v>
      </c>
      <c r="P8" s="198" t="s">
        <v>183</v>
      </c>
    </row>
    <row r="9" customHeight="1" spans="1:11">
      <c r="A9" s="296" t="s">
        <v>184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customHeight="1" spans="1:11">
      <c r="A10" s="297" t="s">
        <v>84</v>
      </c>
      <c r="B10" s="298" t="s">
        <v>85</v>
      </c>
      <c r="C10" s="299" t="s">
        <v>86</v>
      </c>
      <c r="D10" s="300"/>
      <c r="E10" s="301" t="s">
        <v>89</v>
      </c>
      <c r="F10" s="298" t="s">
        <v>85</v>
      </c>
      <c r="G10" s="299" t="s">
        <v>86</v>
      </c>
      <c r="H10" s="298"/>
      <c r="I10" s="301" t="s">
        <v>87</v>
      </c>
      <c r="J10" s="298" t="s">
        <v>85</v>
      </c>
      <c r="K10" s="345" t="s">
        <v>86</v>
      </c>
    </row>
    <row r="11" customHeight="1" spans="1:11">
      <c r="A11" s="282" t="s">
        <v>90</v>
      </c>
      <c r="B11" s="302" t="s">
        <v>85</v>
      </c>
      <c r="C11" s="145" t="s">
        <v>86</v>
      </c>
      <c r="D11" s="288"/>
      <c r="E11" s="285" t="s">
        <v>92</v>
      </c>
      <c r="F11" s="302" t="s">
        <v>85</v>
      </c>
      <c r="G11" s="145" t="s">
        <v>86</v>
      </c>
      <c r="H11" s="302"/>
      <c r="I11" s="285" t="s">
        <v>97</v>
      </c>
      <c r="J11" s="302" t="s">
        <v>85</v>
      </c>
      <c r="K11" s="146" t="s">
        <v>86</v>
      </c>
    </row>
    <row r="12" customHeight="1" spans="1:11">
      <c r="A12" s="292" t="s">
        <v>123</v>
      </c>
      <c r="B12" s="293"/>
      <c r="C12" s="293"/>
      <c r="D12" s="293"/>
      <c r="E12" s="293"/>
      <c r="F12" s="293"/>
      <c r="G12" s="293"/>
      <c r="H12" s="293"/>
      <c r="I12" s="293"/>
      <c r="J12" s="293"/>
      <c r="K12" s="346"/>
    </row>
    <row r="13" customHeight="1" spans="1:11">
      <c r="A13" s="303" t="s">
        <v>185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customHeight="1" spans="1:11">
      <c r="A14" s="304" t="s">
        <v>186</v>
      </c>
      <c r="B14" s="305"/>
      <c r="C14" s="305"/>
      <c r="D14" s="305"/>
      <c r="E14" s="305"/>
      <c r="F14" s="305"/>
      <c r="G14" s="305"/>
      <c r="H14" s="306"/>
      <c r="I14" s="347"/>
      <c r="J14" s="347"/>
      <c r="K14" s="348"/>
    </row>
    <row r="15" customHeight="1" spans="1:11">
      <c r="A15" s="307"/>
      <c r="B15" s="308"/>
      <c r="C15" s="308"/>
      <c r="D15" s="309"/>
      <c r="E15" s="310"/>
      <c r="F15" s="308"/>
      <c r="G15" s="308"/>
      <c r="H15" s="309"/>
      <c r="I15" s="349"/>
      <c r="J15" s="350"/>
      <c r="K15" s="351"/>
    </row>
    <row r="16" customHeight="1" spans="1:1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44"/>
    </row>
    <row r="17" customHeight="1" spans="1:11">
      <c r="A17" s="303" t="s">
        <v>187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customHeight="1" spans="1:11">
      <c r="A18" s="313"/>
      <c r="B18" s="314"/>
      <c r="C18" s="314"/>
      <c r="D18" s="314"/>
      <c r="E18" s="314"/>
      <c r="F18" s="314"/>
      <c r="G18" s="314"/>
      <c r="H18" s="314"/>
      <c r="I18" s="347"/>
      <c r="J18" s="347"/>
      <c r="K18" s="348"/>
    </row>
    <row r="19" customHeight="1" spans="1:11">
      <c r="A19" s="307"/>
      <c r="B19" s="308"/>
      <c r="C19" s="308"/>
      <c r="D19" s="309"/>
      <c r="E19" s="310"/>
      <c r="F19" s="308"/>
      <c r="G19" s="308"/>
      <c r="H19" s="309"/>
      <c r="I19" s="349"/>
      <c r="J19" s="350"/>
      <c r="K19" s="351"/>
    </row>
    <row r="20" customHeight="1" spans="1:1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44"/>
    </row>
    <row r="21" customHeight="1" spans="1:11">
      <c r="A21" s="315" t="s">
        <v>120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customHeight="1" spans="1:11">
      <c r="A22" s="140" t="s">
        <v>121</v>
      </c>
      <c r="B22" s="174"/>
      <c r="C22" s="174"/>
      <c r="D22" s="174"/>
      <c r="E22" s="174"/>
      <c r="F22" s="174"/>
      <c r="G22" s="174"/>
      <c r="H22" s="174"/>
      <c r="I22" s="174"/>
      <c r="J22" s="174"/>
      <c r="K22" s="202"/>
    </row>
    <row r="23" customHeight="1" spans="1:11">
      <c r="A23" s="153" t="s">
        <v>122</v>
      </c>
      <c r="B23" s="154"/>
      <c r="C23" s="145" t="s">
        <v>65</v>
      </c>
      <c r="D23" s="145" t="s">
        <v>66</v>
      </c>
      <c r="E23" s="152"/>
      <c r="F23" s="152"/>
      <c r="G23" s="152"/>
      <c r="H23" s="152"/>
      <c r="I23" s="152"/>
      <c r="J23" s="152"/>
      <c r="K23" s="195"/>
    </row>
    <row r="24" customHeight="1" spans="1:11">
      <c r="A24" s="316" t="s">
        <v>188</v>
      </c>
      <c r="B24" s="148"/>
      <c r="C24" s="148"/>
      <c r="D24" s="148"/>
      <c r="E24" s="148"/>
      <c r="F24" s="148"/>
      <c r="G24" s="148"/>
      <c r="H24" s="148"/>
      <c r="I24" s="148"/>
      <c r="J24" s="148"/>
      <c r="K24" s="352"/>
    </row>
    <row r="25" customHeight="1" spans="1:1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53"/>
    </row>
    <row r="26" customHeight="1" spans="1:11">
      <c r="A26" s="296" t="s">
        <v>129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customHeight="1" spans="1:11">
      <c r="A27" s="272" t="s">
        <v>130</v>
      </c>
      <c r="B27" s="299" t="s">
        <v>95</v>
      </c>
      <c r="C27" s="299" t="s">
        <v>96</v>
      </c>
      <c r="D27" s="299" t="s">
        <v>88</v>
      </c>
      <c r="E27" s="273" t="s">
        <v>131</v>
      </c>
      <c r="F27" s="299" t="s">
        <v>95</v>
      </c>
      <c r="G27" s="299" t="s">
        <v>96</v>
      </c>
      <c r="H27" s="299" t="s">
        <v>88</v>
      </c>
      <c r="I27" s="273" t="s">
        <v>132</v>
      </c>
      <c r="J27" s="299" t="s">
        <v>95</v>
      </c>
      <c r="K27" s="345" t="s">
        <v>96</v>
      </c>
    </row>
    <row r="28" customHeight="1" spans="1:11">
      <c r="A28" s="319" t="s">
        <v>87</v>
      </c>
      <c r="B28" s="145" t="s">
        <v>95</v>
      </c>
      <c r="C28" s="145" t="s">
        <v>96</v>
      </c>
      <c r="D28" s="145" t="s">
        <v>88</v>
      </c>
      <c r="E28" s="320" t="s">
        <v>94</v>
      </c>
      <c r="F28" s="145" t="s">
        <v>95</v>
      </c>
      <c r="G28" s="145" t="s">
        <v>96</v>
      </c>
      <c r="H28" s="145" t="s">
        <v>88</v>
      </c>
      <c r="I28" s="320" t="s">
        <v>105</v>
      </c>
      <c r="J28" s="145" t="s">
        <v>95</v>
      </c>
      <c r="K28" s="146" t="s">
        <v>96</v>
      </c>
    </row>
    <row r="29" customHeight="1" spans="1:11">
      <c r="A29" s="278" t="s">
        <v>98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4"/>
    </row>
    <row r="30" customHeight="1" spans="1:11">
      <c r="A30" s="322"/>
      <c r="B30" s="323"/>
      <c r="C30" s="323"/>
      <c r="D30" s="323"/>
      <c r="E30" s="323"/>
      <c r="F30" s="323"/>
      <c r="G30" s="323"/>
      <c r="H30" s="323"/>
      <c r="I30" s="323"/>
      <c r="J30" s="323"/>
      <c r="K30" s="355"/>
    </row>
    <row r="31" customHeight="1" spans="1:11">
      <c r="A31" s="324" t="s">
        <v>189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21" customHeight="1" spans="1:1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56"/>
    </row>
    <row r="33" ht="21" customHeight="1" spans="1:11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57"/>
    </row>
    <row r="34" ht="21" customHeight="1" spans="1:11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57"/>
    </row>
    <row r="35" ht="21" customHeight="1" spans="1:1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57"/>
    </row>
    <row r="36" ht="21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57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57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57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57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57"/>
    </row>
    <row r="41" ht="21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57"/>
    </row>
    <row r="42" ht="21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57"/>
    </row>
    <row r="43" ht="17.25" customHeight="1" spans="1:11">
      <c r="A43" s="322" t="s">
        <v>128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5"/>
    </row>
    <row r="44" customHeight="1" spans="1:11">
      <c r="A44" s="324" t="s">
        <v>190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29" t="s">
        <v>123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58"/>
    </row>
    <row r="46" ht="18" customHeight="1" spans="1:11">
      <c r="A46" s="329" t="s">
        <v>191</v>
      </c>
      <c r="B46" s="330"/>
      <c r="C46" s="330"/>
      <c r="D46" s="330"/>
      <c r="E46" s="330"/>
      <c r="F46" s="330"/>
      <c r="G46" s="330"/>
      <c r="H46" s="330"/>
      <c r="I46" s="330"/>
      <c r="J46" s="330"/>
      <c r="K46" s="358"/>
    </row>
    <row r="47" ht="18" customHeight="1" spans="1:1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53"/>
    </row>
    <row r="48" ht="21" customHeight="1" spans="1:11">
      <c r="A48" s="331" t="s">
        <v>134</v>
      </c>
      <c r="B48" s="332" t="s">
        <v>135</v>
      </c>
      <c r="C48" s="332"/>
      <c r="D48" s="333" t="s">
        <v>136</v>
      </c>
      <c r="E48" s="333"/>
      <c r="F48" s="333" t="s">
        <v>138</v>
      </c>
      <c r="G48" s="334"/>
      <c r="H48" s="335" t="s">
        <v>139</v>
      </c>
      <c r="I48" s="335"/>
      <c r="J48" s="332" t="s">
        <v>140</v>
      </c>
      <c r="K48" s="359"/>
    </row>
    <row r="49" customHeight="1" spans="1:11">
      <c r="A49" s="336" t="s">
        <v>141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60"/>
    </row>
    <row r="50" customHeight="1" spans="1:1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61"/>
    </row>
    <row r="51" customHeight="1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62"/>
    </row>
    <row r="52" ht="21" customHeight="1" spans="1:11">
      <c r="A52" s="331" t="s">
        <v>134</v>
      </c>
      <c r="B52" s="332" t="s">
        <v>135</v>
      </c>
      <c r="C52" s="332"/>
      <c r="D52" s="333" t="s">
        <v>136</v>
      </c>
      <c r="E52" s="333"/>
      <c r="F52" s="333" t="s">
        <v>138</v>
      </c>
      <c r="G52" s="334"/>
      <c r="H52" s="335" t="s">
        <v>139</v>
      </c>
      <c r="I52" s="335"/>
      <c r="J52" s="332" t="s">
        <v>140</v>
      </c>
      <c r="K52" s="35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I27" sqref="I27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5.375" style="84" customWidth="1"/>
    <col min="9" max="13" width="10.625" style="84" customWidth="1"/>
    <col min="14" max="14" width="10.625" style="217" customWidth="1"/>
    <col min="15" max="16" width="8.875" style="217" customWidth="1"/>
    <col min="17" max="248" width="9" style="84"/>
    <col min="249" max="16384" width="9" style="87"/>
  </cols>
  <sheetData>
    <row r="1" s="84" customFormat="1" ht="29" customHeight="1" spans="1:251">
      <c r="A1" s="88" t="s">
        <v>144</v>
      </c>
      <c r="B1" s="90"/>
      <c r="C1" s="89"/>
      <c r="D1" s="90"/>
      <c r="E1" s="90"/>
      <c r="F1" s="90"/>
      <c r="G1" s="90"/>
      <c r="H1" s="90"/>
      <c r="I1" s="90"/>
      <c r="J1" s="90"/>
      <c r="K1" s="90"/>
      <c r="L1" s="90"/>
      <c r="M1" s="90"/>
      <c r="N1" s="250"/>
      <c r="O1" s="250"/>
      <c r="P1" s="250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s="84" customFormat="1" ht="20" customHeight="1" spans="1:251">
      <c r="A2" s="218" t="s">
        <v>61</v>
      </c>
      <c r="B2" s="219"/>
      <c r="C2" s="220"/>
      <c r="D2" s="221" t="s">
        <v>67</v>
      </c>
      <c r="E2" s="222"/>
      <c r="F2" s="222"/>
      <c r="G2" s="223"/>
      <c r="H2" s="224"/>
      <c r="I2" s="251" t="s">
        <v>57</v>
      </c>
      <c r="J2" s="252"/>
      <c r="K2" s="252"/>
      <c r="L2" s="252"/>
      <c r="M2" s="252"/>
      <c r="N2" s="253"/>
      <c r="O2" s="253"/>
      <c r="P2" s="253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</row>
    <row r="3" s="84" customFormat="1" spans="1:251">
      <c r="A3" s="225" t="s">
        <v>146</v>
      </c>
      <c r="B3" s="226" t="s">
        <v>192</v>
      </c>
      <c r="C3" s="227"/>
      <c r="D3" s="226"/>
      <c r="E3" s="226"/>
      <c r="F3" s="226"/>
      <c r="G3" s="226"/>
      <c r="H3" s="226"/>
      <c r="I3" s="254" t="s">
        <v>193</v>
      </c>
      <c r="J3" s="255"/>
      <c r="K3" s="255"/>
      <c r="L3" s="255"/>
      <c r="M3" s="255"/>
      <c r="N3" s="63"/>
      <c r="O3" s="63"/>
      <c r="P3" s="63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s="84" customFormat="1" ht="16.5" spans="1:251">
      <c r="A4" s="225"/>
      <c r="B4" s="228" t="s">
        <v>110</v>
      </c>
      <c r="C4" s="229" t="s">
        <v>111</v>
      </c>
      <c r="D4" s="230" t="s">
        <v>112</v>
      </c>
      <c r="E4" s="229" t="s">
        <v>113</v>
      </c>
      <c r="F4" s="229" t="s">
        <v>114</v>
      </c>
      <c r="G4" s="229" t="s">
        <v>115</v>
      </c>
      <c r="H4" s="231" t="s">
        <v>194</v>
      </c>
      <c r="I4" s="228" t="s">
        <v>110</v>
      </c>
      <c r="J4" s="229" t="s">
        <v>111</v>
      </c>
      <c r="K4" s="230" t="s">
        <v>112</v>
      </c>
      <c r="L4" s="229" t="s">
        <v>113</v>
      </c>
      <c r="M4" s="229" t="s">
        <v>114</v>
      </c>
      <c r="N4" s="229" t="s">
        <v>115</v>
      </c>
      <c r="O4" s="63"/>
      <c r="P4" s="256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s="84" customFormat="1" ht="20" customHeight="1" spans="1:251">
      <c r="A5" s="225"/>
      <c r="B5" s="228" t="s">
        <v>147</v>
      </c>
      <c r="C5" s="229" t="s">
        <v>148</v>
      </c>
      <c r="D5" s="230" t="s">
        <v>149</v>
      </c>
      <c r="E5" s="229" t="s">
        <v>150</v>
      </c>
      <c r="F5" s="229" t="s">
        <v>151</v>
      </c>
      <c r="G5" s="229" t="s">
        <v>152</v>
      </c>
      <c r="H5" s="231"/>
      <c r="I5" s="228" t="s">
        <v>147</v>
      </c>
      <c r="J5" s="229" t="s">
        <v>148</v>
      </c>
      <c r="K5" s="230" t="s">
        <v>149</v>
      </c>
      <c r="L5" s="229" t="s">
        <v>150</v>
      </c>
      <c r="M5" s="229" t="s">
        <v>151</v>
      </c>
      <c r="N5" s="229" t="s">
        <v>152</v>
      </c>
      <c r="O5" s="257"/>
      <c r="P5" s="25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s="84" customFormat="1" ht="20" customHeight="1" spans="1:251">
      <c r="A6" s="232"/>
      <c r="B6" s="233"/>
      <c r="C6" s="233"/>
      <c r="D6" s="234"/>
      <c r="E6" s="233"/>
      <c r="F6" s="233"/>
      <c r="G6" s="233"/>
      <c r="H6" s="233"/>
      <c r="I6" s="124"/>
      <c r="J6" s="124"/>
      <c r="K6" s="124"/>
      <c r="L6" s="124"/>
      <c r="M6" s="124"/>
      <c r="N6" s="124"/>
      <c r="O6" s="258"/>
      <c r="P6" s="259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s="84" customFormat="1" ht="20" customHeight="1" spans="1:251">
      <c r="A7" s="235"/>
      <c r="B7" s="233"/>
      <c r="C7" s="233"/>
      <c r="D7" s="234"/>
      <c r="E7" s="233"/>
      <c r="F7" s="233"/>
      <c r="G7" s="233"/>
      <c r="H7" s="233"/>
      <c r="I7" s="124"/>
      <c r="J7" s="124"/>
      <c r="K7" s="124"/>
      <c r="L7" s="124"/>
      <c r="M7" s="124"/>
      <c r="N7" s="124"/>
      <c r="O7" s="257"/>
      <c r="P7" s="260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s="84" customFormat="1" ht="20" customHeight="1" spans="1:251">
      <c r="A8" s="235"/>
      <c r="B8" s="233"/>
      <c r="C8" s="233"/>
      <c r="D8" s="236"/>
      <c r="E8" s="233"/>
      <c r="F8" s="233"/>
      <c r="G8" s="233"/>
      <c r="H8" s="233"/>
      <c r="I8" s="124"/>
      <c r="J8" s="124"/>
      <c r="K8" s="124"/>
      <c r="L8" s="124"/>
      <c r="M8" s="124"/>
      <c r="N8" s="124"/>
      <c r="O8" s="257"/>
      <c r="P8" s="260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s="84" customFormat="1" ht="20" customHeight="1" spans="1:251">
      <c r="A9" s="235"/>
      <c r="B9" s="233"/>
      <c r="C9" s="233"/>
      <c r="D9" s="236"/>
      <c r="E9" s="233"/>
      <c r="F9" s="233"/>
      <c r="G9" s="233"/>
      <c r="H9" s="233"/>
      <c r="I9" s="124"/>
      <c r="J9" s="124"/>
      <c r="K9" s="124"/>
      <c r="L9" s="124"/>
      <c r="M9" s="124"/>
      <c r="N9" s="124"/>
      <c r="O9" s="257"/>
      <c r="P9" s="260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s="84" customFormat="1" ht="20" customHeight="1" spans="1:251">
      <c r="A10" s="235"/>
      <c r="B10" s="233"/>
      <c r="C10" s="233"/>
      <c r="D10" s="236"/>
      <c r="E10" s="233"/>
      <c r="F10" s="233"/>
      <c r="G10" s="233"/>
      <c r="H10" s="233"/>
      <c r="I10" s="124"/>
      <c r="J10" s="124"/>
      <c r="K10" s="124"/>
      <c r="L10" s="124"/>
      <c r="M10" s="124"/>
      <c r="N10" s="124"/>
      <c r="O10" s="257"/>
      <c r="P10" s="260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s="84" customFormat="1" ht="20" customHeight="1" spans="1:251">
      <c r="A11" s="235"/>
      <c r="B11" s="233"/>
      <c r="C11" s="233"/>
      <c r="D11" s="236"/>
      <c r="E11" s="233"/>
      <c r="F11" s="233"/>
      <c r="G11" s="233"/>
      <c r="H11" s="233"/>
      <c r="I11" s="124"/>
      <c r="J11" s="124"/>
      <c r="K11" s="124"/>
      <c r="L11" s="124"/>
      <c r="M11" s="124"/>
      <c r="N11" s="124"/>
      <c r="O11" s="257"/>
      <c r="P11" s="260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s="84" customFormat="1" ht="20" customHeight="1" spans="1:251">
      <c r="A12" s="237"/>
      <c r="B12" s="238"/>
      <c r="C12" s="238"/>
      <c r="D12" s="239"/>
      <c r="E12" s="238"/>
      <c r="F12" s="238"/>
      <c r="G12" s="238"/>
      <c r="H12" s="238"/>
      <c r="I12" s="124"/>
      <c r="J12" s="124"/>
      <c r="K12" s="124"/>
      <c r="L12" s="124"/>
      <c r="M12" s="124"/>
      <c r="N12" s="124"/>
      <c r="O12" s="257"/>
      <c r="P12" s="260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s="84" customFormat="1" ht="20" customHeight="1" spans="1:251">
      <c r="A13" s="237"/>
      <c r="B13" s="238"/>
      <c r="C13" s="238"/>
      <c r="D13" s="239"/>
      <c r="E13" s="238"/>
      <c r="F13" s="238"/>
      <c r="G13" s="238"/>
      <c r="H13" s="238"/>
      <c r="I13" s="124"/>
      <c r="J13" s="124"/>
      <c r="K13" s="124"/>
      <c r="L13" s="124"/>
      <c r="M13" s="124"/>
      <c r="N13" s="124"/>
      <c r="O13" s="257"/>
      <c r="P13" s="260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s="84" customFormat="1" ht="20" customHeight="1" spans="1:251">
      <c r="A14" s="235"/>
      <c r="B14" s="233"/>
      <c r="C14" s="233"/>
      <c r="D14" s="234"/>
      <c r="E14" s="233"/>
      <c r="F14" s="233"/>
      <c r="G14" s="233"/>
      <c r="H14" s="233"/>
      <c r="I14" s="124"/>
      <c r="J14" s="124"/>
      <c r="K14" s="124"/>
      <c r="L14" s="124"/>
      <c r="M14" s="124"/>
      <c r="N14" s="124"/>
      <c r="O14" s="257"/>
      <c r="P14" s="260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s="84" customFormat="1" ht="20" customHeight="1" spans="1:251">
      <c r="A15" s="235"/>
      <c r="B15" s="233"/>
      <c r="C15" s="233"/>
      <c r="D15" s="234"/>
      <c r="E15" s="233"/>
      <c r="F15" s="233"/>
      <c r="G15" s="233"/>
      <c r="H15" s="233"/>
      <c r="I15" s="124"/>
      <c r="J15" s="124"/>
      <c r="K15" s="124"/>
      <c r="L15" s="124"/>
      <c r="M15" s="124"/>
      <c r="N15" s="124"/>
      <c r="O15" s="257"/>
      <c r="P15" s="260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s="84" customFormat="1" ht="20" customHeight="1" spans="1:251">
      <c r="A16" s="235"/>
      <c r="B16" s="233"/>
      <c r="C16" s="233"/>
      <c r="D16" s="234"/>
      <c r="E16" s="233"/>
      <c r="F16" s="233"/>
      <c r="G16" s="233"/>
      <c r="H16" s="233"/>
      <c r="I16" s="124"/>
      <c r="J16" s="124"/>
      <c r="K16" s="124"/>
      <c r="L16" s="124"/>
      <c r="M16" s="124"/>
      <c r="N16" s="124"/>
      <c r="O16" s="257"/>
      <c r="P16" s="260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s="84" customFormat="1" ht="20" customHeight="1" spans="1:251">
      <c r="A17" s="235"/>
      <c r="B17" s="233"/>
      <c r="C17" s="233"/>
      <c r="D17" s="234"/>
      <c r="E17" s="233"/>
      <c r="F17" s="233"/>
      <c r="G17" s="233"/>
      <c r="H17" s="233"/>
      <c r="I17" s="124"/>
      <c r="J17" s="124"/>
      <c r="K17" s="124"/>
      <c r="L17" s="124"/>
      <c r="M17" s="124"/>
      <c r="N17" s="124"/>
      <c r="O17" s="257"/>
      <c r="P17" s="260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</row>
    <row r="18" s="84" customFormat="1" ht="20" customHeight="1" spans="1:251">
      <c r="A18" s="235"/>
      <c r="B18" s="233"/>
      <c r="C18" s="233"/>
      <c r="D18" s="234"/>
      <c r="E18" s="233"/>
      <c r="F18" s="233"/>
      <c r="G18" s="233"/>
      <c r="H18" s="233"/>
      <c r="I18" s="124"/>
      <c r="J18" s="124"/>
      <c r="K18" s="124"/>
      <c r="L18" s="124"/>
      <c r="M18" s="124"/>
      <c r="N18" s="124"/>
      <c r="O18" s="257"/>
      <c r="P18" s="260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</row>
    <row r="19" s="84" customFormat="1" ht="20" customHeight="1" spans="1:251">
      <c r="A19" s="240"/>
      <c r="B19" s="106"/>
      <c r="C19" s="106"/>
      <c r="D19" s="241"/>
      <c r="E19" s="106"/>
      <c r="F19" s="106"/>
      <c r="G19" s="242"/>
      <c r="H19" s="243"/>
      <c r="I19" s="261"/>
      <c r="J19" s="128"/>
      <c r="K19" s="128"/>
      <c r="L19" s="128"/>
      <c r="M19" s="128"/>
      <c r="N19" s="128"/>
      <c r="O19" s="257"/>
      <c r="P19" s="25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</row>
    <row r="20" s="84" customFormat="1" ht="20" customHeight="1" spans="1:251">
      <c r="A20" s="244"/>
      <c r="B20" s="245"/>
      <c r="C20" s="245"/>
      <c r="D20" s="246"/>
      <c r="E20" s="245"/>
      <c r="F20" s="245"/>
      <c r="G20" s="247"/>
      <c r="H20" s="248"/>
      <c r="I20" s="262"/>
      <c r="J20" s="263"/>
      <c r="K20" s="264"/>
      <c r="L20" s="264"/>
      <c r="M20" s="263"/>
      <c r="N20" s="263"/>
      <c r="O20" s="265"/>
      <c r="P20" s="265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</row>
    <row r="21" s="84" customFormat="1" ht="17.25" spans="1:251">
      <c r="A21" s="110"/>
      <c r="B21" s="111"/>
      <c r="C21" s="111"/>
      <c r="D21" s="112"/>
      <c r="E21" s="111"/>
      <c r="F21" s="111"/>
      <c r="G21" s="249"/>
      <c r="N21" s="250"/>
      <c r="O21" s="250"/>
      <c r="P21" s="250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</row>
    <row r="22" s="84" customFormat="1" spans="1:251">
      <c r="A22" s="113" t="s">
        <v>178</v>
      </c>
      <c r="B22" s="113"/>
      <c r="C22" s="114"/>
      <c r="N22" s="250"/>
      <c r="O22" s="250"/>
      <c r="P22" s="250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</row>
    <row r="23" s="84" customFormat="1" spans="3:251">
      <c r="C23" s="85"/>
      <c r="I23" s="134" t="s">
        <v>179</v>
      </c>
      <c r="J23" s="266"/>
      <c r="L23" s="134" t="s">
        <v>180</v>
      </c>
      <c r="M23" s="134"/>
      <c r="N23" s="134" t="s">
        <v>181</v>
      </c>
      <c r="O23" s="134"/>
      <c r="P23" s="84" t="s">
        <v>140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</row>
  </sheetData>
  <mergeCells count="8">
    <mergeCell ref="A1:M1"/>
    <mergeCell ref="B2:C2"/>
    <mergeCell ref="E2:G2"/>
    <mergeCell ref="J2:M2"/>
    <mergeCell ref="B3:H3"/>
    <mergeCell ref="I3:M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40" sqref="N40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1.3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3.25" spans="1:11">
      <c r="A1" s="139" t="s">
        <v>195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8" customHeight="1" spans="1:11">
      <c r="A2" s="140" t="s">
        <v>53</v>
      </c>
      <c r="B2" s="141" t="s">
        <v>54</v>
      </c>
      <c r="C2" s="141"/>
      <c r="D2" s="142" t="s">
        <v>61</v>
      </c>
      <c r="E2" s="143" t="str">
        <f>首期!B4</f>
        <v>TAJJFM81996</v>
      </c>
      <c r="F2" s="144" t="s">
        <v>196</v>
      </c>
      <c r="G2" s="145" t="str">
        <f>首期!B5</f>
        <v>男式POLO短袖T恤</v>
      </c>
      <c r="H2" s="146"/>
      <c r="I2" s="174" t="s">
        <v>57</v>
      </c>
      <c r="J2" s="193" t="s">
        <v>56</v>
      </c>
      <c r="K2" s="194"/>
    </row>
    <row r="3" ht="18" customHeight="1" spans="1:11">
      <c r="A3" s="147" t="s">
        <v>75</v>
      </c>
      <c r="B3" s="148">
        <f>首期!B7</f>
        <v>750</v>
      </c>
      <c r="C3" s="148"/>
      <c r="D3" s="149" t="s">
        <v>197</v>
      </c>
      <c r="E3" s="150">
        <f>首期!F4</f>
        <v>45432</v>
      </c>
      <c r="F3" s="151"/>
      <c r="G3" s="151"/>
      <c r="H3" s="152" t="s">
        <v>198</v>
      </c>
      <c r="I3" s="152"/>
      <c r="J3" s="152"/>
      <c r="K3" s="195"/>
    </row>
    <row r="4" ht="18" customHeight="1" spans="1:11">
      <c r="A4" s="153" t="s">
        <v>71</v>
      </c>
      <c r="B4" s="148">
        <v>1</v>
      </c>
      <c r="C4" s="148">
        <v>7</v>
      </c>
      <c r="D4" s="154" t="s">
        <v>199</v>
      </c>
      <c r="E4" s="151" t="s">
        <v>200</v>
      </c>
      <c r="F4" s="151"/>
      <c r="G4" s="151"/>
      <c r="H4" s="154" t="s">
        <v>201</v>
      </c>
      <c r="I4" s="154"/>
      <c r="J4" s="166" t="s">
        <v>65</v>
      </c>
      <c r="K4" s="196" t="s">
        <v>66</v>
      </c>
    </row>
    <row r="5" ht="18" customHeight="1" spans="1:11">
      <c r="A5" s="153" t="s">
        <v>202</v>
      </c>
      <c r="B5" s="148">
        <v>1</v>
      </c>
      <c r="C5" s="148"/>
      <c r="D5" s="149" t="s">
        <v>203</v>
      </c>
      <c r="E5" s="149"/>
      <c r="G5" s="149"/>
      <c r="H5" s="154" t="s">
        <v>204</v>
      </c>
      <c r="I5" s="154"/>
      <c r="J5" s="166" t="s">
        <v>65</v>
      </c>
      <c r="K5" s="196" t="s">
        <v>66</v>
      </c>
    </row>
    <row r="6" ht="18" customHeight="1" spans="1:13">
      <c r="A6" s="155" t="s">
        <v>205</v>
      </c>
      <c r="B6" s="156">
        <v>80</v>
      </c>
      <c r="C6" s="156"/>
      <c r="D6" s="157" t="s">
        <v>206</v>
      </c>
      <c r="E6" s="158"/>
      <c r="F6" s="158"/>
      <c r="G6" s="157"/>
      <c r="H6" s="159" t="s">
        <v>207</v>
      </c>
      <c r="I6" s="159"/>
      <c r="J6" s="158" t="s">
        <v>65</v>
      </c>
      <c r="K6" s="197" t="s">
        <v>66</v>
      </c>
      <c r="M6" s="198"/>
    </row>
    <row r="7" ht="18" customHeight="1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ht="18" customHeight="1" spans="1:11">
      <c r="A8" s="163" t="s">
        <v>208</v>
      </c>
      <c r="B8" s="144" t="s">
        <v>209</v>
      </c>
      <c r="C8" s="144" t="s">
        <v>210</v>
      </c>
      <c r="D8" s="144" t="s">
        <v>211</v>
      </c>
      <c r="E8" s="144" t="s">
        <v>212</v>
      </c>
      <c r="F8" s="144" t="s">
        <v>213</v>
      </c>
      <c r="G8" s="164" t="s">
        <v>214</v>
      </c>
      <c r="H8" s="165"/>
      <c r="I8" s="165"/>
      <c r="J8" s="165"/>
      <c r="K8" s="199"/>
    </row>
    <row r="9" ht="18" customHeight="1" spans="1:11">
      <c r="A9" s="153" t="s">
        <v>215</v>
      </c>
      <c r="B9" s="154"/>
      <c r="C9" s="166" t="s">
        <v>65</v>
      </c>
      <c r="D9" s="166" t="s">
        <v>66</v>
      </c>
      <c r="E9" s="149" t="s">
        <v>216</v>
      </c>
      <c r="F9" s="167" t="s">
        <v>217</v>
      </c>
      <c r="G9" s="168"/>
      <c r="H9" s="169"/>
      <c r="I9" s="169"/>
      <c r="J9" s="169"/>
      <c r="K9" s="200"/>
    </row>
    <row r="10" ht="18" customHeight="1" spans="1:11">
      <c r="A10" s="153" t="s">
        <v>218</v>
      </c>
      <c r="B10" s="154"/>
      <c r="C10" s="166" t="s">
        <v>65</v>
      </c>
      <c r="D10" s="166" t="s">
        <v>66</v>
      </c>
      <c r="E10" s="149" t="s">
        <v>219</v>
      </c>
      <c r="F10" s="167" t="s">
        <v>220</v>
      </c>
      <c r="G10" s="168" t="s">
        <v>221</v>
      </c>
      <c r="H10" s="169"/>
      <c r="I10" s="169"/>
      <c r="J10" s="169"/>
      <c r="K10" s="200"/>
    </row>
    <row r="11" ht="18" customHeight="1" spans="1:11">
      <c r="A11" s="170" t="s">
        <v>184</v>
      </c>
      <c r="B11" s="171"/>
      <c r="C11" s="171"/>
      <c r="D11" s="171"/>
      <c r="E11" s="171"/>
      <c r="F11" s="171"/>
      <c r="G11" s="171"/>
      <c r="H11" s="171"/>
      <c r="I11" s="171"/>
      <c r="J11" s="171"/>
      <c r="K11" s="201"/>
    </row>
    <row r="12" ht="18" customHeight="1" spans="1:11">
      <c r="A12" s="147" t="s">
        <v>89</v>
      </c>
      <c r="B12" s="166" t="s">
        <v>85</v>
      </c>
      <c r="C12" s="166" t="s">
        <v>86</v>
      </c>
      <c r="D12" s="167"/>
      <c r="E12" s="149" t="s">
        <v>87</v>
      </c>
      <c r="F12" s="166" t="s">
        <v>85</v>
      </c>
      <c r="G12" s="166" t="s">
        <v>86</v>
      </c>
      <c r="H12" s="166"/>
      <c r="I12" s="149" t="s">
        <v>222</v>
      </c>
      <c r="J12" s="166" t="s">
        <v>85</v>
      </c>
      <c r="K12" s="196" t="s">
        <v>86</v>
      </c>
    </row>
    <row r="13" ht="18" customHeight="1" spans="1:11">
      <c r="A13" s="147" t="s">
        <v>92</v>
      </c>
      <c r="B13" s="166" t="s">
        <v>85</v>
      </c>
      <c r="C13" s="166" t="s">
        <v>86</v>
      </c>
      <c r="D13" s="167"/>
      <c r="E13" s="149" t="s">
        <v>97</v>
      </c>
      <c r="F13" s="166" t="s">
        <v>85</v>
      </c>
      <c r="G13" s="166" t="s">
        <v>86</v>
      </c>
      <c r="H13" s="166"/>
      <c r="I13" s="149" t="s">
        <v>223</v>
      </c>
      <c r="J13" s="166" t="s">
        <v>85</v>
      </c>
      <c r="K13" s="196" t="s">
        <v>86</v>
      </c>
    </row>
    <row r="14" ht="18" customHeight="1" spans="1:11">
      <c r="A14" s="155" t="s">
        <v>224</v>
      </c>
      <c r="B14" s="158" t="s">
        <v>85</v>
      </c>
      <c r="C14" s="158" t="s">
        <v>86</v>
      </c>
      <c r="D14" s="172"/>
      <c r="E14" s="157" t="s">
        <v>225</v>
      </c>
      <c r="F14" s="158" t="s">
        <v>85</v>
      </c>
      <c r="G14" s="158" t="s">
        <v>86</v>
      </c>
      <c r="H14" s="158"/>
      <c r="I14" s="157" t="s">
        <v>226</v>
      </c>
      <c r="J14" s="158" t="s">
        <v>85</v>
      </c>
      <c r="K14" s="197" t="s">
        <v>86</v>
      </c>
    </row>
    <row r="15" ht="18" customHeight="1" spans="1:11">
      <c r="A15" s="160"/>
      <c r="B15" s="173"/>
      <c r="C15" s="173"/>
      <c r="D15" s="161"/>
      <c r="E15" s="160"/>
      <c r="F15" s="173"/>
      <c r="G15" s="173"/>
      <c r="H15" s="173"/>
      <c r="I15" s="160"/>
      <c r="J15" s="173"/>
      <c r="K15" s="173"/>
    </row>
    <row r="16" s="136" customFormat="1" ht="18" customHeight="1" spans="1:11">
      <c r="A16" s="140" t="s">
        <v>227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2"/>
    </row>
    <row r="17" ht="18" customHeight="1" spans="1:11">
      <c r="A17" s="153" t="s">
        <v>228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3"/>
    </row>
    <row r="18" ht="18" customHeight="1" spans="1:11">
      <c r="A18" s="153" t="s">
        <v>229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3"/>
    </row>
    <row r="19" ht="22" customHeight="1" spans="1:11">
      <c r="A19" s="175"/>
      <c r="B19" s="166"/>
      <c r="C19" s="166"/>
      <c r="D19" s="166"/>
      <c r="E19" s="166"/>
      <c r="F19" s="166"/>
      <c r="G19" s="166"/>
      <c r="H19" s="166"/>
      <c r="I19" s="166"/>
      <c r="J19" s="166"/>
      <c r="K19" s="196"/>
    </row>
    <row r="20" ht="22" customHeight="1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204"/>
    </row>
    <row r="21" ht="22" customHeight="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204"/>
    </row>
    <row r="22" ht="22" customHeight="1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04"/>
    </row>
    <row r="23" ht="22" customHeight="1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205"/>
    </row>
    <row r="24" ht="18" customHeight="1" spans="1:11">
      <c r="A24" s="153" t="s">
        <v>122</v>
      </c>
      <c r="B24" s="154"/>
      <c r="C24" s="166" t="s">
        <v>65</v>
      </c>
      <c r="D24" s="166" t="s">
        <v>66</v>
      </c>
      <c r="E24" s="152"/>
      <c r="F24" s="152"/>
      <c r="G24" s="152"/>
      <c r="H24" s="152"/>
      <c r="I24" s="152"/>
      <c r="J24" s="152"/>
      <c r="K24" s="195"/>
    </row>
    <row r="25" ht="18" customHeight="1" spans="1:11">
      <c r="A25" s="180" t="s">
        <v>230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06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ht="20" customHeight="1" spans="1:11">
      <c r="A27" s="183" t="s">
        <v>231</v>
      </c>
      <c r="B27" s="165"/>
      <c r="C27" s="165"/>
      <c r="D27" s="165"/>
      <c r="E27" s="165"/>
      <c r="F27" s="165"/>
      <c r="G27" s="165"/>
      <c r="H27" s="165"/>
      <c r="I27" s="165"/>
      <c r="J27" s="165"/>
      <c r="K27" s="207" t="s">
        <v>232</v>
      </c>
    </row>
    <row r="28" ht="23" customHeight="1" spans="1:11">
      <c r="A28" s="176" t="s">
        <v>233</v>
      </c>
      <c r="B28" s="177"/>
      <c r="C28" s="177"/>
      <c r="D28" s="177"/>
      <c r="E28" s="177"/>
      <c r="F28" s="177"/>
      <c r="G28" s="177"/>
      <c r="H28" s="177"/>
      <c r="I28" s="177"/>
      <c r="J28" s="208"/>
      <c r="K28" s="209">
        <v>1</v>
      </c>
    </row>
    <row r="29" ht="23" customHeight="1" spans="1:11">
      <c r="A29" s="176" t="s">
        <v>234</v>
      </c>
      <c r="B29" s="177"/>
      <c r="C29" s="177"/>
      <c r="D29" s="177"/>
      <c r="E29" s="177"/>
      <c r="F29" s="177"/>
      <c r="G29" s="177"/>
      <c r="H29" s="177"/>
      <c r="I29" s="177"/>
      <c r="J29" s="208"/>
      <c r="K29" s="200">
        <v>1</v>
      </c>
    </row>
    <row r="30" ht="23" customHeight="1" spans="1:11">
      <c r="A30" s="176" t="s">
        <v>235</v>
      </c>
      <c r="B30" s="177"/>
      <c r="C30" s="177"/>
      <c r="D30" s="177"/>
      <c r="E30" s="177"/>
      <c r="F30" s="177"/>
      <c r="G30" s="177"/>
      <c r="H30" s="177"/>
      <c r="I30" s="177"/>
      <c r="J30" s="208"/>
      <c r="K30" s="200">
        <v>1</v>
      </c>
    </row>
    <row r="31" ht="23" customHeight="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208"/>
      <c r="K31" s="200"/>
    </row>
    <row r="32" ht="23" customHeight="1" spans="1:11">
      <c r="A32" s="176"/>
      <c r="B32" s="177"/>
      <c r="C32" s="177"/>
      <c r="D32" s="177"/>
      <c r="E32" s="177"/>
      <c r="F32" s="177"/>
      <c r="G32" s="177"/>
      <c r="H32" s="177"/>
      <c r="I32" s="177"/>
      <c r="J32" s="208"/>
      <c r="K32" s="210"/>
    </row>
    <row r="33" ht="23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208"/>
      <c r="K33" s="211"/>
    </row>
    <row r="34" ht="23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208"/>
      <c r="K34" s="200"/>
    </row>
    <row r="35" ht="23" customHeight="1" spans="1:11">
      <c r="A35" s="176"/>
      <c r="B35" s="177"/>
      <c r="C35" s="177"/>
      <c r="D35" s="177"/>
      <c r="E35" s="177"/>
      <c r="F35" s="177"/>
      <c r="G35" s="177"/>
      <c r="H35" s="177"/>
      <c r="I35" s="177"/>
      <c r="J35" s="208"/>
      <c r="K35" s="212"/>
    </row>
    <row r="36" ht="23" customHeight="1" spans="1:11">
      <c r="A36" s="184" t="s">
        <v>236</v>
      </c>
      <c r="B36" s="185"/>
      <c r="C36" s="185"/>
      <c r="D36" s="185"/>
      <c r="E36" s="185"/>
      <c r="F36" s="185"/>
      <c r="G36" s="185"/>
      <c r="H36" s="185"/>
      <c r="I36" s="185"/>
      <c r="J36" s="213"/>
      <c r="K36" s="214">
        <f>SUM(K28:K35)</f>
        <v>3</v>
      </c>
    </row>
    <row r="37" ht="18.75" customHeight="1" spans="1:11">
      <c r="A37" s="186" t="s">
        <v>237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5"/>
    </row>
    <row r="38" s="137" customFormat="1" ht="18.75" customHeight="1" spans="1:11">
      <c r="A38" s="153" t="s">
        <v>238</v>
      </c>
      <c r="B38" s="154"/>
      <c r="C38" s="154"/>
      <c r="D38" s="152" t="s">
        <v>239</v>
      </c>
      <c r="E38" s="152"/>
      <c r="F38" s="188" t="s">
        <v>240</v>
      </c>
      <c r="G38" s="189"/>
      <c r="H38" s="154" t="s">
        <v>241</v>
      </c>
      <c r="I38" s="154"/>
      <c r="J38" s="154" t="s">
        <v>242</v>
      </c>
      <c r="K38" s="203"/>
    </row>
    <row r="39" ht="18.75" customHeight="1" spans="1:11">
      <c r="A39" s="153" t="s">
        <v>123</v>
      </c>
      <c r="B39" s="154" t="s">
        <v>243</v>
      </c>
      <c r="C39" s="154"/>
      <c r="D39" s="154"/>
      <c r="E39" s="154"/>
      <c r="F39" s="154"/>
      <c r="G39" s="154"/>
      <c r="H39" s="154"/>
      <c r="I39" s="154"/>
      <c r="J39" s="154"/>
      <c r="K39" s="203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203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203"/>
    </row>
    <row r="42" ht="32.1" customHeight="1" spans="1:11">
      <c r="A42" s="155" t="s">
        <v>134</v>
      </c>
      <c r="B42" s="190" t="s">
        <v>244</v>
      </c>
      <c r="C42" s="190"/>
      <c r="D42" s="157" t="s">
        <v>245</v>
      </c>
      <c r="E42" s="172" t="s">
        <v>137</v>
      </c>
      <c r="F42" s="157" t="s">
        <v>138</v>
      </c>
      <c r="G42" s="191">
        <v>45429</v>
      </c>
      <c r="H42" s="192" t="s">
        <v>139</v>
      </c>
      <c r="I42" s="192"/>
      <c r="J42" s="190" t="s">
        <v>140</v>
      </c>
      <c r="K42" s="21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G22" sqref="G22"/>
    </sheetView>
  </sheetViews>
  <sheetFormatPr defaultColWidth="9" defaultRowHeight="14.25"/>
  <cols>
    <col min="1" max="1" width="13.625" style="84" customWidth="1"/>
    <col min="2" max="3" width="9.125" style="84" customWidth="1"/>
    <col min="4" max="4" width="9.125" style="85" customWidth="1"/>
    <col min="5" max="6" width="9.125" style="84" customWidth="1"/>
    <col min="7" max="8" width="8.5" style="84" customWidth="1"/>
    <col min="9" max="9" width="2.75" style="84" customWidth="1"/>
    <col min="10" max="12" width="15.625" style="84" customWidth="1"/>
    <col min="13" max="15" width="15.625" style="86" customWidth="1"/>
    <col min="16" max="16" width="14" style="84" customWidth="1"/>
    <col min="17" max="253" width="9" style="84"/>
    <col min="254" max="16384" width="9" style="87"/>
  </cols>
  <sheetData>
    <row r="1" ht="21" spans="1:16">
      <c r="A1" s="88" t="s">
        <v>144</v>
      </c>
      <c r="B1" s="88"/>
      <c r="C1" s="89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115"/>
    </row>
    <row r="2" ht="18.75" spans="1:16">
      <c r="A2" s="91" t="s">
        <v>61</v>
      </c>
      <c r="B2" s="92" t="str">
        <f>首期!B4</f>
        <v>TAJJFM81996</v>
      </c>
      <c r="C2" s="93"/>
      <c r="D2" s="94"/>
      <c r="E2" s="95" t="s">
        <v>67</v>
      </c>
      <c r="F2" s="96" t="str">
        <f>首期!B5</f>
        <v>男式POLO短袖T恤</v>
      </c>
      <c r="G2" s="96"/>
      <c r="H2" s="96"/>
      <c r="I2" s="116"/>
      <c r="J2" s="117" t="s">
        <v>57</v>
      </c>
      <c r="K2" s="118" t="s">
        <v>56</v>
      </c>
      <c r="L2" s="118"/>
      <c r="M2" s="118"/>
      <c r="N2" s="118"/>
      <c r="O2" s="119"/>
      <c r="P2" s="120"/>
    </row>
    <row r="3" ht="16.5" spans="1:16">
      <c r="A3" s="97" t="s">
        <v>145</v>
      </c>
      <c r="B3" s="98" t="s">
        <v>110</v>
      </c>
      <c r="C3" s="98" t="s">
        <v>111</v>
      </c>
      <c r="D3" s="99" t="s">
        <v>112</v>
      </c>
      <c r="E3" s="98" t="s">
        <v>113</v>
      </c>
      <c r="F3" s="98" t="s">
        <v>114</v>
      </c>
      <c r="G3" s="98" t="s">
        <v>115</v>
      </c>
      <c r="H3" s="98" t="s">
        <v>116</v>
      </c>
      <c r="I3" s="121"/>
      <c r="J3" s="98" t="s">
        <v>110</v>
      </c>
      <c r="K3" s="98" t="s">
        <v>111</v>
      </c>
      <c r="L3" s="99" t="s">
        <v>112</v>
      </c>
      <c r="M3" s="98" t="s">
        <v>113</v>
      </c>
      <c r="N3" s="98" t="s">
        <v>114</v>
      </c>
      <c r="O3" s="98" t="s">
        <v>115</v>
      </c>
      <c r="P3" s="122" t="s">
        <v>116</v>
      </c>
    </row>
    <row r="4" ht="16.5" spans="1:16">
      <c r="A4" s="100" t="s">
        <v>146</v>
      </c>
      <c r="B4" s="98" t="s">
        <v>147</v>
      </c>
      <c r="C4" s="98" t="s">
        <v>148</v>
      </c>
      <c r="D4" s="99" t="s">
        <v>149</v>
      </c>
      <c r="E4" s="98" t="s">
        <v>150</v>
      </c>
      <c r="F4" s="98" t="s">
        <v>151</v>
      </c>
      <c r="G4" s="98" t="s">
        <v>152</v>
      </c>
      <c r="H4" s="98" t="s">
        <v>153</v>
      </c>
      <c r="I4" s="121"/>
      <c r="J4" s="98" t="s">
        <v>147</v>
      </c>
      <c r="K4" s="98" t="s">
        <v>148</v>
      </c>
      <c r="L4" s="99" t="s">
        <v>149</v>
      </c>
      <c r="M4" s="98" t="s">
        <v>150</v>
      </c>
      <c r="N4" s="98" t="s">
        <v>151</v>
      </c>
      <c r="O4" s="98" t="s">
        <v>152</v>
      </c>
      <c r="P4" s="122" t="s">
        <v>153</v>
      </c>
    </row>
    <row r="5" ht="16.5" spans="1:16">
      <c r="A5" s="101" t="s">
        <v>155</v>
      </c>
      <c r="B5" s="102">
        <f>C5-1</f>
        <v>67</v>
      </c>
      <c r="C5" s="102">
        <f>D5-2</f>
        <v>68</v>
      </c>
      <c r="D5" s="103">
        <v>70</v>
      </c>
      <c r="E5" s="102">
        <f>D5+2</f>
        <v>72</v>
      </c>
      <c r="F5" s="102">
        <f>E5+2</f>
        <v>74</v>
      </c>
      <c r="G5" s="102">
        <f>F5+1</f>
        <v>75</v>
      </c>
      <c r="H5" s="102">
        <f>G5+1</f>
        <v>76</v>
      </c>
      <c r="I5" s="123"/>
      <c r="J5" s="124" t="s">
        <v>246</v>
      </c>
      <c r="K5" s="125" t="s">
        <v>247</v>
      </c>
      <c r="L5" s="124" t="s">
        <v>248</v>
      </c>
      <c r="M5" s="124" t="s">
        <v>248</v>
      </c>
      <c r="N5" s="124" t="s">
        <v>249</v>
      </c>
      <c r="O5" s="126" t="s">
        <v>250</v>
      </c>
      <c r="P5" s="127" t="s">
        <v>249</v>
      </c>
    </row>
    <row r="6" ht="16.5" spans="1:16">
      <c r="A6" s="101" t="s">
        <v>156</v>
      </c>
      <c r="B6" s="102">
        <f t="shared" ref="B6:B8" si="0">C6-4</f>
        <v>100</v>
      </c>
      <c r="C6" s="102">
        <f t="shared" ref="C6:C8" si="1">D6-4</f>
        <v>104</v>
      </c>
      <c r="D6" s="103">
        <v>108</v>
      </c>
      <c r="E6" s="102">
        <f t="shared" ref="E6:E8" si="2">D6+4</f>
        <v>112</v>
      </c>
      <c r="F6" s="102">
        <f>E6+4</f>
        <v>116</v>
      </c>
      <c r="G6" s="102">
        <f t="shared" ref="G6:G8" si="3">F6+6</f>
        <v>122</v>
      </c>
      <c r="H6" s="102">
        <f>G6+6</f>
        <v>128</v>
      </c>
      <c r="I6" s="123"/>
      <c r="J6" s="124" t="s">
        <v>251</v>
      </c>
      <c r="K6" s="124" t="s">
        <v>252</v>
      </c>
      <c r="L6" s="124" t="s">
        <v>253</v>
      </c>
      <c r="M6" s="124" t="s">
        <v>254</v>
      </c>
      <c r="N6" s="124" t="s">
        <v>255</v>
      </c>
      <c r="O6" s="126" t="s">
        <v>250</v>
      </c>
      <c r="P6" s="127" t="s">
        <v>255</v>
      </c>
    </row>
    <row r="7" ht="16.5" spans="1:16">
      <c r="A7" s="101" t="s">
        <v>158</v>
      </c>
      <c r="B7" s="102">
        <f t="shared" si="0"/>
        <v>98</v>
      </c>
      <c r="C7" s="102">
        <f t="shared" si="1"/>
        <v>102</v>
      </c>
      <c r="D7" s="103">
        <v>106</v>
      </c>
      <c r="E7" s="102">
        <f t="shared" si="2"/>
        <v>110</v>
      </c>
      <c r="F7" s="102">
        <f>E7+5</f>
        <v>115</v>
      </c>
      <c r="G7" s="102">
        <f t="shared" si="3"/>
        <v>121</v>
      </c>
      <c r="H7" s="102">
        <f>G7+7</f>
        <v>128</v>
      </c>
      <c r="I7" s="123"/>
      <c r="J7" s="124" t="s">
        <v>246</v>
      </c>
      <c r="K7" s="124" t="s">
        <v>250</v>
      </c>
      <c r="L7" s="124" t="s">
        <v>250</v>
      </c>
      <c r="M7" s="124" t="s">
        <v>250</v>
      </c>
      <c r="N7" s="124" t="s">
        <v>250</v>
      </c>
      <c r="O7" s="124" t="s">
        <v>250</v>
      </c>
      <c r="P7" s="127" t="s">
        <v>250</v>
      </c>
    </row>
    <row r="8" ht="16.5" spans="1:16">
      <c r="A8" s="101" t="s">
        <v>160</v>
      </c>
      <c r="B8" s="102">
        <f t="shared" si="0"/>
        <v>98</v>
      </c>
      <c r="C8" s="102">
        <f t="shared" si="1"/>
        <v>102</v>
      </c>
      <c r="D8" s="103">
        <v>106</v>
      </c>
      <c r="E8" s="102">
        <f t="shared" si="2"/>
        <v>110</v>
      </c>
      <c r="F8" s="102">
        <f>E8+5</f>
        <v>115</v>
      </c>
      <c r="G8" s="102">
        <f t="shared" si="3"/>
        <v>121</v>
      </c>
      <c r="H8" s="102">
        <f>G8+7</f>
        <v>128</v>
      </c>
      <c r="I8" s="123"/>
      <c r="J8" s="124" t="s">
        <v>256</v>
      </c>
      <c r="K8" s="124" t="s">
        <v>257</v>
      </c>
      <c r="L8" s="124" t="s">
        <v>258</v>
      </c>
      <c r="M8" s="124" t="s">
        <v>259</v>
      </c>
      <c r="N8" s="124" t="s">
        <v>260</v>
      </c>
      <c r="O8" s="126" t="s">
        <v>261</v>
      </c>
      <c r="P8" s="127" t="s">
        <v>260</v>
      </c>
    </row>
    <row r="9" ht="16.5" spans="1:16">
      <c r="A9" s="101" t="s">
        <v>162</v>
      </c>
      <c r="B9" s="102">
        <f>C9-1.2</f>
        <v>43.1</v>
      </c>
      <c r="C9" s="102">
        <f>D9-1.2</f>
        <v>44.3</v>
      </c>
      <c r="D9" s="103">
        <v>45.5</v>
      </c>
      <c r="E9" s="102">
        <f>D9+1.2</f>
        <v>46.7</v>
      </c>
      <c r="F9" s="102">
        <f>E9+1.2</f>
        <v>47.9</v>
      </c>
      <c r="G9" s="102">
        <f>F9+1.4</f>
        <v>49.3</v>
      </c>
      <c r="H9" s="102">
        <f>G9+1.4</f>
        <v>50.7</v>
      </c>
      <c r="I9" s="123"/>
      <c r="J9" s="124" t="s">
        <v>262</v>
      </c>
      <c r="K9" s="124" t="s">
        <v>263</v>
      </c>
      <c r="L9" s="124" t="s">
        <v>249</v>
      </c>
      <c r="M9" s="124" t="s">
        <v>264</v>
      </c>
      <c r="N9" s="124" t="s">
        <v>265</v>
      </c>
      <c r="O9" s="126" t="s">
        <v>249</v>
      </c>
      <c r="P9" s="127" t="s">
        <v>265</v>
      </c>
    </row>
    <row r="10" ht="16.5" spans="1:16">
      <c r="A10" s="101" t="s">
        <v>163</v>
      </c>
      <c r="B10" s="102">
        <f>C10-0.5</f>
        <v>21</v>
      </c>
      <c r="C10" s="102">
        <f>D10-0.5</f>
        <v>21.5</v>
      </c>
      <c r="D10" s="103">
        <v>22</v>
      </c>
      <c r="E10" s="102">
        <f t="shared" ref="E10:H10" si="4">D10+0.5</f>
        <v>22.5</v>
      </c>
      <c r="F10" s="102">
        <f t="shared" si="4"/>
        <v>23</v>
      </c>
      <c r="G10" s="102">
        <f t="shared" si="4"/>
        <v>23.5</v>
      </c>
      <c r="H10" s="102">
        <f t="shared" si="4"/>
        <v>24</v>
      </c>
      <c r="I10" s="123"/>
      <c r="J10" s="124" t="s">
        <v>246</v>
      </c>
      <c r="K10" s="124" t="s">
        <v>266</v>
      </c>
      <c r="L10" s="124" t="s">
        <v>267</v>
      </c>
      <c r="M10" s="124" t="s">
        <v>268</v>
      </c>
      <c r="N10" s="124" t="s">
        <v>250</v>
      </c>
      <c r="O10" s="126" t="s">
        <v>269</v>
      </c>
      <c r="P10" s="127" t="s">
        <v>250</v>
      </c>
    </row>
    <row r="11" ht="16.5" spans="1:16">
      <c r="A11" s="101" t="s">
        <v>164</v>
      </c>
      <c r="B11" s="102">
        <f>C11-0.8</f>
        <v>17.9</v>
      </c>
      <c r="C11" s="102">
        <f>D11-0.8</f>
        <v>18.7</v>
      </c>
      <c r="D11" s="103">
        <v>19.5</v>
      </c>
      <c r="E11" s="102">
        <f>D11+0.8</f>
        <v>20.3</v>
      </c>
      <c r="F11" s="102">
        <f>E11+0.8</f>
        <v>21.1</v>
      </c>
      <c r="G11" s="102">
        <f>F11+1.3</f>
        <v>22.4</v>
      </c>
      <c r="H11" s="102">
        <f>G11+1.3</f>
        <v>23.7</v>
      </c>
      <c r="I11" s="123"/>
      <c r="J11" s="124" t="s">
        <v>270</v>
      </c>
      <c r="K11" s="124" t="s">
        <v>250</v>
      </c>
      <c r="L11" s="124" t="s">
        <v>250</v>
      </c>
      <c r="M11" s="124" t="s">
        <v>247</v>
      </c>
      <c r="N11" s="124" t="s">
        <v>271</v>
      </c>
      <c r="O11" s="126" t="s">
        <v>272</v>
      </c>
      <c r="P11" s="127" t="s">
        <v>271</v>
      </c>
    </row>
    <row r="12" ht="16.5" spans="1:16">
      <c r="A12" s="101" t="s">
        <v>166</v>
      </c>
      <c r="B12" s="102">
        <f>C12-0.7</f>
        <v>16.1</v>
      </c>
      <c r="C12" s="102">
        <f>D12-0.7</f>
        <v>16.8</v>
      </c>
      <c r="D12" s="103">
        <v>17.5</v>
      </c>
      <c r="E12" s="102">
        <f>D12+0.7</f>
        <v>18.2</v>
      </c>
      <c r="F12" s="102">
        <f>E12+0.7</f>
        <v>18.9</v>
      </c>
      <c r="G12" s="102">
        <f>F12+0.95</f>
        <v>19.85</v>
      </c>
      <c r="H12" s="102">
        <f>G12+0.95</f>
        <v>20.8</v>
      </c>
      <c r="I12" s="123"/>
      <c r="J12" s="124" t="s">
        <v>246</v>
      </c>
      <c r="K12" s="124" t="s">
        <v>250</v>
      </c>
      <c r="L12" s="124" t="s">
        <v>273</v>
      </c>
      <c r="M12" s="124" t="s">
        <v>274</v>
      </c>
      <c r="N12" s="124" t="s">
        <v>249</v>
      </c>
      <c r="O12" s="124" t="s">
        <v>250</v>
      </c>
      <c r="P12" s="127" t="s">
        <v>249</v>
      </c>
    </row>
    <row r="13" ht="16.5" spans="1:16">
      <c r="A13" s="101" t="s">
        <v>167</v>
      </c>
      <c r="B13" s="102">
        <f t="shared" ref="B13:B15" si="5">C13</f>
        <v>2.2</v>
      </c>
      <c r="C13" s="102">
        <f t="shared" ref="C13:C15" si="6">D13</f>
        <v>2.2</v>
      </c>
      <c r="D13" s="103">
        <v>2.2</v>
      </c>
      <c r="E13" s="102">
        <f t="shared" ref="E13:H13" si="7">D13</f>
        <v>2.2</v>
      </c>
      <c r="F13" s="102">
        <f t="shared" si="7"/>
        <v>2.2</v>
      </c>
      <c r="G13" s="102">
        <f t="shared" si="7"/>
        <v>2.2</v>
      </c>
      <c r="H13" s="102">
        <f t="shared" si="7"/>
        <v>2.2</v>
      </c>
      <c r="I13" s="123"/>
      <c r="J13" s="124" t="s">
        <v>246</v>
      </c>
      <c r="K13" s="124" t="s">
        <v>250</v>
      </c>
      <c r="L13" s="124" t="s">
        <v>250</v>
      </c>
      <c r="M13" s="124" t="s">
        <v>250</v>
      </c>
      <c r="N13" s="124" t="s">
        <v>250</v>
      </c>
      <c r="O13" s="124" t="s">
        <v>250</v>
      </c>
      <c r="P13" s="127" t="s">
        <v>250</v>
      </c>
    </row>
    <row r="14" ht="16.5" spans="1:16">
      <c r="A14" s="101" t="s">
        <v>168</v>
      </c>
      <c r="B14" s="102">
        <f t="shared" si="5"/>
        <v>2.5</v>
      </c>
      <c r="C14" s="102">
        <f t="shared" si="6"/>
        <v>2.5</v>
      </c>
      <c r="D14" s="103">
        <v>2.5</v>
      </c>
      <c r="E14" s="102">
        <f t="shared" ref="E14:H14" si="8">D14</f>
        <v>2.5</v>
      </c>
      <c r="F14" s="102">
        <f t="shared" si="8"/>
        <v>2.5</v>
      </c>
      <c r="G14" s="102">
        <f t="shared" si="8"/>
        <v>2.5</v>
      </c>
      <c r="H14" s="102">
        <f t="shared" si="8"/>
        <v>2.5</v>
      </c>
      <c r="I14" s="123"/>
      <c r="J14" s="124" t="s">
        <v>246</v>
      </c>
      <c r="K14" s="124" t="s">
        <v>250</v>
      </c>
      <c r="L14" s="124" t="s">
        <v>250</v>
      </c>
      <c r="M14" s="124" t="s">
        <v>250</v>
      </c>
      <c r="N14" s="124" t="s">
        <v>250</v>
      </c>
      <c r="O14" s="124" t="s">
        <v>250</v>
      </c>
      <c r="P14" s="127" t="s">
        <v>250</v>
      </c>
    </row>
    <row r="15" ht="16.5" spans="1:16">
      <c r="A15" s="101" t="s">
        <v>169</v>
      </c>
      <c r="B15" s="102">
        <f t="shared" si="5"/>
        <v>5.5</v>
      </c>
      <c r="C15" s="102">
        <f t="shared" si="6"/>
        <v>5.5</v>
      </c>
      <c r="D15" s="103">
        <v>5.5</v>
      </c>
      <c r="E15" s="102">
        <f t="shared" ref="E15:H15" si="9">D15</f>
        <v>5.5</v>
      </c>
      <c r="F15" s="102">
        <f t="shared" si="9"/>
        <v>5.5</v>
      </c>
      <c r="G15" s="102">
        <f t="shared" si="9"/>
        <v>5.5</v>
      </c>
      <c r="H15" s="102">
        <f t="shared" si="9"/>
        <v>5.5</v>
      </c>
      <c r="I15" s="123"/>
      <c r="J15" s="124" t="s">
        <v>246</v>
      </c>
      <c r="K15" s="124" t="s">
        <v>250</v>
      </c>
      <c r="L15" s="124" t="s">
        <v>250</v>
      </c>
      <c r="M15" s="124" t="s">
        <v>250</v>
      </c>
      <c r="N15" s="124" t="s">
        <v>250</v>
      </c>
      <c r="O15" s="124" t="s">
        <v>250</v>
      </c>
      <c r="P15" s="127" t="s">
        <v>250</v>
      </c>
    </row>
    <row r="16" ht="16.5" spans="1:16">
      <c r="A16" s="101" t="s">
        <v>170</v>
      </c>
      <c r="B16" s="102">
        <f>C16-1</f>
        <v>41</v>
      </c>
      <c r="C16" s="102">
        <f>D16-1</f>
        <v>42</v>
      </c>
      <c r="D16" s="103">
        <v>43</v>
      </c>
      <c r="E16" s="102">
        <f>D16+1</f>
        <v>44</v>
      </c>
      <c r="F16" s="102">
        <f>E16+1</f>
        <v>45</v>
      </c>
      <c r="G16" s="102">
        <f>F16+1.5</f>
        <v>46.5</v>
      </c>
      <c r="H16" s="102">
        <f>G16+1.5</f>
        <v>48</v>
      </c>
      <c r="I16" s="123"/>
      <c r="J16" s="124" t="s">
        <v>246</v>
      </c>
      <c r="K16" s="124" t="s">
        <v>250</v>
      </c>
      <c r="L16" s="124" t="s">
        <v>250</v>
      </c>
      <c r="M16" s="124" t="s">
        <v>250</v>
      </c>
      <c r="N16" s="124" t="s">
        <v>250</v>
      </c>
      <c r="O16" s="124" t="s">
        <v>250</v>
      </c>
      <c r="P16" s="127" t="s">
        <v>250</v>
      </c>
    </row>
    <row r="17" ht="16.5" spans="1:16">
      <c r="A17" s="101" t="s">
        <v>171</v>
      </c>
      <c r="B17" s="102">
        <f>C17-1</f>
        <v>41</v>
      </c>
      <c r="C17" s="102">
        <f>D17-1</f>
        <v>42</v>
      </c>
      <c r="D17" s="103">
        <v>43</v>
      </c>
      <c r="E17" s="102">
        <f>D17+1</f>
        <v>44</v>
      </c>
      <c r="F17" s="102">
        <f>E17+1</f>
        <v>45</v>
      </c>
      <c r="G17" s="102">
        <f>F17+1.5</f>
        <v>46.5</v>
      </c>
      <c r="H17" s="102">
        <f>G17+1.5</f>
        <v>48</v>
      </c>
      <c r="I17" s="123"/>
      <c r="J17" s="124" t="s">
        <v>246</v>
      </c>
      <c r="K17" s="124" t="s">
        <v>250</v>
      </c>
      <c r="L17" s="124" t="s">
        <v>250</v>
      </c>
      <c r="M17" s="124" t="s">
        <v>250</v>
      </c>
      <c r="N17" s="124" t="s">
        <v>250</v>
      </c>
      <c r="O17" s="124" t="s">
        <v>250</v>
      </c>
      <c r="P17" s="127" t="s">
        <v>250</v>
      </c>
    </row>
    <row r="18" ht="16.5" spans="1:16">
      <c r="A18" s="101" t="s">
        <v>169</v>
      </c>
      <c r="B18" s="102">
        <f t="shared" ref="B18:B21" si="10">C18</f>
        <v>5</v>
      </c>
      <c r="C18" s="102">
        <f t="shared" ref="C18:C21" si="11">D18</f>
        <v>5</v>
      </c>
      <c r="D18" s="103">
        <v>5</v>
      </c>
      <c r="E18" s="102">
        <f t="shared" ref="E18:H18" si="12">D18</f>
        <v>5</v>
      </c>
      <c r="F18" s="102">
        <f t="shared" si="12"/>
        <v>5</v>
      </c>
      <c r="G18" s="102">
        <f t="shared" si="12"/>
        <v>5</v>
      </c>
      <c r="H18" s="102">
        <f t="shared" si="12"/>
        <v>5</v>
      </c>
      <c r="I18" s="123"/>
      <c r="J18" s="124" t="s">
        <v>246</v>
      </c>
      <c r="K18" s="124" t="s">
        <v>250</v>
      </c>
      <c r="L18" s="124" t="s">
        <v>250</v>
      </c>
      <c r="M18" s="124" t="s">
        <v>250</v>
      </c>
      <c r="N18" s="124" t="s">
        <v>250</v>
      </c>
      <c r="O18" s="124" t="s">
        <v>250</v>
      </c>
      <c r="P18" s="127" t="s">
        <v>250</v>
      </c>
    </row>
    <row r="19" ht="16.5" spans="1:16">
      <c r="A19" s="101" t="s">
        <v>172</v>
      </c>
      <c r="B19" s="102">
        <f>C19-0.5</f>
        <v>13</v>
      </c>
      <c r="C19" s="102">
        <f>D19-0.5</f>
        <v>13.5</v>
      </c>
      <c r="D19" s="103">
        <v>14</v>
      </c>
      <c r="E19" s="102">
        <f t="shared" ref="E19:H19" si="13">D19+0.5</f>
        <v>14.5</v>
      </c>
      <c r="F19" s="102">
        <f t="shared" si="13"/>
        <v>15</v>
      </c>
      <c r="G19" s="102">
        <f t="shared" si="13"/>
        <v>15.5</v>
      </c>
      <c r="H19" s="102">
        <f t="shared" si="13"/>
        <v>16</v>
      </c>
      <c r="I19" s="123"/>
      <c r="J19" s="124" t="s">
        <v>246</v>
      </c>
      <c r="K19" s="124" t="s">
        <v>250</v>
      </c>
      <c r="L19" s="124" t="s">
        <v>250</v>
      </c>
      <c r="M19" s="124" t="s">
        <v>250</v>
      </c>
      <c r="N19" s="124" t="s">
        <v>250</v>
      </c>
      <c r="O19" s="124" t="s">
        <v>250</v>
      </c>
      <c r="P19" s="127" t="s">
        <v>250</v>
      </c>
    </row>
    <row r="20" ht="16.5" spans="1:16">
      <c r="A20" s="101" t="s">
        <v>173</v>
      </c>
      <c r="B20" s="102">
        <f t="shared" si="10"/>
        <v>2.5</v>
      </c>
      <c r="C20" s="102">
        <f t="shared" si="11"/>
        <v>2.5</v>
      </c>
      <c r="D20" s="103">
        <v>2.5</v>
      </c>
      <c r="E20" s="102">
        <f t="shared" ref="E20:H20" si="14">D20</f>
        <v>2.5</v>
      </c>
      <c r="F20" s="102">
        <f t="shared" si="14"/>
        <v>2.5</v>
      </c>
      <c r="G20" s="102">
        <f t="shared" si="14"/>
        <v>2.5</v>
      </c>
      <c r="H20" s="102">
        <f t="shared" si="14"/>
        <v>2.5</v>
      </c>
      <c r="I20" s="123"/>
      <c r="J20" s="124" t="s">
        <v>246</v>
      </c>
      <c r="K20" s="124" t="s">
        <v>250</v>
      </c>
      <c r="L20" s="124" t="s">
        <v>250</v>
      </c>
      <c r="M20" s="124" t="s">
        <v>250</v>
      </c>
      <c r="N20" s="124" t="s">
        <v>250</v>
      </c>
      <c r="O20" s="124" t="s">
        <v>250</v>
      </c>
      <c r="P20" s="127" t="s">
        <v>250</v>
      </c>
    </row>
    <row r="21" ht="16.5" spans="1:16">
      <c r="A21" s="101" t="s">
        <v>174</v>
      </c>
      <c r="B21" s="102">
        <f t="shared" si="10"/>
        <v>4</v>
      </c>
      <c r="C21" s="102">
        <f t="shared" si="11"/>
        <v>4</v>
      </c>
      <c r="D21" s="103">
        <v>4</v>
      </c>
      <c r="E21" s="102">
        <f t="shared" ref="E21:H21" si="15">D21</f>
        <v>4</v>
      </c>
      <c r="F21" s="102">
        <f t="shared" si="15"/>
        <v>4</v>
      </c>
      <c r="G21" s="102">
        <f t="shared" si="15"/>
        <v>4</v>
      </c>
      <c r="H21" s="102">
        <f t="shared" si="15"/>
        <v>4</v>
      </c>
      <c r="I21" s="123"/>
      <c r="J21" s="124" t="s">
        <v>246</v>
      </c>
      <c r="K21" s="124" t="s">
        <v>250</v>
      </c>
      <c r="L21" s="124" t="s">
        <v>250</v>
      </c>
      <c r="M21" s="124" t="s">
        <v>250</v>
      </c>
      <c r="N21" s="124" t="s">
        <v>250</v>
      </c>
      <c r="O21" s="124" t="s">
        <v>250</v>
      </c>
      <c r="P21" s="127" t="s">
        <v>250</v>
      </c>
    </row>
    <row r="22" ht="16.5" spans="1:16">
      <c r="A22" s="101" t="s">
        <v>175</v>
      </c>
      <c r="B22" s="102">
        <f>C22-0.3</f>
        <v>5.9</v>
      </c>
      <c r="C22" s="102">
        <f>D22-0.3</f>
        <v>6.2</v>
      </c>
      <c r="D22" s="103">
        <v>6.5</v>
      </c>
      <c r="E22" s="102">
        <f t="shared" ref="E22:H22" si="16">D22+0.3</f>
        <v>6.8</v>
      </c>
      <c r="F22" s="102">
        <f t="shared" si="16"/>
        <v>7.1</v>
      </c>
      <c r="G22" s="102">
        <f t="shared" si="16"/>
        <v>7.4</v>
      </c>
      <c r="H22" s="102">
        <f t="shared" si="16"/>
        <v>7.7</v>
      </c>
      <c r="I22" s="123"/>
      <c r="J22" s="124" t="s">
        <v>246</v>
      </c>
      <c r="K22" s="124" t="s">
        <v>250</v>
      </c>
      <c r="L22" s="124" t="s">
        <v>250</v>
      </c>
      <c r="M22" s="124" t="s">
        <v>250</v>
      </c>
      <c r="N22" s="124" t="s">
        <v>250</v>
      </c>
      <c r="O22" s="124" t="s">
        <v>250</v>
      </c>
      <c r="P22" s="127" t="s">
        <v>250</v>
      </c>
    </row>
    <row r="23" ht="16.5" spans="1:16">
      <c r="A23" s="101" t="s">
        <v>176</v>
      </c>
      <c r="B23" s="102">
        <f>C23-0.7</f>
        <v>18.1</v>
      </c>
      <c r="C23" s="102">
        <f>D23-0.7</f>
        <v>18.8</v>
      </c>
      <c r="D23" s="103">
        <v>19.5</v>
      </c>
      <c r="E23" s="102">
        <f t="shared" ref="E23:H23" si="17">D23+0.7</f>
        <v>20.2</v>
      </c>
      <c r="F23" s="102">
        <f t="shared" si="17"/>
        <v>20.9</v>
      </c>
      <c r="G23" s="102">
        <f t="shared" si="17"/>
        <v>21.6</v>
      </c>
      <c r="H23" s="102">
        <f t="shared" si="17"/>
        <v>22.3</v>
      </c>
      <c r="I23" s="123"/>
      <c r="J23" s="124" t="s">
        <v>246</v>
      </c>
      <c r="K23" s="124" t="s">
        <v>250</v>
      </c>
      <c r="L23" s="124" t="s">
        <v>250</v>
      </c>
      <c r="M23" s="124" t="s">
        <v>250</v>
      </c>
      <c r="N23" s="124" t="s">
        <v>250</v>
      </c>
      <c r="O23" s="124" t="s">
        <v>250</v>
      </c>
      <c r="P23" s="127" t="s">
        <v>250</v>
      </c>
    </row>
    <row r="24" ht="16.5" spans="1:16">
      <c r="A24" s="101" t="s">
        <v>177</v>
      </c>
      <c r="B24" s="102">
        <f>C24</f>
        <v>4.5</v>
      </c>
      <c r="C24" s="102">
        <f>D24</f>
        <v>4.5</v>
      </c>
      <c r="D24" s="103">
        <v>4.5</v>
      </c>
      <c r="E24" s="102">
        <f t="shared" ref="E24:H24" si="18">D24</f>
        <v>4.5</v>
      </c>
      <c r="F24" s="102">
        <f t="shared" si="18"/>
        <v>4.5</v>
      </c>
      <c r="G24" s="102">
        <f t="shared" si="18"/>
        <v>4.5</v>
      </c>
      <c r="H24" s="102">
        <f t="shared" si="18"/>
        <v>4.5</v>
      </c>
      <c r="I24" s="123"/>
      <c r="J24" s="124" t="s">
        <v>246</v>
      </c>
      <c r="K24" s="124" t="s">
        <v>250</v>
      </c>
      <c r="L24" s="124" t="s">
        <v>250</v>
      </c>
      <c r="M24" s="124" t="s">
        <v>250</v>
      </c>
      <c r="N24" s="124" t="s">
        <v>250</v>
      </c>
      <c r="O24" s="124" t="s">
        <v>250</v>
      </c>
      <c r="P24" s="127" t="s">
        <v>250</v>
      </c>
    </row>
    <row r="25" spans="1:16">
      <c r="A25" s="104"/>
      <c r="B25" s="105"/>
      <c r="C25" s="105"/>
      <c r="D25" s="105"/>
      <c r="E25" s="105"/>
      <c r="F25" s="105"/>
      <c r="G25" s="105"/>
      <c r="H25" s="106"/>
      <c r="I25" s="123"/>
      <c r="J25" s="128"/>
      <c r="K25" s="128"/>
      <c r="L25" s="128"/>
      <c r="M25" s="128"/>
      <c r="N25" s="128"/>
      <c r="O25" s="128"/>
      <c r="P25" s="129"/>
    </row>
    <row r="26" ht="17.25" spans="1:16">
      <c r="A26" s="107"/>
      <c r="B26" s="108"/>
      <c r="C26" s="108"/>
      <c r="D26" s="108"/>
      <c r="E26" s="109"/>
      <c r="F26" s="108"/>
      <c r="G26" s="108"/>
      <c r="H26" s="108"/>
      <c r="I26" s="130"/>
      <c r="J26" s="131"/>
      <c r="K26" s="131"/>
      <c r="L26" s="132"/>
      <c r="M26" s="131"/>
      <c r="N26" s="131"/>
      <c r="O26" s="132"/>
      <c r="P26" s="133"/>
    </row>
    <row r="28" ht="16.5" spans="1:16">
      <c r="A28" s="110"/>
      <c r="B28" s="110"/>
      <c r="C28" s="111"/>
      <c r="D28" s="111"/>
      <c r="E28" s="112"/>
      <c r="F28" s="111"/>
      <c r="G28" s="111"/>
      <c r="H28" s="111"/>
      <c r="M28" s="84"/>
      <c r="N28" s="84"/>
      <c r="O28" s="84"/>
      <c r="P28" s="87"/>
    </row>
    <row r="29" spans="1:16">
      <c r="A29" s="113" t="s">
        <v>178</v>
      </c>
      <c r="B29" s="113"/>
      <c r="C29" s="114"/>
      <c r="D29" s="114"/>
      <c r="M29" s="84"/>
      <c r="N29" s="84"/>
      <c r="O29" s="84"/>
      <c r="P29" s="87"/>
    </row>
    <row r="30" spans="3:16">
      <c r="C30" s="85"/>
      <c r="J30" s="134" t="s">
        <v>179</v>
      </c>
      <c r="K30" s="135">
        <v>45429</v>
      </c>
      <c r="L30" s="134" t="s">
        <v>180</v>
      </c>
      <c r="M30" s="134" t="s">
        <v>137</v>
      </c>
      <c r="N30" s="134" t="s">
        <v>181</v>
      </c>
      <c r="O30" s="84" t="s">
        <v>140</v>
      </c>
      <c r="P30" s="87"/>
    </row>
  </sheetData>
  <mergeCells count="5">
    <mergeCell ref="A1:O1"/>
    <mergeCell ref="B2:D2"/>
    <mergeCell ref="F2:H2"/>
    <mergeCell ref="K2:O2"/>
    <mergeCell ref="I2:I2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4.5" customWidth="1"/>
    <col min="3" max="3" width="19.5" style="73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74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7"/>
      <c r="C3" s="7"/>
      <c r="D3" s="7"/>
      <c r="E3" s="7"/>
      <c r="F3" s="7"/>
      <c r="G3" s="7"/>
      <c r="H3" s="75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7"/>
      <c r="O3" s="7"/>
    </row>
    <row r="4" ht="20" customHeight="1" spans="1:15">
      <c r="A4" s="15">
        <v>1</v>
      </c>
      <c r="B4" s="11" t="s">
        <v>291</v>
      </c>
      <c r="C4" s="11" t="s">
        <v>292</v>
      </c>
      <c r="D4" s="11" t="s">
        <v>118</v>
      </c>
      <c r="E4" s="12" t="s">
        <v>293</v>
      </c>
      <c r="F4" s="11" t="s">
        <v>294</v>
      </c>
      <c r="G4" s="76" t="s">
        <v>65</v>
      </c>
      <c r="H4" s="76" t="s">
        <v>65</v>
      </c>
      <c r="I4" s="80">
        <v>3</v>
      </c>
      <c r="J4" s="81">
        <v>0</v>
      </c>
      <c r="K4" s="81">
        <v>2</v>
      </c>
      <c r="L4" s="81">
        <v>1</v>
      </c>
      <c r="M4" s="15">
        <v>0</v>
      </c>
      <c r="N4" s="15">
        <f>SUM(I4:M4)</f>
        <v>6</v>
      </c>
      <c r="O4" s="15"/>
    </row>
    <row r="5" ht="20" customHeight="1" spans="1:15">
      <c r="A5" s="15">
        <v>2</v>
      </c>
      <c r="B5" s="11" t="s">
        <v>295</v>
      </c>
      <c r="C5" s="11" t="s">
        <v>292</v>
      </c>
      <c r="D5" s="11" t="s">
        <v>296</v>
      </c>
      <c r="E5" s="12" t="s">
        <v>293</v>
      </c>
      <c r="F5" s="11" t="s">
        <v>294</v>
      </c>
      <c r="G5" s="76" t="s">
        <v>65</v>
      </c>
      <c r="H5" s="76" t="s">
        <v>65</v>
      </c>
      <c r="I5" s="82">
        <v>3</v>
      </c>
      <c r="J5" s="81">
        <v>0</v>
      </c>
      <c r="K5" s="81">
        <v>1</v>
      </c>
      <c r="L5" s="81">
        <v>1</v>
      </c>
      <c r="M5" s="15">
        <v>0</v>
      </c>
      <c r="N5" s="15">
        <f>SUM(I5:M5)</f>
        <v>5</v>
      </c>
      <c r="O5" s="15"/>
    </row>
    <row r="6" ht="20" customHeight="1" spans="1:15">
      <c r="A6" s="15"/>
      <c r="B6" s="11"/>
      <c r="C6" s="11"/>
      <c r="D6" s="14"/>
      <c r="E6" s="12"/>
      <c r="F6" s="61"/>
      <c r="G6" s="76"/>
      <c r="H6" s="15"/>
      <c r="I6" s="82"/>
      <c r="J6" s="81"/>
      <c r="K6" s="81"/>
      <c r="L6" s="81"/>
      <c r="M6" s="15"/>
      <c r="N6" s="15"/>
      <c r="O6" s="15"/>
    </row>
    <row r="7" ht="20" customHeight="1" spans="1:15">
      <c r="A7" s="15"/>
      <c r="B7" s="11"/>
      <c r="C7" s="11"/>
      <c r="D7" s="14"/>
      <c r="E7" s="28"/>
      <c r="F7" s="11"/>
      <c r="G7" s="77"/>
      <c r="H7" s="53"/>
      <c r="I7" s="82"/>
      <c r="J7" s="81"/>
      <c r="K7" s="81"/>
      <c r="L7" s="81"/>
      <c r="M7" s="15"/>
      <c r="N7" s="15"/>
      <c r="O7" s="15"/>
    </row>
    <row r="8" ht="20" customHeight="1" spans="1:15">
      <c r="A8" s="15"/>
      <c r="B8" s="29"/>
      <c r="C8" s="29"/>
      <c r="D8" s="29"/>
      <c r="E8" s="64"/>
      <c r="F8" s="29"/>
      <c r="G8" s="15"/>
      <c r="H8" s="9"/>
      <c r="I8" s="80"/>
      <c r="J8" s="81"/>
      <c r="K8" s="81"/>
      <c r="L8" s="81"/>
      <c r="M8" s="15"/>
      <c r="N8" s="15"/>
      <c r="O8" s="9"/>
    </row>
    <row r="9" ht="20" customHeight="1" spans="1:15">
      <c r="A9" s="15"/>
      <c r="B9" s="29"/>
      <c r="C9" s="29"/>
      <c r="D9" s="29"/>
      <c r="E9" s="64"/>
      <c r="F9" s="29"/>
      <c r="G9" s="15"/>
      <c r="H9" s="9"/>
      <c r="I9" s="80"/>
      <c r="J9" s="81"/>
      <c r="K9" s="81"/>
      <c r="L9" s="81"/>
      <c r="M9" s="15"/>
      <c r="N9" s="15"/>
      <c r="O9" s="9"/>
    </row>
    <row r="10" ht="20" customHeight="1" spans="1:15">
      <c r="A10" s="15"/>
      <c r="B10" s="29"/>
      <c r="C10" s="29"/>
      <c r="D10" s="29"/>
      <c r="E10" s="64"/>
      <c r="F10" s="29"/>
      <c r="G10" s="15"/>
      <c r="H10" s="9"/>
      <c r="I10" s="80"/>
      <c r="J10" s="81"/>
      <c r="K10" s="81"/>
      <c r="L10" s="81"/>
      <c r="M10" s="15"/>
      <c r="N10" s="15"/>
      <c r="O10" s="9"/>
    </row>
    <row r="11" ht="20" customHeight="1" spans="1:15">
      <c r="A11" s="15"/>
      <c r="B11" s="29"/>
      <c r="C11" s="29"/>
      <c r="D11" s="29"/>
      <c r="E11" s="64"/>
      <c r="F11" s="29"/>
      <c r="G11" s="15"/>
      <c r="H11" s="9"/>
      <c r="I11" s="80"/>
      <c r="J11" s="81"/>
      <c r="K11" s="81"/>
      <c r="L11" s="81"/>
      <c r="M11" s="15"/>
      <c r="N11" s="15"/>
      <c r="O11" s="9"/>
    </row>
    <row r="12" s="2" customFormat="1" ht="18.75" spans="1:15">
      <c r="A12" s="16" t="s">
        <v>297</v>
      </c>
      <c r="B12" s="17"/>
      <c r="C12" s="29"/>
      <c r="D12" s="18"/>
      <c r="E12" s="19"/>
      <c r="F12" s="29"/>
      <c r="G12" s="15"/>
      <c r="H12" s="36"/>
      <c r="I12" s="30"/>
      <c r="J12" s="16" t="s">
        <v>298</v>
      </c>
      <c r="K12" s="17"/>
      <c r="L12" s="17"/>
      <c r="M12" s="18"/>
      <c r="N12" s="17"/>
      <c r="O12" s="24"/>
    </row>
    <row r="13" ht="61" customHeight="1" spans="1:15">
      <c r="A13" s="78" t="s">
        <v>299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8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2024-05-18T07:19:59Z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