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 俄罗斯订单" sheetId="18" r:id="rId7"/>
    <sheet name="验货尺寸表 (尾期俄罗斯）" sheetId="19" r:id="rId8"/>
    <sheet name="尾期" sheetId="5" r:id="rId9"/>
    <sheet name="验货尺寸表 (尾期）" sheetId="20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44525" concurrentCalc="0"/>
</workbook>
</file>

<file path=xl/sharedStrings.xml><?xml version="1.0" encoding="utf-8"?>
<sst xmlns="http://schemas.openxmlformats.org/spreadsheetml/2006/main" count="1026" uniqueCount="369">
  <si>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</si>
  <si>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</si>
  <si>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</si>
  <si>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</si>
  <si>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</si>
  <si>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</si>
  <si>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</si>
  <si>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</si>
  <si>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</si>
  <si>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</si>
  <si>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</si>
  <si>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</si>
  <si>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</si>
  <si>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</si>
  <si>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</si>
  <si>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</si>
  <si>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</si>
  <si>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</si>
  <si>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</si>
  <si>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</si>
  <si>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</si>
  <si>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</si>
  <si>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</si>
  <si>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</si>
  <si>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</si>
  <si>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</si>
  <si>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</si>
  <si>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</si>
  <si>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</si>
  <si>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</si>
  <si>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</si>
  <si>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</si>
  <si>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</si>
  <si>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</si>
  <si>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</si>
  <si>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</si>
  <si>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</si>
  <si>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</si>
  <si>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</si>
  <si>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</si>
  <si>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</si>
  <si>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</si>
  <si>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</si>
  <si>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</si>
  <si>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</si>
  <si>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</si>
  <si>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</si>
  <si>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</si>
  <si>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</si>
  <si>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</si>
  <si>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</si>
  <si>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</si>
  <si>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</si>
  <si>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</si>
  <si>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</si>
  <si>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</si>
  <si>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</si>
  <si>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</si>
  <si>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</si>
  <si>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</si>
  <si>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</si>
  <si>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</si>
  <si>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TACCAM91229</t>
  </si>
  <si>
    <t>合同交期</t>
  </si>
  <si>
    <t>产前确认样</t>
  </si>
  <si>
    <t>有</t>
  </si>
  <si>
    <t>无</t>
  </si>
  <si>
    <t>品名</t>
  </si>
  <si>
    <t>男式抓绒服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</si>
  <si>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</si>
  <si>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</si>
  <si>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</si>
  <si>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</si>
  <si>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</si>
  <si>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</si>
  <si>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</si>
  <si>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</si>
  <si>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</si>
  <si>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</si>
  <si>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CGDD24042200002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</si>
  <si>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</si>
  <si>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</si>
  <si>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</si>
  <si>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</si>
  <si>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</si>
  <si>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</si>
  <si>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</si>
  <si>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</si>
  <si>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</si>
  <si>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</si>
  <si>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</si>
  <si>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</si>
  <si>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</si>
  <si>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</si>
  <si>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</si>
  <si>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</si>
  <si>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</si>
  <si>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</si>
  <si>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</si>
  <si>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</si>
  <si>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</si>
  <si>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</si>
  <si>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</si>
  <si>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</si>
  <si>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</si>
  <si>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</si>
  <si>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</si>
  <si>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</si>
  <si>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</si>
  <si>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</si>
  <si>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</si>
  <si>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</si>
  <si>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</si>
  <si>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</si>
  <si>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</si>
  <si>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</si>
  <si>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</si>
  <si>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</si>
  <si>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铅灰\黑色</t>
  </si>
  <si>
    <t>松绿\黑色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</si>
  <si>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</si>
  <si>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</si>
  <si>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</si>
  <si>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</si>
  <si>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</si>
  <si>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</si>
  <si>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</si>
  <si>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</si>
  <si>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</si>
  <si>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</si>
  <si>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</si>
  <si>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</si>
  <si>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</si>
  <si>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</si>
  <si>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</si>
  <si>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</si>
  <si>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</si>
  <si>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</si>
  <si>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</si>
  <si>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</si>
  <si>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</si>
  <si>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</si>
  <si>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</si>
  <si>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</si>
  <si>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</si>
  <si>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</si>
  <si>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</si>
  <si>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</si>
  <si>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</si>
  <si>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</si>
  <si>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</si>
  <si>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</si>
  <si>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</si>
  <si>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</si>
  <si>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前中长</t>
  </si>
  <si>
    <t>胸围</t>
  </si>
  <si>
    <t>摆围</t>
  </si>
  <si>
    <t>肩宽</t>
  </si>
  <si>
    <t>肩点袖长</t>
  </si>
  <si>
    <t>袖肥/2（参考值）</t>
  </si>
  <si>
    <t>袖肘围/2</t>
  </si>
  <si>
    <t>袖口围/2（拉量）</t>
  </si>
  <si>
    <t>袖口围/2（平量）</t>
  </si>
  <si>
    <t>帽高</t>
  </si>
  <si>
    <t>帽宽</t>
  </si>
  <si>
    <t>领高</t>
  </si>
  <si>
    <t>下领围</t>
  </si>
  <si>
    <t>插手袋长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</si>
  <si>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</si>
  <si>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</si>
  <si>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</si>
  <si>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</si>
  <si>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</si>
  <si>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TAUUAM91533</t>
  </si>
  <si>
    <t>男式卫衣</t>
  </si>
  <si>
    <t>3</t>
  </si>
  <si>
    <t>CGDD24042600024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</si>
  <si>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</si>
  <si>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</si>
  <si>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</si>
  <si>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</si>
  <si>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</si>
  <si>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</si>
  <si>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</si>
  <si>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</si>
  <si>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</si>
  <si>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</si>
  <si>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</si>
  <si>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</si>
  <si>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下摆</t>
  </si>
  <si>
    <t>98</t>
  </si>
  <si>
    <t>44</t>
  </si>
  <si>
    <t>62</t>
  </si>
  <si>
    <t>袖肥</t>
  </si>
  <si>
    <t>21</t>
  </si>
  <si>
    <t>袖肘</t>
  </si>
  <si>
    <t>袖口松量</t>
  </si>
  <si>
    <t>前领深</t>
  </si>
  <si>
    <t>领宽</t>
  </si>
  <si>
    <t>袖口高/下摆高</t>
  </si>
  <si>
    <t>logo边距前中</t>
  </si>
  <si>
    <t>TOREAD-QC尾期检验报告书</t>
  </si>
  <si>
    <t>俄罗斯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</si>
  <si>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</si>
  <si>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</si>
  <si>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</si>
  <si>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</si>
  <si>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</si>
  <si>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</si>
  <si>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</si>
  <si>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</si>
  <si>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</si>
  <si>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</si>
  <si>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</si>
  <si>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</si>
  <si>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</si>
  <si>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</si>
  <si>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</si>
  <si>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</si>
  <si>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</si>
  <si>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</si>
  <si>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采购凭证编号：CGDD24042200001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</si>
  <si>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</si>
  <si>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</si>
  <si>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</si>
  <si>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</si>
  <si>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</si>
  <si>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</si>
  <si>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</si>
  <si>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</si>
  <si>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</si>
  <si>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</si>
  <si>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</si>
  <si>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</si>
  <si>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</si>
  <si>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</si>
  <si>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②检验明细：22件</t>
  </si>
  <si>
    <t>情况说明：</t>
  </si>
  <si>
    <t xml:space="preserve">【问题点描述】  </t>
  </si>
  <si>
    <t>数量</t>
  </si>
  <si>
    <t>1、前中拉链外露牙齿不太均匀</t>
  </si>
  <si>
    <t>2、两侧拼间线有宽窄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</si>
  <si>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</si>
  <si>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</si>
  <si>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</si>
  <si>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</si>
  <si>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</si>
  <si>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</si>
  <si>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</si>
  <si>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</si>
  <si>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俄罗斯数量，全检验货，不良品已经改善，可以出货</t>
  </si>
  <si>
    <t>服装QC部门</t>
  </si>
  <si>
    <t>检验人</t>
  </si>
  <si>
    <t>3XL</t>
  </si>
  <si>
    <t>+1 +0.5</t>
  </si>
  <si>
    <t>+0.4 +0 +0.5 +0.2</t>
  </si>
  <si>
    <t>+0.3 +0 +0.2 +0.3</t>
  </si>
  <si>
    <t>+0 +0 +0 +0</t>
  </si>
  <si>
    <t xml:space="preserve">+1 +1 </t>
  </si>
  <si>
    <t>+1 +1</t>
  </si>
  <si>
    <t>+1 +0.5 +2 +1.5</t>
  </si>
  <si>
    <t>+1 +1.5 +1 +1</t>
  </si>
  <si>
    <t>+0 +0 +0.6 +0.5</t>
  </si>
  <si>
    <t xml:space="preserve">+0.8 +1 </t>
  </si>
  <si>
    <t>+1 +1.5 +1 +2</t>
  </si>
  <si>
    <t xml:space="preserve">+0 +0 </t>
  </si>
  <si>
    <t>+0.5 +0.5</t>
  </si>
  <si>
    <t>+0.3 +0 +0.2 +0</t>
  </si>
  <si>
    <t>+0.2 +0.3 +0.3 +0.5</t>
  </si>
  <si>
    <t>+1 +0</t>
  </si>
  <si>
    <t>+0.5 +0</t>
  </si>
  <si>
    <t>+0.2 +0.3 +0.3 +0</t>
  </si>
  <si>
    <t>+0.2 +0.5</t>
  </si>
  <si>
    <t>-0.3 +0 +0 -0.2</t>
  </si>
  <si>
    <t>-0.2 -0.5 +0 -0.3</t>
  </si>
  <si>
    <t>+0 +0</t>
  </si>
  <si>
    <t>-0.2 -0.3 +0 -0.2</t>
  </si>
  <si>
    <t>采购凭证编号：CGDD24042200002</t>
  </si>
  <si>
    <t>②检验明细：齐色齐200件</t>
  </si>
  <si>
    <t>请按照以上提出的问题点改正</t>
  </si>
  <si>
    <t>腰围</t>
  </si>
  <si>
    <t>不收腰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</si>
  <si>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</si>
  <si>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</si>
  <si>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</si>
  <si>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</si>
  <si>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</si>
  <si>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</si>
  <si>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</si>
  <si>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</si>
  <si>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</si>
  <si>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</si>
  <si>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</si>
  <si>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</si>
  <si>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</si>
  <si>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</si>
  <si>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</si>
  <si>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</si>
  <si>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FH240316104</t>
  </si>
  <si>
    <t>FK08210复合摇粒绒</t>
  </si>
  <si>
    <t>24FW松绿</t>
  </si>
  <si>
    <t>海天</t>
  </si>
  <si>
    <t>FH240316106</t>
  </si>
  <si>
    <t>22FW原木色</t>
  </si>
  <si>
    <t>FH240317109</t>
  </si>
  <si>
    <t>23SS雾灰</t>
  </si>
  <si>
    <t>制表时间：2024/4/28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</si>
  <si>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</si>
  <si>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</si>
  <si>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</si>
  <si>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</si>
  <si>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</si>
  <si>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</si>
  <si>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</si>
  <si>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</si>
  <si>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</si>
  <si>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</si>
  <si>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</si>
  <si>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</si>
  <si>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</si>
  <si>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</si>
  <si>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</si>
  <si>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</si>
  <si>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</si>
  <si>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</si>
  <si>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</si>
  <si>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</si>
  <si>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</si>
  <si>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</si>
  <si>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</si>
  <si>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</si>
  <si>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</si>
  <si>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</si>
  <si>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</si>
  <si>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</si>
  <si>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</si>
  <si>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</si>
  <si>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</si>
  <si>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</si>
  <si>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</si>
  <si>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</si>
  <si>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</si>
  <si>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</si>
  <si>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</si>
  <si>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</si>
  <si>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</si>
  <si>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</si>
  <si>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</si>
  <si>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</si>
  <si>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</si>
  <si>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</si>
  <si>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</si>
  <si>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章仔</t>
  </si>
  <si>
    <t>无脱落开裂</t>
  </si>
  <si>
    <t>制表时间：2024/4/30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</si>
  <si>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</si>
  <si>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</si>
  <si>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</si>
  <si>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</si>
  <si>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</si>
  <si>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</si>
  <si>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 xml:space="preserve">无LOGO单面绒弹力包边带(2CM) </t>
  </si>
  <si>
    <t>黑色</t>
  </si>
  <si>
    <t>嘉善天路达工贸有限公司</t>
  </si>
  <si>
    <t xml:space="preserve">间方格织带（1CM） </t>
  </si>
  <si>
    <t>23SS旷野橘/P47//</t>
  </si>
  <si>
    <t>制表时间：4-25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</si>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</sst>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1"/>
      <name val="Arial"/>
      <charset val="134"/>
    </font>
    <font>
      <b/>
      <sz val="12"/>
      <color indexed="8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name val="宋体"/>
      <charset val="134"/>
      <scheme val="major"/>
    </font>
    <font>
      <sz val="11"/>
      <name val="Arial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color rgb="FFFF0000"/>
      <name val="微软雅黑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2" fontId="14" fillId="0" borderId="0" applyFon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8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41" fontId="14" fillId="0" borderId="0" applyFont="0" applyFill="0" applyBorder="0" applyAlignment="0" applyProtection="0">
      <alignment vertical="center"/>
    </xf>
    <xf numFmtId="0" fontId="7" fillId="0" borderId="0"/>
    <xf numFmtId="0" fontId="57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15" borderId="82" applyNumberFormat="0" applyFont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83" applyNumberFormat="0" applyFill="0" applyAlignment="0" applyProtection="0">
      <alignment vertical="center"/>
    </xf>
    <xf numFmtId="0" fontId="7" fillId="0" borderId="0"/>
    <xf numFmtId="0" fontId="68" fillId="0" borderId="83" applyNumberFormat="0" applyFill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3" fillId="0" borderId="84" applyNumberFormat="0" applyFill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9" fillId="19" borderId="85" applyNumberFormat="0" applyAlignment="0" applyProtection="0">
      <alignment vertical="center"/>
    </xf>
    <xf numFmtId="0" fontId="70" fillId="19" borderId="81" applyNumberFormat="0" applyAlignment="0" applyProtection="0">
      <alignment vertical="center"/>
    </xf>
    <xf numFmtId="0" fontId="71" fillId="20" borderId="86" applyNumberFormat="0" applyAlignment="0" applyProtection="0">
      <alignment vertical="center"/>
    </xf>
    <xf numFmtId="0" fontId="7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72" fillId="0" borderId="87" applyNumberFormat="0" applyFill="0" applyAlignment="0" applyProtection="0">
      <alignment vertical="center"/>
    </xf>
    <xf numFmtId="0" fontId="73" fillId="0" borderId="88" applyNumberFormat="0" applyFill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4" fillId="0" borderId="0">
      <alignment vertical="center"/>
    </xf>
    <xf numFmtId="0" fontId="7" fillId="0" borderId="0"/>
    <xf numFmtId="0" fontId="14" fillId="0" borderId="0">
      <alignment vertical="center"/>
    </xf>
    <xf numFmtId="0" fontId="76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horizontal="center" vertical="center"/>
    </xf>
  </cellStyleXfs>
  <cellXfs count="5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3" applyFont="1" applyFill="1" applyBorder="1" applyAlignment="1">
      <alignment horizontal="center" vertical="center" wrapText="1"/>
    </xf>
    <xf numFmtId="0" fontId="5" fillId="0" borderId="2" xfId="63" applyFont="1" applyFill="1" applyBorder="1" applyAlignment="1">
      <alignment horizontal="left" vertical="center" wrapText="1"/>
    </xf>
    <xf numFmtId="0" fontId="6" fillId="0" borderId="2" xfId="5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0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5" applyFont="1" applyFill="1" applyAlignment="1"/>
    <xf numFmtId="0" fontId="7" fillId="0" borderId="0" xfId="55" applyFont="1" applyFill="1" applyAlignment="1"/>
    <xf numFmtId="49" fontId="17" fillId="0" borderId="0" xfId="55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5" applyFont="1" applyFill="1" applyBorder="1" applyAlignment="1">
      <alignment horizontal="center" vertical="center"/>
    </xf>
    <xf numFmtId="0" fontId="7" fillId="0" borderId="0" xfId="55" applyFont="1" applyFill="1" applyBorder="1" applyAlignment="1">
      <alignment horizontal="center" vertical="center"/>
    </xf>
    <xf numFmtId="0" fontId="17" fillId="0" borderId="0" xfId="55" applyFont="1" applyFill="1" applyBorder="1" applyAlignment="1">
      <alignment horizontal="center" vertical="center"/>
    </xf>
    <xf numFmtId="0" fontId="19" fillId="0" borderId="9" xfId="54" applyFont="1" applyFill="1" applyBorder="1" applyAlignment="1">
      <alignment horizontal="left" vertical="center"/>
    </xf>
    <xf numFmtId="0" fontId="19" fillId="0" borderId="10" xfId="54" applyFont="1" applyFill="1" applyBorder="1" applyAlignment="1">
      <alignment horizontal="center" vertical="center"/>
    </xf>
    <xf numFmtId="0" fontId="20" fillId="0" borderId="10" xfId="54" applyFont="1" applyFill="1" applyBorder="1" applyAlignment="1">
      <alignment horizontal="center" vertical="center"/>
    </xf>
    <xf numFmtId="0" fontId="19" fillId="0" borderId="10" xfId="54" applyFont="1" applyFill="1" applyBorder="1" applyAlignment="1">
      <alignment vertical="center"/>
    </xf>
    <xf numFmtId="0" fontId="21" fillId="0" borderId="10" xfId="54" applyFont="1" applyFill="1" applyBorder="1" applyAlignment="1">
      <alignment horizontal="center" vertical="center"/>
    </xf>
    <xf numFmtId="0" fontId="22" fillId="0" borderId="11" xfId="55" applyFont="1" applyFill="1" applyBorder="1" applyAlignment="1" applyProtection="1">
      <alignment horizontal="center" vertical="center"/>
    </xf>
    <xf numFmtId="0" fontId="23" fillId="0" borderId="2" xfId="55" applyFont="1" applyFill="1" applyBorder="1" applyAlignment="1">
      <alignment horizontal="center" vertical="center"/>
    </xf>
    <xf numFmtId="0" fontId="13" fillId="0" borderId="2" xfId="55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49" fontId="26" fillId="0" borderId="2" xfId="31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178" fontId="29" fillId="0" borderId="2" xfId="57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8" fillId="4" borderId="2" xfId="6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30" fillId="0" borderId="2" xfId="57" applyFont="1" applyFill="1" applyBorder="1" applyAlignment="1">
      <alignment horizontal="left"/>
    </xf>
    <xf numFmtId="0" fontId="30" fillId="0" borderId="2" xfId="57" applyFont="1" applyFill="1" applyBorder="1" applyAlignment="1">
      <alignment horizontal="center"/>
    </xf>
    <xf numFmtId="0" fontId="31" fillId="0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horizontal="center" vertical="center"/>
    </xf>
    <xf numFmtId="0" fontId="32" fillId="0" borderId="0" xfId="55" applyFont="1" applyFill="1" applyAlignment="1"/>
    <xf numFmtId="0" fontId="13" fillId="0" borderId="0" xfId="55" applyFont="1" applyFill="1" applyAlignment="1"/>
    <xf numFmtId="0" fontId="17" fillId="0" borderId="10" xfId="55" applyFont="1" applyFill="1" applyBorder="1" applyAlignment="1">
      <alignment horizontal="center"/>
    </xf>
    <xf numFmtId="0" fontId="19" fillId="0" borderId="10" xfId="54" applyFont="1" applyFill="1" applyBorder="1" applyAlignment="1">
      <alignment horizontal="left" vertical="center"/>
    </xf>
    <xf numFmtId="0" fontId="17" fillId="0" borderId="10" xfId="54" applyFont="1" applyFill="1" applyBorder="1" applyAlignment="1">
      <alignment horizontal="center" vertical="center"/>
    </xf>
    <xf numFmtId="0" fontId="17" fillId="0" borderId="13" xfId="54" applyFont="1" applyFill="1" applyBorder="1" applyAlignment="1">
      <alignment horizontal="center" vertical="center"/>
    </xf>
    <xf numFmtId="0" fontId="17" fillId="0" borderId="2" xfId="55" applyFont="1" applyFill="1" applyBorder="1" applyAlignment="1">
      <alignment horizontal="center"/>
    </xf>
    <xf numFmtId="0" fontId="23" fillId="0" borderId="2" xfId="55" applyFont="1" applyFill="1" applyBorder="1" applyAlignment="1" applyProtection="1">
      <alignment horizontal="center" vertical="center"/>
    </xf>
    <xf numFmtId="0" fontId="23" fillId="0" borderId="14" xfId="55" applyFont="1" applyFill="1" applyBorder="1" applyAlignment="1" applyProtection="1">
      <alignment horizontal="center" vertical="center"/>
    </xf>
    <xf numFmtId="0" fontId="33" fillId="0" borderId="2" xfId="57" applyFont="1" applyFill="1" applyBorder="1" applyAlignment="1">
      <alignment horizontal="center"/>
    </xf>
    <xf numFmtId="0" fontId="33" fillId="5" borderId="2" xfId="57" applyFont="1" applyFill="1" applyBorder="1" applyAlignment="1">
      <alignment horizontal="center"/>
    </xf>
    <xf numFmtId="0" fontId="33" fillId="0" borderId="14" xfId="57" applyFont="1" applyFill="1" applyBorder="1" applyAlignment="1">
      <alignment horizontal="center"/>
    </xf>
    <xf numFmtId="49" fontId="32" fillId="0" borderId="2" xfId="56" applyNumberFormat="1" applyFont="1" applyFill="1" applyBorder="1" applyAlignment="1">
      <alignment horizontal="center" vertical="center"/>
    </xf>
    <xf numFmtId="49" fontId="32" fillId="0" borderId="14" xfId="56" applyNumberFormat="1" applyFont="1" applyFill="1" applyBorder="1" applyAlignment="1">
      <alignment horizontal="center" vertical="center"/>
    </xf>
    <xf numFmtId="49" fontId="17" fillId="0" borderId="2" xfId="55" applyNumberFormat="1" applyFont="1" applyFill="1" applyBorder="1" applyAlignment="1">
      <alignment horizontal="center"/>
    </xf>
    <xf numFmtId="0" fontId="17" fillId="0" borderId="12" xfId="55" applyFont="1" applyFill="1" applyBorder="1" applyAlignment="1"/>
    <xf numFmtId="49" fontId="17" fillId="0" borderId="12" xfId="55" applyNumberFormat="1" applyFont="1" applyFill="1" applyBorder="1" applyAlignment="1">
      <alignment horizontal="center"/>
    </xf>
    <xf numFmtId="49" fontId="32" fillId="0" borderId="12" xfId="56" applyNumberFormat="1" applyFont="1" applyFill="1" applyBorder="1" applyAlignment="1">
      <alignment horizontal="center" vertical="center"/>
    </xf>
    <xf numFmtId="0" fontId="17" fillId="0" borderId="15" xfId="55" applyFont="1" applyFill="1" applyBorder="1" applyAlignment="1"/>
    <xf numFmtId="0" fontId="23" fillId="0" borderId="0" xfId="55" applyFont="1" applyFill="1" applyAlignment="1"/>
    <xf numFmtId="14" fontId="23" fillId="0" borderId="0" xfId="55" applyNumberFormat="1" applyFont="1" applyFill="1" applyAlignment="1">
      <alignment horizontal="left"/>
    </xf>
    <xf numFmtId="0" fontId="7" fillId="0" borderId="0" xfId="54" applyFill="1" applyBorder="1" applyAlignment="1">
      <alignment horizontal="left" vertical="center"/>
    </xf>
    <xf numFmtId="0" fontId="7" fillId="0" borderId="0" xfId="54" applyFont="1" applyFill="1" applyAlignment="1">
      <alignment horizontal="left" vertical="center"/>
    </xf>
    <xf numFmtId="0" fontId="7" fillId="0" borderId="0" xfId="54" applyFill="1" applyAlignment="1">
      <alignment horizontal="left" vertical="center"/>
    </xf>
    <xf numFmtId="0" fontId="34" fillId="0" borderId="16" xfId="54" applyFont="1" applyBorder="1" applyAlignment="1">
      <alignment horizontal="center" vertical="top"/>
    </xf>
    <xf numFmtId="0" fontId="35" fillId="0" borderId="17" xfId="54" applyFont="1" applyFill="1" applyBorder="1" applyAlignment="1">
      <alignment horizontal="left" vertical="center"/>
    </xf>
    <xf numFmtId="0" fontId="20" fillId="0" borderId="18" xfId="54" applyFont="1" applyFill="1" applyBorder="1" applyAlignment="1">
      <alignment horizontal="left" vertical="center"/>
    </xf>
    <xf numFmtId="0" fontId="35" fillId="0" borderId="18" xfId="54" applyFont="1" applyFill="1" applyBorder="1" applyAlignment="1">
      <alignment horizontal="center" vertical="center"/>
    </xf>
    <xf numFmtId="0" fontId="13" fillId="0" borderId="18" xfId="54" applyFont="1" applyFill="1" applyBorder="1" applyAlignment="1">
      <alignment vertical="center"/>
    </xf>
    <xf numFmtId="0" fontId="35" fillId="0" borderId="18" xfId="54" applyFont="1" applyFill="1" applyBorder="1" applyAlignment="1">
      <alignment vertical="center"/>
    </xf>
    <xf numFmtId="0" fontId="20" fillId="0" borderId="19" xfId="54" applyFont="1" applyBorder="1" applyAlignment="1">
      <alignment horizontal="left" vertical="center"/>
    </xf>
    <xf numFmtId="0" fontId="20" fillId="0" borderId="20" xfId="54" applyFont="1" applyBorder="1" applyAlignment="1">
      <alignment horizontal="left" vertical="center"/>
    </xf>
    <xf numFmtId="0" fontId="35" fillId="0" borderId="21" xfId="54" applyFont="1" applyFill="1" applyBorder="1" applyAlignment="1">
      <alignment vertical="center"/>
    </xf>
    <xf numFmtId="0" fontId="20" fillId="0" borderId="19" xfId="54" applyFont="1" applyFill="1" applyBorder="1" applyAlignment="1">
      <alignment horizontal="left" vertical="center"/>
    </xf>
    <xf numFmtId="0" fontId="35" fillId="0" borderId="19" xfId="54" applyFont="1" applyFill="1" applyBorder="1" applyAlignment="1">
      <alignment vertical="center"/>
    </xf>
    <xf numFmtId="58" fontId="13" fillId="0" borderId="19" xfId="54" applyNumberFormat="1" applyFont="1" applyFill="1" applyBorder="1" applyAlignment="1">
      <alignment horizontal="center" vertical="center"/>
    </xf>
    <xf numFmtId="0" fontId="13" fillId="0" borderId="19" xfId="54" applyFont="1" applyFill="1" applyBorder="1" applyAlignment="1">
      <alignment horizontal="center" vertical="center"/>
    </xf>
    <xf numFmtId="0" fontId="35" fillId="0" borderId="19" xfId="54" applyFont="1" applyFill="1" applyBorder="1" applyAlignment="1">
      <alignment horizontal="center" vertical="center"/>
    </xf>
    <xf numFmtId="0" fontId="35" fillId="0" borderId="21" xfId="54" applyFont="1" applyFill="1" applyBorder="1" applyAlignment="1">
      <alignment horizontal="left" vertical="center"/>
    </xf>
    <xf numFmtId="0" fontId="35" fillId="0" borderId="19" xfId="54" applyFont="1" applyFill="1" applyBorder="1" applyAlignment="1">
      <alignment horizontal="left" vertical="center"/>
    </xf>
    <xf numFmtId="0" fontId="35" fillId="0" borderId="22" xfId="54" applyFont="1" applyFill="1" applyBorder="1" applyAlignment="1">
      <alignment vertical="center"/>
    </xf>
    <xf numFmtId="0" fontId="20" fillId="0" borderId="23" xfId="54" applyFont="1" applyFill="1" applyBorder="1" applyAlignment="1">
      <alignment horizontal="left" vertical="center"/>
    </xf>
    <xf numFmtId="0" fontId="35" fillId="0" borderId="23" xfId="54" applyFont="1" applyFill="1" applyBorder="1" applyAlignment="1">
      <alignment vertical="center"/>
    </xf>
    <xf numFmtId="0" fontId="13" fillId="0" borderId="23" xfId="54" applyFont="1" applyFill="1" applyBorder="1" applyAlignment="1">
      <alignment horizontal="left" vertical="center"/>
    </xf>
    <xf numFmtId="0" fontId="35" fillId="0" borderId="23" xfId="54" applyFont="1" applyFill="1" applyBorder="1" applyAlignment="1">
      <alignment horizontal="left" vertical="center"/>
    </xf>
    <xf numFmtId="0" fontId="35" fillId="0" borderId="0" xfId="54" applyFont="1" applyFill="1" applyBorder="1" applyAlignment="1">
      <alignment vertical="center"/>
    </xf>
    <xf numFmtId="0" fontId="13" fillId="0" borderId="0" xfId="54" applyFont="1" applyFill="1" applyBorder="1" applyAlignment="1">
      <alignment vertical="center"/>
    </xf>
    <xf numFmtId="0" fontId="13" fillId="0" borderId="0" xfId="54" applyFont="1" applyFill="1" applyAlignment="1">
      <alignment horizontal="left" vertical="center"/>
    </xf>
    <xf numFmtId="0" fontId="35" fillId="0" borderId="17" xfId="54" applyFont="1" applyFill="1" applyBorder="1" applyAlignment="1">
      <alignment vertical="center"/>
    </xf>
    <xf numFmtId="0" fontId="35" fillId="0" borderId="24" xfId="54" applyFont="1" applyFill="1" applyBorder="1" applyAlignment="1">
      <alignment horizontal="left" vertical="center"/>
    </xf>
    <xf numFmtId="0" fontId="35" fillId="0" borderId="25" xfId="54" applyFont="1" applyFill="1" applyBorder="1" applyAlignment="1">
      <alignment horizontal="left" vertical="center"/>
    </xf>
    <xf numFmtId="0" fontId="13" fillId="0" borderId="19" xfId="54" applyFont="1" applyFill="1" applyBorder="1" applyAlignment="1">
      <alignment horizontal="left" vertical="center"/>
    </xf>
    <xf numFmtId="0" fontId="13" fillId="0" borderId="19" xfId="54" applyFont="1" applyFill="1" applyBorder="1" applyAlignment="1">
      <alignment vertical="center"/>
    </xf>
    <xf numFmtId="0" fontId="13" fillId="0" borderId="26" xfId="54" applyFont="1" applyFill="1" applyBorder="1" applyAlignment="1">
      <alignment horizontal="center" vertical="center"/>
    </xf>
    <xf numFmtId="0" fontId="13" fillId="0" borderId="27" xfId="54" applyFont="1" applyFill="1" applyBorder="1" applyAlignment="1">
      <alignment horizontal="center" vertical="center"/>
    </xf>
    <xf numFmtId="0" fontId="36" fillId="0" borderId="28" xfId="54" applyFont="1" applyFill="1" applyBorder="1" applyAlignment="1">
      <alignment horizontal="left" vertical="center"/>
    </xf>
    <xf numFmtId="0" fontId="36" fillId="0" borderId="27" xfId="54" applyFont="1" applyFill="1" applyBorder="1" applyAlignment="1">
      <alignment horizontal="left" vertical="center"/>
    </xf>
    <xf numFmtId="0" fontId="13" fillId="0" borderId="23" xfId="54" applyFont="1" applyFill="1" applyBorder="1" applyAlignment="1">
      <alignment vertical="center"/>
    </xf>
    <xf numFmtId="0" fontId="13" fillId="0" borderId="0" xfId="54" applyFont="1" applyFill="1" applyBorder="1" applyAlignment="1">
      <alignment horizontal="left" vertical="center"/>
    </xf>
    <xf numFmtId="0" fontId="35" fillId="0" borderId="18" xfId="54" applyFont="1" applyFill="1" applyBorder="1" applyAlignment="1">
      <alignment horizontal="left" vertical="center"/>
    </xf>
    <xf numFmtId="0" fontId="13" fillId="0" borderId="21" xfId="54" applyFont="1" applyFill="1" applyBorder="1" applyAlignment="1">
      <alignment horizontal="left" vertical="center"/>
    </xf>
    <xf numFmtId="0" fontId="13" fillId="0" borderId="28" xfId="54" applyFont="1" applyFill="1" applyBorder="1" applyAlignment="1">
      <alignment horizontal="left" vertical="center"/>
    </xf>
    <xf numFmtId="0" fontId="13" fillId="0" borderId="27" xfId="54" applyFont="1" applyFill="1" applyBorder="1" applyAlignment="1">
      <alignment horizontal="left" vertical="center"/>
    </xf>
    <xf numFmtId="0" fontId="13" fillId="0" borderId="21" xfId="54" applyFont="1" applyFill="1" applyBorder="1" applyAlignment="1">
      <alignment horizontal="left" vertical="center" wrapText="1"/>
    </xf>
    <xf numFmtId="0" fontId="13" fillId="0" borderId="19" xfId="54" applyFont="1" applyFill="1" applyBorder="1" applyAlignment="1">
      <alignment horizontal="left" vertical="center" wrapText="1"/>
    </xf>
    <xf numFmtId="0" fontId="35" fillId="0" borderId="22" xfId="54" applyFont="1" applyFill="1" applyBorder="1" applyAlignment="1">
      <alignment horizontal="left" vertical="center"/>
    </xf>
    <xf numFmtId="0" fontId="7" fillId="0" borderId="23" xfId="54" applyFill="1" applyBorder="1" applyAlignment="1">
      <alignment horizontal="center" vertical="center"/>
    </xf>
    <xf numFmtId="0" fontId="35" fillId="0" borderId="29" xfId="54" applyFont="1" applyFill="1" applyBorder="1" applyAlignment="1">
      <alignment horizontal="center" vertical="center"/>
    </xf>
    <xf numFmtId="0" fontId="35" fillId="0" borderId="30" xfId="54" applyFont="1" applyFill="1" applyBorder="1" applyAlignment="1">
      <alignment horizontal="left" vertical="center"/>
    </xf>
    <xf numFmtId="0" fontId="13" fillId="0" borderId="28" xfId="54" applyFont="1" applyFill="1" applyBorder="1" applyAlignment="1">
      <alignment horizontal="right" vertical="center"/>
    </xf>
    <xf numFmtId="0" fontId="13" fillId="0" borderId="27" xfId="54" applyFont="1" applyFill="1" applyBorder="1" applyAlignment="1">
      <alignment horizontal="right" vertical="center"/>
    </xf>
    <xf numFmtId="0" fontId="36" fillId="0" borderId="17" xfId="54" applyFont="1" applyFill="1" applyBorder="1" applyAlignment="1">
      <alignment horizontal="left" vertical="center"/>
    </xf>
    <xf numFmtId="0" fontId="36" fillId="0" borderId="18" xfId="54" applyFont="1" applyFill="1" applyBorder="1" applyAlignment="1">
      <alignment horizontal="left" vertical="center"/>
    </xf>
    <xf numFmtId="0" fontId="35" fillId="0" borderId="26" xfId="54" applyFont="1" applyFill="1" applyBorder="1" applyAlignment="1">
      <alignment horizontal="left" vertical="center"/>
    </xf>
    <xf numFmtId="0" fontId="35" fillId="0" borderId="31" xfId="54" applyFont="1" applyFill="1" applyBorder="1" applyAlignment="1">
      <alignment horizontal="left" vertical="center"/>
    </xf>
    <xf numFmtId="0" fontId="13" fillId="0" borderId="23" xfId="54" applyFont="1" applyFill="1" applyBorder="1" applyAlignment="1">
      <alignment horizontal="center" vertical="center"/>
    </xf>
    <xf numFmtId="58" fontId="13" fillId="0" borderId="23" xfId="54" applyNumberFormat="1" applyFont="1" applyFill="1" applyBorder="1" applyAlignment="1">
      <alignment horizontal="center" vertical="center"/>
    </xf>
    <xf numFmtId="0" fontId="35" fillId="0" borderId="23" xfId="54" applyFont="1" applyFill="1" applyBorder="1" applyAlignment="1">
      <alignment horizontal="center" vertical="center"/>
    </xf>
    <xf numFmtId="0" fontId="13" fillId="0" borderId="18" xfId="54" applyFont="1" applyFill="1" applyBorder="1" applyAlignment="1">
      <alignment horizontal="center" vertical="center"/>
    </xf>
    <xf numFmtId="0" fontId="13" fillId="0" borderId="32" xfId="54" applyFont="1" applyFill="1" applyBorder="1" applyAlignment="1">
      <alignment horizontal="center" vertical="center"/>
    </xf>
    <xf numFmtId="0" fontId="35" fillId="0" borderId="20" xfId="54" applyFont="1" applyFill="1" applyBorder="1" applyAlignment="1">
      <alignment horizontal="center" vertical="center"/>
    </xf>
    <xf numFmtId="0" fontId="13" fillId="0" borderId="20" xfId="54" applyFont="1" applyFill="1" applyBorder="1" applyAlignment="1">
      <alignment horizontal="left" vertical="center"/>
    </xf>
    <xf numFmtId="0" fontId="13" fillId="0" borderId="33" xfId="54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5" fillId="0" borderId="34" xfId="54" applyFont="1" applyFill="1" applyBorder="1" applyAlignment="1">
      <alignment horizontal="left" vertical="center"/>
    </xf>
    <xf numFmtId="0" fontId="13" fillId="0" borderId="35" xfId="54" applyFont="1" applyFill="1" applyBorder="1" applyAlignment="1">
      <alignment horizontal="center" vertical="center"/>
    </xf>
    <xf numFmtId="0" fontId="36" fillId="0" borderId="35" xfId="54" applyFont="1" applyFill="1" applyBorder="1" applyAlignment="1">
      <alignment horizontal="left" vertical="center"/>
    </xf>
    <xf numFmtId="0" fontId="35" fillId="0" borderId="32" xfId="54" applyFont="1" applyFill="1" applyBorder="1" applyAlignment="1">
      <alignment horizontal="left" vertical="center"/>
    </xf>
    <xf numFmtId="0" fontId="35" fillId="0" borderId="20" xfId="54" applyFont="1" applyFill="1" applyBorder="1" applyAlignment="1">
      <alignment horizontal="left" vertical="center"/>
    </xf>
    <xf numFmtId="0" fontId="13" fillId="0" borderId="35" xfId="54" applyFont="1" applyFill="1" applyBorder="1" applyAlignment="1">
      <alignment horizontal="left" vertical="center"/>
    </xf>
    <xf numFmtId="0" fontId="13" fillId="0" borderId="20" xfId="54" applyFont="1" applyFill="1" applyBorder="1" applyAlignment="1">
      <alignment horizontal="left" vertical="center" wrapText="1"/>
    </xf>
    <xf numFmtId="0" fontId="7" fillId="0" borderId="33" xfId="54" applyFill="1" applyBorder="1" applyAlignment="1">
      <alignment horizontal="center" vertical="center"/>
    </xf>
    <xf numFmtId="0" fontId="35" fillId="0" borderId="34" xfId="54" applyFont="1" applyFill="1" applyBorder="1" applyAlignment="1">
      <alignment horizontal="center" vertical="center"/>
    </xf>
    <xf numFmtId="0" fontId="13" fillId="0" borderId="31" xfId="54" applyFont="1" applyFill="1" applyBorder="1" applyAlignment="1">
      <alignment horizontal="left" vertical="center"/>
    </xf>
    <xf numFmtId="0" fontId="13" fillId="0" borderId="20" xfId="54" applyFont="1" applyFill="1" applyBorder="1" applyAlignment="1">
      <alignment horizontal="center" vertical="center"/>
    </xf>
    <xf numFmtId="0" fontId="13" fillId="0" borderId="20" xfId="54" applyFont="1" applyFill="1" applyBorder="1" applyAlignment="1">
      <alignment horizontal="center" vertical="center" wrapText="1"/>
    </xf>
    <xf numFmtId="0" fontId="7" fillId="0" borderId="35" xfId="54" applyFont="1" applyFill="1" applyBorder="1" applyAlignment="1">
      <alignment horizontal="center" vertical="center"/>
    </xf>
    <xf numFmtId="0" fontId="37" fillId="0" borderId="35" xfId="54" applyFont="1" applyFill="1" applyBorder="1" applyAlignment="1">
      <alignment horizontal="center" vertical="center"/>
    </xf>
    <xf numFmtId="0" fontId="13" fillId="0" borderId="31" xfId="54" applyFont="1" applyFill="1" applyBorder="1" applyAlignment="1">
      <alignment horizontal="right" vertical="center"/>
    </xf>
    <xf numFmtId="0" fontId="13" fillId="0" borderId="36" xfId="54" applyFont="1" applyFill="1" applyBorder="1" applyAlignment="1">
      <alignment horizontal="center" vertical="center"/>
    </xf>
    <xf numFmtId="0" fontId="36" fillId="0" borderId="32" xfId="54" applyFont="1" applyFill="1" applyBorder="1" applyAlignment="1">
      <alignment horizontal="left" vertical="center"/>
    </xf>
    <xf numFmtId="0" fontId="13" fillId="0" borderId="33" xfId="54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left" vertical="center"/>
    </xf>
    <xf numFmtId="0" fontId="28" fillId="0" borderId="11" xfId="0" applyFont="1" applyFill="1" applyBorder="1" applyAlignment="1">
      <alignment horizontal="left" vertical="center"/>
    </xf>
    <xf numFmtId="0" fontId="30" fillId="0" borderId="11" xfId="57" applyFont="1" applyFill="1" applyBorder="1" applyAlignment="1">
      <alignment horizontal="left"/>
    </xf>
    <xf numFmtId="49" fontId="17" fillId="0" borderId="0" xfId="55" applyNumberFormat="1" applyFont="1" applyFill="1" applyBorder="1" applyAlignment="1">
      <alignment horizontal="center"/>
    </xf>
    <xf numFmtId="0" fontId="17" fillId="0" borderId="0" xfId="55" applyFont="1" applyFill="1" applyBorder="1" applyAlignment="1"/>
    <xf numFmtId="49" fontId="32" fillId="0" borderId="0" xfId="56" applyNumberFormat="1" applyFont="1" applyFill="1" applyBorder="1" applyAlignment="1">
      <alignment horizontal="center" vertical="center"/>
    </xf>
    <xf numFmtId="0" fontId="35" fillId="3" borderId="24" xfId="54" applyFont="1" applyFill="1" applyBorder="1" applyAlignment="1">
      <alignment horizontal="left" vertical="center"/>
    </xf>
    <xf numFmtId="0" fontId="35" fillId="3" borderId="25" xfId="54" applyFont="1" applyFill="1" applyBorder="1" applyAlignment="1">
      <alignment horizontal="left" vertical="center"/>
    </xf>
    <xf numFmtId="0" fontId="35" fillId="3" borderId="34" xfId="54" applyFont="1" applyFill="1" applyBorder="1" applyAlignment="1">
      <alignment horizontal="left" vertical="center"/>
    </xf>
    <xf numFmtId="0" fontId="32" fillId="0" borderId="0" xfId="55" applyFont="1" applyFill="1" applyAlignment="1">
      <alignment horizontal="center"/>
    </xf>
    <xf numFmtId="0" fontId="19" fillId="0" borderId="37" xfId="54" applyFont="1" applyFill="1" applyBorder="1" applyAlignment="1">
      <alignment horizontal="left" vertical="center"/>
    </xf>
    <xf numFmtId="0" fontId="0" fillId="0" borderId="38" xfId="54" applyFont="1" applyFill="1" applyBorder="1" applyAlignment="1">
      <alignment horizontal="center" vertical="center"/>
    </xf>
    <xf numFmtId="0" fontId="38" fillId="0" borderId="38" xfId="54" applyFont="1" applyFill="1" applyBorder="1" applyAlignment="1">
      <alignment horizontal="center" vertical="center"/>
    </xf>
    <xf numFmtId="0" fontId="19" fillId="0" borderId="38" xfId="54" applyFont="1" applyFill="1" applyBorder="1" applyAlignment="1">
      <alignment vertical="center"/>
    </xf>
    <xf numFmtId="0" fontId="21" fillId="0" borderId="38" xfId="54" applyFont="1" applyFill="1" applyBorder="1" applyAlignment="1">
      <alignment horizontal="center" vertical="center"/>
    </xf>
    <xf numFmtId="0" fontId="21" fillId="0" borderId="39" xfId="54" applyFont="1" applyFill="1" applyBorder="1" applyAlignment="1">
      <alignment horizontal="center" vertical="center"/>
    </xf>
    <xf numFmtId="0" fontId="17" fillId="0" borderId="40" xfId="55" applyFont="1" applyFill="1" applyBorder="1" applyAlignment="1"/>
    <xf numFmtId="0" fontId="22" fillId="0" borderId="41" xfId="55" applyFont="1" applyFill="1" applyBorder="1" applyAlignment="1" applyProtection="1">
      <alignment horizontal="center" vertical="center"/>
    </xf>
    <xf numFmtId="0" fontId="33" fillId="0" borderId="7" xfId="57" applyFont="1" applyFill="1" applyBorder="1" applyAlignment="1">
      <alignment horizontal="center"/>
    </xf>
    <xf numFmtId="0" fontId="28" fillId="0" borderId="4" xfId="57" applyFont="1" applyFill="1" applyBorder="1" applyAlignment="1">
      <alignment horizontal="center"/>
    </xf>
    <xf numFmtId="0" fontId="28" fillId="5" borderId="2" xfId="0" applyFont="1" applyFill="1" applyBorder="1" applyAlignment="1">
      <alignment horizontal="center" vertical="center"/>
    </xf>
    <xf numFmtId="0" fontId="28" fillId="0" borderId="2" xfId="57" applyFont="1" applyFill="1" applyBorder="1" applyAlignment="1">
      <alignment horizontal="center"/>
    </xf>
    <xf numFmtId="49" fontId="28" fillId="5" borderId="4" xfId="62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28" fillId="5" borderId="2" xfId="0" applyFont="1" applyFill="1" applyBorder="1" applyAlignment="1">
      <alignment horizontal="center"/>
    </xf>
    <xf numFmtId="0" fontId="39" fillId="0" borderId="41" xfId="61" applyFont="1" applyFill="1" applyBorder="1" applyAlignment="1">
      <alignment horizontal="center"/>
    </xf>
    <xf numFmtId="0" fontId="40" fillId="0" borderId="2" xfId="0" applyNumberFormat="1" applyFont="1" applyFill="1" applyBorder="1" applyAlignment="1">
      <alignment horizontal="center" vertical="center"/>
    </xf>
    <xf numFmtId="178" fontId="31" fillId="0" borderId="5" xfId="0" applyNumberFormat="1" applyFont="1" applyFill="1" applyBorder="1" applyAlignment="1">
      <alignment horizontal="center" vertical="center"/>
    </xf>
    <xf numFmtId="0" fontId="17" fillId="0" borderId="8" xfId="55" applyFont="1" applyFill="1" applyBorder="1" applyAlignment="1"/>
    <xf numFmtId="0" fontId="25" fillId="0" borderId="42" xfId="0" applyFont="1" applyFill="1" applyBorder="1" applyAlignment="1">
      <alignment horizontal="center" vertical="center"/>
    </xf>
    <xf numFmtId="0" fontId="25" fillId="0" borderId="43" xfId="0" applyNumberFormat="1" applyFont="1" applyFill="1" applyBorder="1" applyAlignment="1">
      <alignment horizontal="center" vertical="center"/>
    </xf>
    <xf numFmtId="0" fontId="41" fillId="0" borderId="43" xfId="0" applyFont="1" applyFill="1" applyBorder="1" applyAlignment="1">
      <alignment horizontal="center" vertical="center"/>
    </xf>
    <xf numFmtId="0" fontId="25" fillId="0" borderId="44" xfId="0" applyNumberFormat="1" applyFont="1" applyFill="1" applyBorder="1" applyAlignment="1">
      <alignment horizontal="center" vertical="center"/>
    </xf>
    <xf numFmtId="0" fontId="17" fillId="0" borderId="45" xfId="55" applyFont="1" applyFill="1" applyBorder="1" applyAlignment="1"/>
    <xf numFmtId="0" fontId="25" fillId="0" borderId="0" xfId="0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41" fillId="0" borderId="0" xfId="31" applyNumberFormat="1" applyFont="1" applyFill="1" applyBorder="1" applyAlignment="1">
      <alignment horizontal="center" vertical="center"/>
    </xf>
    <xf numFmtId="179" fontId="2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9" fillId="0" borderId="46" xfId="54" applyFont="1" applyFill="1" applyBorder="1" applyAlignment="1">
      <alignment horizontal="left" vertical="center"/>
    </xf>
    <xf numFmtId="0" fontId="17" fillId="0" borderId="38" xfId="54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23" fillId="0" borderId="7" xfId="55" applyFont="1" applyFill="1" applyBorder="1" applyAlignment="1" applyProtection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49" fontId="32" fillId="0" borderId="31" xfId="56" applyNumberFormat="1" applyFont="1" applyFill="1" applyBorder="1" applyAlignment="1">
      <alignment horizontal="center" vertical="center"/>
    </xf>
    <xf numFmtId="49" fontId="32" fillId="0" borderId="19" xfId="56" applyNumberFormat="1" applyFont="1" applyFill="1" applyBorder="1" applyAlignment="1">
      <alignment horizontal="center" vertical="center"/>
    </xf>
    <xf numFmtId="49" fontId="12" fillId="0" borderId="19" xfId="0" applyNumberFormat="1" applyFont="1" applyFill="1" applyBorder="1" applyAlignment="1">
      <alignment horizontal="center" vertical="center"/>
    </xf>
    <xf numFmtId="49" fontId="32" fillId="0" borderId="47" xfId="56" applyNumberFormat="1" applyFont="1" applyFill="1" applyBorder="1" applyAlignment="1">
      <alignment horizontal="center" vertical="center"/>
    </xf>
    <xf numFmtId="49" fontId="32" fillId="0" borderId="48" xfId="56" applyNumberFormat="1" applyFont="1" applyFill="1" applyBorder="1" applyAlignment="1">
      <alignment horizontal="center" vertical="center"/>
    </xf>
    <xf numFmtId="49" fontId="43" fillId="0" borderId="48" xfId="56" applyNumberFormat="1" applyFont="1" applyFill="1" applyBorder="1" applyAlignment="1">
      <alignment horizontal="center" vertical="center"/>
    </xf>
    <xf numFmtId="49" fontId="12" fillId="0" borderId="48" xfId="0" applyNumberFormat="1" applyFont="1" applyFill="1" applyBorder="1" applyAlignment="1">
      <alignment horizontal="center" vertical="center"/>
    </xf>
    <xf numFmtId="49" fontId="17" fillId="0" borderId="49" xfId="55" applyNumberFormat="1" applyFont="1" applyFill="1" applyBorder="1" applyAlignment="1">
      <alignment horizontal="center"/>
    </xf>
    <xf numFmtId="49" fontId="17" fillId="0" borderId="50" xfId="55" applyNumberFormat="1" applyFont="1" applyFill="1" applyBorder="1" applyAlignment="1">
      <alignment horizontal="center"/>
    </xf>
    <xf numFmtId="49" fontId="32" fillId="0" borderId="50" xfId="56" applyNumberFormat="1" applyFont="1" applyFill="1" applyBorder="1" applyAlignment="1">
      <alignment horizontal="center" vertical="center"/>
    </xf>
    <xf numFmtId="49" fontId="12" fillId="0" borderId="50" xfId="0" applyNumberFormat="1" applyFont="1" applyFill="1" applyBorder="1" applyAlignment="1">
      <alignment horizontal="center" vertical="center"/>
    </xf>
    <xf numFmtId="14" fontId="23" fillId="0" borderId="0" xfId="55" applyNumberFormat="1" applyFont="1" applyFill="1" applyAlignment="1"/>
    <xf numFmtId="58" fontId="32" fillId="0" borderId="0" xfId="55" applyNumberFormat="1" applyFont="1" applyFill="1" applyAlignment="1">
      <alignment horizontal="left"/>
    </xf>
    <xf numFmtId="0" fontId="42" fillId="0" borderId="5" xfId="0" applyFont="1" applyFill="1" applyBorder="1" applyAlignment="1">
      <alignment horizontal="center" vertical="center"/>
    </xf>
    <xf numFmtId="49" fontId="12" fillId="0" borderId="51" xfId="0" applyNumberFormat="1" applyFont="1" applyFill="1" applyBorder="1" applyAlignment="1">
      <alignment horizontal="center" vertical="center"/>
    </xf>
    <xf numFmtId="49" fontId="12" fillId="0" borderId="26" xfId="0" applyNumberFormat="1" applyFont="1" applyFill="1" applyBorder="1" applyAlignment="1">
      <alignment horizontal="center" vertical="center"/>
    </xf>
    <xf numFmtId="0" fontId="7" fillId="0" borderId="0" xfId="54" applyFont="1" applyAlignment="1">
      <alignment horizontal="left" vertical="center"/>
    </xf>
    <xf numFmtId="0" fontId="37" fillId="0" borderId="52" xfId="54" applyFont="1" applyBorder="1" applyAlignment="1">
      <alignment horizontal="left" vertical="center"/>
    </xf>
    <xf numFmtId="0" fontId="20" fillId="0" borderId="53" xfId="54" applyFont="1" applyBorder="1" applyAlignment="1">
      <alignment horizontal="center" vertical="center"/>
    </xf>
    <xf numFmtId="0" fontId="37" fillId="0" borderId="53" xfId="54" applyFont="1" applyBorder="1" applyAlignment="1">
      <alignment horizontal="center" vertical="center"/>
    </xf>
    <xf numFmtId="0" fontId="36" fillId="0" borderId="53" xfId="54" applyFont="1" applyBorder="1" applyAlignment="1">
      <alignment horizontal="left" vertical="center"/>
    </xf>
    <xf numFmtId="0" fontId="36" fillId="0" borderId="17" xfId="54" applyFont="1" applyBorder="1" applyAlignment="1">
      <alignment horizontal="center" vertical="center"/>
    </xf>
    <xf numFmtId="0" fontId="36" fillId="0" borderId="18" xfId="54" applyFont="1" applyBorder="1" applyAlignment="1">
      <alignment horizontal="center" vertical="center"/>
    </xf>
    <xf numFmtId="0" fontId="36" fillId="0" borderId="32" xfId="54" applyFont="1" applyBorder="1" applyAlignment="1">
      <alignment horizontal="center" vertical="center"/>
    </xf>
    <xf numFmtId="0" fontId="37" fillId="0" borderId="17" xfId="54" applyFont="1" applyBorder="1" applyAlignment="1">
      <alignment horizontal="center" vertical="center"/>
    </xf>
    <xf numFmtId="0" fontId="37" fillId="0" borderId="18" xfId="54" applyFont="1" applyBorder="1" applyAlignment="1">
      <alignment horizontal="center" vertical="center"/>
    </xf>
    <xf numFmtId="0" fontId="37" fillId="0" borderId="32" xfId="54" applyFont="1" applyBorder="1" applyAlignment="1">
      <alignment horizontal="center" vertical="center"/>
    </xf>
    <xf numFmtId="0" fontId="36" fillId="0" borderId="21" xfId="54" applyFont="1" applyBorder="1" applyAlignment="1">
      <alignment horizontal="left" vertical="center"/>
    </xf>
    <xf numFmtId="0" fontId="36" fillId="0" borderId="19" xfId="54" applyFont="1" applyBorder="1" applyAlignment="1">
      <alignment horizontal="left" vertical="center"/>
    </xf>
    <xf numFmtId="14" fontId="20" fillId="0" borderId="19" xfId="54" applyNumberFormat="1" applyFont="1" applyBorder="1" applyAlignment="1">
      <alignment horizontal="center" vertical="center"/>
    </xf>
    <xf numFmtId="14" fontId="20" fillId="0" borderId="20" xfId="54" applyNumberFormat="1" applyFont="1" applyBorder="1" applyAlignment="1">
      <alignment horizontal="center" vertical="center"/>
    </xf>
    <xf numFmtId="0" fontId="36" fillId="0" borderId="21" xfId="54" applyFont="1" applyBorder="1" applyAlignment="1">
      <alignment vertical="center"/>
    </xf>
    <xf numFmtId="49" fontId="20" fillId="0" borderId="19" xfId="54" applyNumberFormat="1" applyFont="1" applyBorder="1" applyAlignment="1">
      <alignment horizontal="center" vertical="center"/>
    </xf>
    <xf numFmtId="0" fontId="20" fillId="0" borderId="20" xfId="54" applyFont="1" applyBorder="1" applyAlignment="1">
      <alignment horizontal="center" vertical="center"/>
    </xf>
    <xf numFmtId="0" fontId="36" fillId="0" borderId="19" xfId="54" applyFont="1" applyBorder="1" applyAlignment="1">
      <alignment vertical="center"/>
    </xf>
    <xf numFmtId="0" fontId="20" fillId="0" borderId="54" xfId="54" applyFont="1" applyBorder="1" applyAlignment="1">
      <alignment horizontal="center" vertical="center"/>
    </xf>
    <xf numFmtId="0" fontId="20" fillId="0" borderId="55" xfId="54" applyFont="1" applyBorder="1" applyAlignment="1">
      <alignment horizontal="center" vertical="center"/>
    </xf>
    <xf numFmtId="0" fontId="7" fillId="0" borderId="19" xfId="54" applyFont="1" applyBorder="1" applyAlignment="1">
      <alignment vertical="center"/>
    </xf>
    <xf numFmtId="0" fontId="44" fillId="0" borderId="22" xfId="54" applyFont="1" applyBorder="1" applyAlignment="1">
      <alignment vertical="center"/>
    </xf>
    <xf numFmtId="0" fontId="20" fillId="0" borderId="56" xfId="54" applyFont="1" applyBorder="1" applyAlignment="1">
      <alignment horizontal="center" vertical="center"/>
    </xf>
    <xf numFmtId="0" fontId="20" fillId="0" borderId="36" xfId="54" applyFont="1" applyBorder="1" applyAlignment="1">
      <alignment horizontal="center" vertical="center"/>
    </xf>
    <xf numFmtId="0" fontId="36" fillId="0" borderId="22" xfId="54" applyFont="1" applyBorder="1" applyAlignment="1">
      <alignment horizontal="left" vertical="center"/>
    </xf>
    <xf numFmtId="0" fontId="36" fillId="0" borderId="23" xfId="54" applyFont="1" applyBorder="1" applyAlignment="1">
      <alignment horizontal="left" vertical="center"/>
    </xf>
    <xf numFmtId="14" fontId="20" fillId="0" borderId="23" xfId="54" applyNumberFormat="1" applyFont="1" applyBorder="1" applyAlignment="1">
      <alignment horizontal="center" vertical="center"/>
    </xf>
    <xf numFmtId="14" fontId="20" fillId="0" borderId="33" xfId="54" applyNumberFormat="1" applyFont="1" applyBorder="1" applyAlignment="1">
      <alignment horizontal="center" vertical="center"/>
    </xf>
    <xf numFmtId="0" fontId="37" fillId="0" borderId="0" xfId="54" applyFont="1" applyBorder="1" applyAlignment="1">
      <alignment horizontal="left" vertical="center"/>
    </xf>
    <xf numFmtId="0" fontId="36" fillId="0" borderId="17" xfId="54" applyFont="1" applyBorder="1" applyAlignment="1">
      <alignment vertical="center"/>
    </xf>
    <xf numFmtId="0" fontId="7" fillId="0" borderId="18" xfId="54" applyFont="1" applyBorder="1" applyAlignment="1">
      <alignment horizontal="left" vertical="center"/>
    </xf>
    <xf numFmtId="0" fontId="20" fillId="0" borderId="18" xfId="54" applyFont="1" applyBorder="1" applyAlignment="1">
      <alignment horizontal="left" vertical="center"/>
    </xf>
    <xf numFmtId="0" fontId="7" fillId="0" borderId="18" xfId="54" applyFont="1" applyBorder="1" applyAlignment="1">
      <alignment vertical="center"/>
    </xf>
    <xf numFmtId="0" fontId="36" fillId="0" borderId="18" xfId="54" applyFont="1" applyBorder="1" applyAlignment="1">
      <alignment vertical="center"/>
    </xf>
    <xf numFmtId="0" fontId="7" fillId="0" borderId="19" xfId="54" applyFont="1" applyBorder="1" applyAlignment="1">
      <alignment horizontal="left" vertical="center"/>
    </xf>
    <xf numFmtId="0" fontId="36" fillId="0" borderId="0" xfId="54" applyFont="1" applyBorder="1" applyAlignment="1">
      <alignment horizontal="left" vertical="center"/>
    </xf>
    <xf numFmtId="0" fontId="13" fillId="0" borderId="30" xfId="54" applyFont="1" applyBorder="1" applyAlignment="1">
      <alignment horizontal="left" vertical="center" wrapText="1"/>
    </xf>
    <xf numFmtId="0" fontId="13" fillId="0" borderId="25" xfId="54" applyFont="1" applyBorder="1" applyAlignment="1">
      <alignment horizontal="left" vertical="center" wrapText="1"/>
    </xf>
    <xf numFmtId="0" fontId="13" fillId="0" borderId="57" xfId="54" applyFont="1" applyBorder="1" applyAlignment="1">
      <alignment horizontal="left" vertical="center" wrapText="1"/>
    </xf>
    <xf numFmtId="0" fontId="13" fillId="0" borderId="28" xfId="54" applyFont="1" applyBorder="1" applyAlignment="1">
      <alignment horizontal="left" vertical="center"/>
    </xf>
    <xf numFmtId="0" fontId="13" fillId="0" borderId="27" xfId="54" applyFont="1" applyBorder="1" applyAlignment="1">
      <alignment horizontal="left" vertical="center"/>
    </xf>
    <xf numFmtId="0" fontId="13" fillId="0" borderId="31" xfId="54" applyFont="1" applyBorder="1" applyAlignment="1">
      <alignment horizontal="left" vertical="center"/>
    </xf>
    <xf numFmtId="0" fontId="13" fillId="0" borderId="26" xfId="54" applyFont="1" applyBorder="1" applyAlignment="1">
      <alignment horizontal="left" vertical="center"/>
    </xf>
    <xf numFmtId="0" fontId="20" fillId="0" borderId="22" xfId="54" applyFont="1" applyBorder="1" applyAlignment="1">
      <alignment horizontal="left" vertical="center"/>
    </xf>
    <xf numFmtId="0" fontId="20" fillId="0" borderId="23" xfId="54" applyFont="1" applyBorder="1" applyAlignment="1">
      <alignment horizontal="left" vertical="center"/>
    </xf>
    <xf numFmtId="0" fontId="13" fillId="0" borderId="17" xfId="54" applyFont="1" applyBorder="1" applyAlignment="1">
      <alignment horizontal="left" vertical="center" wrapText="1"/>
    </xf>
    <xf numFmtId="0" fontId="13" fillId="0" borderId="18" xfId="54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36" fillId="0" borderId="21" xfId="54" applyFont="1" applyFill="1" applyBorder="1" applyAlignment="1">
      <alignment horizontal="left" vertical="center"/>
    </xf>
    <xf numFmtId="0" fontId="36" fillId="0" borderId="22" xfId="54" applyFont="1" applyBorder="1" applyAlignment="1">
      <alignment horizontal="center" vertical="center"/>
    </xf>
    <xf numFmtId="0" fontId="36" fillId="0" borderId="23" xfId="54" applyFont="1" applyBorder="1" applyAlignment="1">
      <alignment horizontal="center" vertical="center"/>
    </xf>
    <xf numFmtId="0" fontId="36" fillId="0" borderId="21" xfId="54" applyFont="1" applyBorder="1" applyAlignment="1">
      <alignment horizontal="center" vertical="center"/>
    </xf>
    <xf numFmtId="0" fontId="36" fillId="0" borderId="19" xfId="54" applyFont="1" applyBorder="1" applyAlignment="1">
      <alignment horizontal="center" vertical="center"/>
    </xf>
    <xf numFmtId="0" fontId="35" fillId="0" borderId="19" xfId="54" applyFont="1" applyBorder="1" applyAlignment="1">
      <alignment horizontal="left" vertical="center"/>
    </xf>
    <xf numFmtId="0" fontId="36" fillId="0" borderId="58" xfId="54" applyFont="1" applyFill="1" applyBorder="1" applyAlignment="1">
      <alignment horizontal="left" vertical="center"/>
    </xf>
    <xf numFmtId="0" fontId="36" fillId="0" borderId="59" xfId="54" applyFont="1" applyFill="1" applyBorder="1" applyAlignment="1">
      <alignment horizontal="left" vertical="center"/>
    </xf>
    <xf numFmtId="0" fontId="37" fillId="0" borderId="0" xfId="54" applyFont="1" applyFill="1" applyBorder="1" applyAlignment="1">
      <alignment horizontal="left" vertical="center"/>
    </xf>
    <xf numFmtId="0" fontId="20" fillId="0" borderId="30" xfId="54" applyFont="1" applyFill="1" applyBorder="1" applyAlignment="1">
      <alignment horizontal="left" vertical="center"/>
    </xf>
    <xf numFmtId="0" fontId="20" fillId="0" borderId="25" xfId="54" applyFont="1" applyFill="1" applyBorder="1" applyAlignment="1">
      <alignment horizontal="left" vertical="center"/>
    </xf>
    <xf numFmtId="0" fontId="20" fillId="0" borderId="28" xfId="54" applyFont="1" applyFill="1" applyBorder="1" applyAlignment="1">
      <alignment horizontal="left" vertical="center"/>
    </xf>
    <xf numFmtId="0" fontId="20" fillId="0" borderId="27" xfId="54" applyFont="1" applyFill="1" applyBorder="1" applyAlignment="1">
      <alignment horizontal="left" vertical="center"/>
    </xf>
    <xf numFmtId="0" fontId="36" fillId="0" borderId="28" xfId="54" applyFont="1" applyBorder="1" applyAlignment="1">
      <alignment horizontal="left" vertical="center"/>
    </xf>
    <xf numFmtId="0" fontId="36" fillId="0" borderId="27" xfId="54" applyFont="1" applyBorder="1" applyAlignment="1">
      <alignment horizontal="left" vertical="center"/>
    </xf>
    <xf numFmtId="0" fontId="37" fillId="0" borderId="60" xfId="54" applyFont="1" applyBorder="1" applyAlignment="1">
      <alignment vertical="center"/>
    </xf>
    <xf numFmtId="0" fontId="20" fillId="0" borderId="61" xfId="54" applyFont="1" applyBorder="1" applyAlignment="1">
      <alignment horizontal="center" vertical="center"/>
    </xf>
    <xf numFmtId="0" fontId="37" fillId="0" borderId="61" xfId="54" applyFont="1" applyBorder="1" applyAlignment="1">
      <alignment vertical="center"/>
    </xf>
    <xf numFmtId="58" fontId="7" fillId="0" borderId="61" xfId="54" applyNumberFormat="1" applyFont="1" applyBorder="1" applyAlignment="1">
      <alignment vertical="center"/>
    </xf>
    <xf numFmtId="0" fontId="37" fillId="0" borderId="61" xfId="54" applyFont="1" applyBorder="1" applyAlignment="1">
      <alignment horizontal="center" vertical="center"/>
    </xf>
    <xf numFmtId="0" fontId="37" fillId="0" borderId="62" xfId="54" applyFont="1" applyFill="1" applyBorder="1" applyAlignment="1">
      <alignment horizontal="left" vertical="center"/>
    </xf>
    <xf numFmtId="0" fontId="37" fillId="0" borderId="61" xfId="54" applyFont="1" applyFill="1" applyBorder="1" applyAlignment="1">
      <alignment horizontal="left" vertical="center"/>
    </xf>
    <xf numFmtId="0" fontId="37" fillId="0" borderId="63" xfId="54" applyFont="1" applyFill="1" applyBorder="1" applyAlignment="1">
      <alignment horizontal="center" vertical="center"/>
    </xf>
    <xf numFmtId="0" fontId="37" fillId="0" borderId="48" xfId="54" applyFont="1" applyFill="1" applyBorder="1" applyAlignment="1">
      <alignment horizontal="center" vertical="center"/>
    </xf>
    <xf numFmtId="0" fontId="37" fillId="0" borderId="22" xfId="54" applyFont="1" applyFill="1" applyBorder="1" applyAlignment="1">
      <alignment horizontal="center" vertical="center"/>
    </xf>
    <xf numFmtId="0" fontId="37" fillId="0" borderId="23" xfId="54" applyFont="1" applyFill="1" applyBorder="1" applyAlignment="1">
      <alignment horizontal="center" vertical="center"/>
    </xf>
    <xf numFmtId="0" fontId="7" fillId="0" borderId="53" xfId="54" applyFont="1" applyBorder="1" applyAlignment="1">
      <alignment horizontal="center" vertical="center"/>
    </xf>
    <xf numFmtId="0" fontId="7" fillId="0" borderId="64" xfId="54" applyFont="1" applyBorder="1" applyAlignment="1">
      <alignment horizontal="center" vertical="center"/>
    </xf>
    <xf numFmtId="0" fontId="20" fillId="0" borderId="33" xfId="54" applyFont="1" applyBorder="1" applyAlignment="1">
      <alignment horizontal="left" vertical="center"/>
    </xf>
    <xf numFmtId="0" fontId="20" fillId="0" borderId="32" xfId="54" applyFont="1" applyBorder="1" applyAlignment="1">
      <alignment horizontal="left" vertical="center"/>
    </xf>
    <xf numFmtId="0" fontId="36" fillId="0" borderId="33" xfId="54" applyFont="1" applyBorder="1" applyAlignment="1">
      <alignment horizontal="left" vertical="center"/>
    </xf>
    <xf numFmtId="0" fontId="35" fillId="0" borderId="18" xfId="54" applyFont="1" applyBorder="1" applyAlignment="1">
      <alignment horizontal="left" vertical="center"/>
    </xf>
    <xf numFmtId="0" fontId="35" fillId="0" borderId="32" xfId="54" applyFont="1" applyBorder="1" applyAlignment="1">
      <alignment horizontal="left" vertical="center"/>
    </xf>
    <xf numFmtId="0" fontId="35" fillId="0" borderId="26" xfId="54" applyFont="1" applyBorder="1" applyAlignment="1">
      <alignment horizontal="left" vertical="center"/>
    </xf>
    <xf numFmtId="0" fontId="35" fillId="0" borderId="27" xfId="54" applyFont="1" applyBorder="1" applyAlignment="1">
      <alignment horizontal="left" vertical="center"/>
    </xf>
    <xf numFmtId="0" fontId="35" fillId="0" borderId="35" xfId="54" applyFont="1" applyBorder="1" applyAlignment="1">
      <alignment horizontal="left" vertical="center"/>
    </xf>
    <xf numFmtId="0" fontId="20" fillId="0" borderId="20" xfId="54" applyFont="1" applyFill="1" applyBorder="1" applyAlignment="1">
      <alignment horizontal="left" vertical="center"/>
    </xf>
    <xf numFmtId="0" fontId="36" fillId="0" borderId="33" xfId="54" applyFont="1" applyBorder="1" applyAlignment="1">
      <alignment horizontal="center" vertical="center"/>
    </xf>
    <xf numFmtId="0" fontId="35" fillId="0" borderId="20" xfId="54" applyFont="1" applyBorder="1" applyAlignment="1">
      <alignment horizontal="left" vertical="center"/>
    </xf>
    <xf numFmtId="0" fontId="36" fillId="0" borderId="36" xfId="54" applyFont="1" applyFill="1" applyBorder="1" applyAlignment="1">
      <alignment horizontal="left" vertical="center"/>
    </xf>
    <xf numFmtId="0" fontId="20" fillId="0" borderId="34" xfId="54" applyFont="1" applyFill="1" applyBorder="1" applyAlignment="1">
      <alignment horizontal="left" vertical="center"/>
    </xf>
    <xf numFmtId="0" fontId="20" fillId="0" borderId="35" xfId="54" applyFont="1" applyFill="1" applyBorder="1" applyAlignment="1">
      <alignment horizontal="left" vertical="center"/>
    </xf>
    <xf numFmtId="0" fontId="36" fillId="0" borderId="35" xfId="54" applyFont="1" applyBorder="1" applyAlignment="1">
      <alignment horizontal="left" vertical="center"/>
    </xf>
    <xf numFmtId="0" fontId="20" fillId="0" borderId="65" xfId="54" applyFont="1" applyBorder="1" applyAlignment="1">
      <alignment horizontal="center" vertical="center"/>
    </xf>
    <xf numFmtId="0" fontId="37" fillId="0" borderId="66" xfId="54" applyFont="1" applyFill="1" applyBorder="1" applyAlignment="1">
      <alignment horizontal="left" vertical="center"/>
    </xf>
    <xf numFmtId="0" fontId="37" fillId="0" borderId="67" xfId="54" applyFont="1" applyFill="1" applyBorder="1" applyAlignment="1">
      <alignment horizontal="center" vertical="center"/>
    </xf>
    <xf numFmtId="0" fontId="37" fillId="0" borderId="33" xfId="54" applyFont="1" applyFill="1" applyBorder="1" applyAlignment="1">
      <alignment horizontal="center" vertical="center"/>
    </xf>
    <xf numFmtId="0" fontId="17" fillId="0" borderId="0" xfId="55" applyFont="1" applyFill="1" applyAlignment="1">
      <alignment horizontal="left"/>
    </xf>
    <xf numFmtId="0" fontId="29" fillId="0" borderId="0" xfId="61" applyFont="1" applyFill="1" applyAlignment="1">
      <alignment horizontal="left" vertical="center"/>
    </xf>
    <xf numFmtId="0" fontId="28" fillId="0" borderId="0" xfId="61" applyFont="1" applyFill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180" fontId="33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wrapText="1"/>
    </xf>
    <xf numFmtId="0" fontId="17" fillId="0" borderId="2" xfId="55" applyFont="1" applyFill="1" applyBorder="1" applyAlignment="1"/>
    <xf numFmtId="0" fontId="33" fillId="0" borderId="14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0" fontId="7" fillId="0" borderId="0" xfId="54" applyFont="1" applyBorder="1" applyAlignment="1">
      <alignment horizontal="left" vertical="center"/>
    </xf>
    <xf numFmtId="0" fontId="45" fillId="0" borderId="16" xfId="54" applyFont="1" applyBorder="1" applyAlignment="1">
      <alignment horizontal="center" vertical="top"/>
    </xf>
    <xf numFmtId="0" fontId="36" fillId="0" borderId="68" xfId="54" applyFont="1" applyBorder="1" applyAlignment="1">
      <alignment horizontal="left" vertical="center"/>
    </xf>
    <xf numFmtId="0" fontId="36" fillId="0" borderId="16" xfId="54" applyFont="1" applyBorder="1" applyAlignment="1">
      <alignment horizontal="left" vertical="center"/>
    </xf>
    <xf numFmtId="0" fontId="36" fillId="0" borderId="29" xfId="54" applyFont="1" applyBorder="1" applyAlignment="1">
      <alignment horizontal="left" vertical="center"/>
    </xf>
    <xf numFmtId="0" fontId="37" fillId="0" borderId="62" xfId="54" applyFont="1" applyBorder="1" applyAlignment="1">
      <alignment horizontal="left" vertical="center"/>
    </xf>
    <xf numFmtId="0" fontId="37" fillId="0" borderId="61" xfId="54" applyFont="1" applyBorder="1" applyAlignment="1">
      <alignment horizontal="left" vertical="center"/>
    </xf>
    <xf numFmtId="0" fontId="36" fillId="0" borderId="63" xfId="54" applyFont="1" applyBorder="1" applyAlignment="1">
      <alignment vertical="center"/>
    </xf>
    <xf numFmtId="0" fontId="7" fillId="0" borderId="48" xfId="54" applyFont="1" applyBorder="1" applyAlignment="1">
      <alignment horizontal="left" vertical="center"/>
    </xf>
    <xf numFmtId="0" fontId="20" fillId="0" borderId="48" xfId="54" applyFont="1" applyBorder="1" applyAlignment="1">
      <alignment horizontal="left" vertical="center"/>
    </xf>
    <xf numFmtId="0" fontId="7" fillId="0" borderId="48" xfId="54" applyFont="1" applyBorder="1" applyAlignment="1">
      <alignment vertical="center"/>
    </xf>
    <xf numFmtId="0" fontId="36" fillId="0" borderId="48" xfId="54" applyFont="1" applyBorder="1" applyAlignment="1">
      <alignment vertical="center"/>
    </xf>
    <xf numFmtId="0" fontId="36" fillId="0" borderId="63" xfId="54" applyFont="1" applyBorder="1" applyAlignment="1">
      <alignment horizontal="center" vertical="center"/>
    </xf>
    <xf numFmtId="0" fontId="20" fillId="0" borderId="48" xfId="54" applyFont="1" applyBorder="1" applyAlignment="1">
      <alignment horizontal="center" vertical="center"/>
    </xf>
    <xf numFmtId="0" fontId="36" fillId="0" borderId="48" xfId="54" applyFont="1" applyBorder="1" applyAlignment="1">
      <alignment horizontal="center" vertical="center"/>
    </xf>
    <xf numFmtId="0" fontId="7" fillId="0" borderId="48" xfId="54" applyFont="1" applyBorder="1" applyAlignment="1">
      <alignment horizontal="center" vertical="center"/>
    </xf>
    <xf numFmtId="0" fontId="20" fillId="0" borderId="19" xfId="54" applyFont="1" applyBorder="1" applyAlignment="1">
      <alignment horizontal="center" vertical="center"/>
    </xf>
    <xf numFmtId="0" fontId="7" fillId="0" borderId="19" xfId="54" applyFont="1" applyBorder="1" applyAlignment="1">
      <alignment horizontal="center" vertical="center"/>
    </xf>
    <xf numFmtId="0" fontId="36" fillId="0" borderId="58" xfId="54" applyFont="1" applyBorder="1" applyAlignment="1">
      <alignment horizontal="left" vertical="center" wrapText="1"/>
    </xf>
    <xf numFmtId="0" fontId="36" fillId="0" borderId="59" xfId="54" applyFont="1" applyBorder="1" applyAlignment="1">
      <alignment horizontal="left" vertical="center" wrapText="1"/>
    </xf>
    <xf numFmtId="0" fontId="36" fillId="0" borderId="69" xfId="54" applyFont="1" applyBorder="1" applyAlignment="1">
      <alignment horizontal="left" vertical="center"/>
    </xf>
    <xf numFmtId="0" fontId="36" fillId="0" borderId="70" xfId="54" applyFont="1" applyBorder="1" applyAlignment="1">
      <alignment horizontal="left" vertical="center"/>
    </xf>
    <xf numFmtId="0" fontId="46" fillId="0" borderId="71" xfId="54" applyFont="1" applyBorder="1" applyAlignment="1">
      <alignment horizontal="left" vertical="center" wrapText="1"/>
    </xf>
    <xf numFmtId="0" fontId="33" fillId="3" borderId="2" xfId="0" applyFont="1" applyFill="1" applyBorder="1" applyAlignment="1">
      <alignment horizontal="center" vertical="center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/>
    </xf>
    <xf numFmtId="9" fontId="20" fillId="0" borderId="2" xfId="54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20" fillId="0" borderId="48" xfId="54" applyNumberFormat="1" applyFont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9" fontId="20" fillId="0" borderId="19" xfId="54" applyNumberFormat="1" applyFont="1" applyBorder="1" applyAlignment="1">
      <alignment horizontal="center" vertical="center"/>
    </xf>
    <xf numFmtId="0" fontId="20" fillId="0" borderId="21" xfId="54" applyFont="1" applyBorder="1" applyAlignment="1">
      <alignment horizontal="left" vertical="center"/>
    </xf>
    <xf numFmtId="0" fontId="37" fillId="0" borderId="62" xfId="0" applyFont="1" applyBorder="1" applyAlignment="1">
      <alignment horizontal="left" vertical="center"/>
    </xf>
    <xf numFmtId="0" fontId="37" fillId="0" borderId="61" xfId="0" applyFont="1" applyBorder="1" applyAlignment="1">
      <alignment horizontal="left" vertical="center"/>
    </xf>
    <xf numFmtId="9" fontId="20" fillId="0" borderId="30" xfId="54" applyNumberFormat="1" applyFont="1" applyBorder="1" applyAlignment="1">
      <alignment horizontal="left" vertical="center"/>
    </xf>
    <xf numFmtId="9" fontId="20" fillId="0" borderId="25" xfId="54" applyNumberFormat="1" applyFont="1" applyBorder="1" applyAlignment="1">
      <alignment horizontal="left" vertical="center"/>
    </xf>
    <xf numFmtId="9" fontId="20" fillId="0" borderId="58" xfId="54" applyNumberFormat="1" applyFont="1" applyBorder="1" applyAlignment="1">
      <alignment horizontal="left" vertical="center"/>
    </xf>
    <xf numFmtId="9" fontId="20" fillId="0" borderId="59" xfId="54" applyNumberFormat="1" applyFont="1" applyBorder="1" applyAlignment="1">
      <alignment horizontal="left" vertical="center"/>
    </xf>
    <xf numFmtId="0" fontId="35" fillId="0" borderId="63" xfId="54" applyFont="1" applyFill="1" applyBorder="1" applyAlignment="1">
      <alignment horizontal="left" vertical="center"/>
    </xf>
    <xf numFmtId="0" fontId="35" fillId="0" borderId="48" xfId="54" applyFont="1" applyFill="1" applyBorder="1" applyAlignment="1">
      <alignment horizontal="left" vertical="center"/>
    </xf>
    <xf numFmtId="0" fontId="35" fillId="0" borderId="56" xfId="54" applyFont="1" applyFill="1" applyBorder="1" applyAlignment="1">
      <alignment horizontal="left" vertical="center"/>
    </xf>
    <xf numFmtId="0" fontId="35" fillId="0" borderId="59" xfId="54" applyFont="1" applyFill="1" applyBorder="1" applyAlignment="1">
      <alignment horizontal="left" vertical="center"/>
    </xf>
    <xf numFmtId="0" fontId="37" fillId="0" borderId="29" xfId="54" applyFont="1" applyFill="1" applyBorder="1" applyAlignment="1">
      <alignment horizontal="left" vertical="center"/>
    </xf>
    <xf numFmtId="0" fontId="20" fillId="0" borderId="72" xfId="54" applyFont="1" applyFill="1" applyBorder="1" applyAlignment="1">
      <alignment horizontal="left" vertical="center"/>
    </xf>
    <xf numFmtId="0" fontId="20" fillId="0" borderId="73" xfId="54" applyFont="1" applyFill="1" applyBorder="1" applyAlignment="1">
      <alignment horizontal="left" vertical="center"/>
    </xf>
    <xf numFmtId="0" fontId="37" fillId="0" borderId="52" xfId="54" applyFont="1" applyBorder="1" applyAlignment="1">
      <alignment vertical="center"/>
    </xf>
    <xf numFmtId="0" fontId="50" fillId="0" borderId="61" xfId="54" applyFont="1" applyBorder="1" applyAlignment="1">
      <alignment horizontal="center" vertical="center"/>
    </xf>
    <xf numFmtId="0" fontId="37" fillId="0" borderId="53" xfId="54" applyFont="1" applyBorder="1" applyAlignment="1">
      <alignment vertical="center"/>
    </xf>
    <xf numFmtId="0" fontId="20" fillId="0" borderId="74" xfId="54" applyFont="1" applyBorder="1" applyAlignment="1">
      <alignment vertical="center"/>
    </xf>
    <xf numFmtId="0" fontId="37" fillId="0" borderId="74" xfId="54" applyFont="1" applyBorder="1" applyAlignment="1">
      <alignment vertical="center"/>
    </xf>
    <xf numFmtId="58" fontId="7" fillId="0" borderId="53" xfId="54" applyNumberFormat="1" applyFont="1" applyBorder="1" applyAlignment="1">
      <alignment vertical="center"/>
    </xf>
    <xf numFmtId="0" fontId="37" fillId="0" borderId="29" xfId="54" applyFont="1" applyBorder="1" applyAlignment="1">
      <alignment horizontal="center" vertical="center"/>
    </xf>
    <xf numFmtId="0" fontId="20" fillId="0" borderId="75" xfId="54" applyFont="1" applyFill="1" applyBorder="1" applyAlignment="1">
      <alignment horizontal="left" vertical="center"/>
    </xf>
    <xf numFmtId="0" fontId="20" fillId="0" borderId="29" xfId="54" applyFont="1" applyFill="1" applyBorder="1" applyAlignment="1">
      <alignment horizontal="left" vertical="center"/>
    </xf>
    <xf numFmtId="0" fontId="36" fillId="0" borderId="76" xfId="54" applyFont="1" applyBorder="1" applyAlignment="1">
      <alignment horizontal="left" vertical="center"/>
    </xf>
    <xf numFmtId="0" fontId="37" fillId="0" borderId="66" xfId="54" applyFont="1" applyBorder="1" applyAlignment="1">
      <alignment horizontal="left" vertical="center"/>
    </xf>
    <xf numFmtId="0" fontId="20" fillId="0" borderId="67" xfId="54" applyFont="1" applyBorder="1" applyAlignment="1">
      <alignment horizontal="left" vertical="center"/>
    </xf>
    <xf numFmtId="0" fontId="36" fillId="0" borderId="0" xfId="54" applyFont="1" applyBorder="1" applyAlignment="1">
      <alignment vertical="center"/>
    </xf>
    <xf numFmtId="0" fontId="36" fillId="0" borderId="36" xfId="54" applyFont="1" applyBorder="1" applyAlignment="1">
      <alignment horizontal="left" vertical="center" wrapText="1"/>
    </xf>
    <xf numFmtId="0" fontId="36" fillId="0" borderId="67" xfId="54" applyFont="1" applyBorder="1" applyAlignment="1">
      <alignment horizontal="left" vertical="center"/>
    </xf>
    <xf numFmtId="0" fontId="33" fillId="0" borderId="2" xfId="0" applyFont="1" applyFill="1" applyBorder="1" applyAlignment="1">
      <alignment horizontal="center" vertical="center"/>
    </xf>
    <xf numFmtId="0" fontId="36" fillId="0" borderId="2" xfId="54" applyFont="1" applyBorder="1" applyAlignment="1">
      <alignment horizontal="center" vertical="center"/>
    </xf>
    <xf numFmtId="0" fontId="51" fillId="0" borderId="35" xfId="54" applyFont="1" applyBorder="1" applyAlignment="1">
      <alignment horizontal="left" vertical="center"/>
    </xf>
    <xf numFmtId="0" fontId="13" fillId="0" borderId="20" xfId="54" applyFont="1" applyBorder="1" applyAlignment="1">
      <alignment horizontal="left" vertical="center"/>
    </xf>
    <xf numFmtId="0" fontId="37" fillId="0" borderId="66" xfId="0" applyFont="1" applyBorder="1" applyAlignment="1">
      <alignment horizontal="left" vertical="center"/>
    </xf>
    <xf numFmtId="9" fontId="20" fillId="0" borderId="34" xfId="54" applyNumberFormat="1" applyFont="1" applyBorder="1" applyAlignment="1">
      <alignment horizontal="left" vertical="center"/>
    </xf>
    <xf numFmtId="9" fontId="20" fillId="0" borderId="36" xfId="54" applyNumberFormat="1" applyFont="1" applyBorder="1" applyAlignment="1">
      <alignment horizontal="left" vertical="center"/>
    </xf>
    <xf numFmtId="0" fontId="35" fillId="0" borderId="67" xfId="54" applyFont="1" applyFill="1" applyBorder="1" applyAlignment="1">
      <alignment horizontal="left" vertical="center"/>
    </xf>
    <xf numFmtId="0" fontId="35" fillId="0" borderId="36" xfId="54" applyFont="1" applyFill="1" applyBorder="1" applyAlignment="1">
      <alignment horizontal="left" vertical="center"/>
    </xf>
    <xf numFmtId="0" fontId="20" fillId="0" borderId="77" xfId="54" applyFont="1" applyFill="1" applyBorder="1" applyAlignment="1">
      <alignment horizontal="left" vertical="center"/>
    </xf>
    <xf numFmtId="0" fontId="37" fillId="0" borderId="78" xfId="54" applyFont="1" applyBorder="1" applyAlignment="1">
      <alignment horizontal="center" vertical="center"/>
    </xf>
    <xf numFmtId="0" fontId="20" fillId="0" borderId="74" xfId="54" applyFont="1" applyBorder="1" applyAlignment="1">
      <alignment horizontal="center" vertical="center"/>
    </xf>
    <xf numFmtId="0" fontId="20" fillId="0" borderId="76" xfId="54" applyFont="1" applyBorder="1" applyAlignment="1">
      <alignment horizontal="center" vertical="center"/>
    </xf>
    <xf numFmtId="0" fontId="20" fillId="0" borderId="76" xfId="54" applyFont="1" applyFill="1" applyBorder="1" applyAlignment="1">
      <alignment horizontal="left" vertical="center"/>
    </xf>
    <xf numFmtId="0" fontId="52" fillId="0" borderId="9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3" fillId="0" borderId="11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3" fillId="6" borderId="7" xfId="0" applyFont="1" applyFill="1" applyBorder="1" applyAlignment="1">
      <alignment horizontal="center" vertical="center"/>
    </xf>
    <xf numFmtId="0" fontId="53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79" xfId="0" applyBorder="1"/>
    <xf numFmtId="0" fontId="0" fillId="0" borderId="12" xfId="0" applyBorder="1"/>
    <xf numFmtId="0" fontId="0" fillId="6" borderId="12" xfId="0" applyFill="1" applyBorder="1"/>
    <xf numFmtId="0" fontId="0" fillId="7" borderId="0" xfId="0" applyFill="1"/>
    <xf numFmtId="0" fontId="52" fillId="0" borderId="13" xfId="0" applyFont="1" applyBorder="1" applyAlignment="1">
      <alignment horizontal="center" vertical="center" wrapText="1"/>
    </xf>
    <xf numFmtId="0" fontId="53" fillId="0" borderId="80" xfId="0" applyFont="1" applyBorder="1" applyAlignment="1">
      <alignment horizontal="center" vertical="center"/>
    </xf>
    <xf numFmtId="0" fontId="53" fillId="0" borderId="14" xfId="0" applyFont="1" applyBorder="1"/>
    <xf numFmtId="0" fontId="0" fillId="0" borderId="14" xfId="0" applyBorder="1"/>
    <xf numFmtId="0" fontId="0" fillId="0" borderId="1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53" fillId="8" borderId="2" xfId="0" applyFont="1" applyFill="1" applyBorder="1" applyAlignment="1">
      <alignment vertical="top" wrapText="1"/>
    </xf>
    <xf numFmtId="0" fontId="5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6" fillId="0" borderId="0" xfId="0" applyFont="1"/>
    <xf numFmtId="0" fontId="56" fillId="0" borderId="0" xfId="0" applyFont="1" applyAlignment="1">
      <alignment vertical="top" wrapText="1"/>
    </xf>
    <xf numFmtId="0" fontId="5" fillId="0" borderId="2" xfId="63" applyFont="1" applyFill="1" applyBorder="1" applyAlignment="1" quotePrefix="1">
      <alignment horizontal="center" vertical="center" wrapText="1"/>
    </xf>
    <xf numFmtId="0" fontId="5" fillId="0" borderId="2" xfId="63" applyFont="1" applyFill="1" applyBorder="1" applyAlignment="1" quotePrefix="1">
      <alignment horizontal="left" vertical="center" wrapText="1"/>
    </xf>
    <xf numFmtId="0" fontId="6" fillId="0" borderId="2" xfId="5" applyFill="1" applyBorder="1" applyAlignment="1" quotePrefix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常规 7 3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 40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 68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常规_110509_2006-09-28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常规 23" xfId="57"/>
    <cellStyle name="常规 10 10 2" xfId="58"/>
    <cellStyle name="常规_男款文化衫标准尺寸0311" xfId="59"/>
    <cellStyle name="常规 23 2 3" xfId="60"/>
    <cellStyle name="常规 10 10" xfId="61"/>
    <cellStyle name="常规_110509_2006-09-28 2" xfId="62"/>
    <cellStyle name="S10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95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96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7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0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01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02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9</xdr:col>
      <xdr:colOff>180975</xdr:colOff>
      <xdr:row>4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93305" y="581025"/>
          <a:ext cx="1247775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7.xml"/><Relationship Id="rId8" Type="http://schemas.openxmlformats.org/officeDocument/2006/relationships/ctrlProp" Target="../ctrlProps/ctrlProp166.xml"/><Relationship Id="rId7" Type="http://schemas.openxmlformats.org/officeDocument/2006/relationships/ctrlProp" Target="../ctrlProps/ctrlProp165.xml"/><Relationship Id="rId6" Type="http://schemas.openxmlformats.org/officeDocument/2006/relationships/ctrlProp" Target="../ctrlProps/ctrlProp164.xml"/><Relationship Id="rId5" Type="http://schemas.openxmlformats.org/officeDocument/2006/relationships/ctrlProp" Target="../ctrlProps/ctrlProp163.xml"/><Relationship Id="rId41" Type="http://schemas.openxmlformats.org/officeDocument/2006/relationships/ctrlProp" Target="../ctrlProps/ctrlProp199.xml"/><Relationship Id="rId40" Type="http://schemas.openxmlformats.org/officeDocument/2006/relationships/ctrlProp" Target="../ctrlProps/ctrlProp198.xml"/><Relationship Id="rId4" Type="http://schemas.openxmlformats.org/officeDocument/2006/relationships/ctrlProp" Target="../ctrlProps/ctrlProp162.xml"/><Relationship Id="rId39" Type="http://schemas.openxmlformats.org/officeDocument/2006/relationships/ctrlProp" Target="../ctrlProps/ctrlProp197.xml"/><Relationship Id="rId38" Type="http://schemas.openxmlformats.org/officeDocument/2006/relationships/ctrlProp" Target="../ctrlProps/ctrlProp196.xml"/><Relationship Id="rId37" Type="http://schemas.openxmlformats.org/officeDocument/2006/relationships/ctrlProp" Target="../ctrlProps/ctrlProp195.xml"/><Relationship Id="rId36" Type="http://schemas.openxmlformats.org/officeDocument/2006/relationships/ctrlProp" Target="../ctrlProps/ctrlProp194.xml"/><Relationship Id="rId35" Type="http://schemas.openxmlformats.org/officeDocument/2006/relationships/ctrlProp" Target="../ctrlProps/ctrlProp193.xml"/><Relationship Id="rId34" Type="http://schemas.openxmlformats.org/officeDocument/2006/relationships/ctrlProp" Target="../ctrlProps/ctrlProp192.xml"/><Relationship Id="rId33" Type="http://schemas.openxmlformats.org/officeDocument/2006/relationships/ctrlProp" Target="../ctrlProps/ctrlProp191.xml"/><Relationship Id="rId32" Type="http://schemas.openxmlformats.org/officeDocument/2006/relationships/ctrlProp" Target="../ctrlProps/ctrlProp190.xml"/><Relationship Id="rId31" Type="http://schemas.openxmlformats.org/officeDocument/2006/relationships/ctrlProp" Target="../ctrlProps/ctrlProp189.xml"/><Relationship Id="rId30" Type="http://schemas.openxmlformats.org/officeDocument/2006/relationships/ctrlProp" Target="../ctrlProps/ctrlProp188.xml"/><Relationship Id="rId3" Type="http://schemas.openxmlformats.org/officeDocument/2006/relationships/ctrlProp" Target="../ctrlProps/ctrlProp161.xml"/><Relationship Id="rId29" Type="http://schemas.openxmlformats.org/officeDocument/2006/relationships/ctrlProp" Target="../ctrlProps/ctrlProp187.xml"/><Relationship Id="rId28" Type="http://schemas.openxmlformats.org/officeDocument/2006/relationships/ctrlProp" Target="../ctrlProps/ctrlProp186.xml"/><Relationship Id="rId27" Type="http://schemas.openxmlformats.org/officeDocument/2006/relationships/ctrlProp" Target="../ctrlProps/ctrlProp185.xml"/><Relationship Id="rId26" Type="http://schemas.openxmlformats.org/officeDocument/2006/relationships/ctrlProp" Target="../ctrlProps/ctrlProp184.xml"/><Relationship Id="rId25" Type="http://schemas.openxmlformats.org/officeDocument/2006/relationships/ctrlProp" Target="../ctrlProps/ctrlProp183.xml"/><Relationship Id="rId24" Type="http://schemas.openxmlformats.org/officeDocument/2006/relationships/ctrlProp" Target="../ctrlProps/ctrlProp182.xml"/><Relationship Id="rId23" Type="http://schemas.openxmlformats.org/officeDocument/2006/relationships/ctrlProp" Target="../ctrlProps/ctrlProp181.xml"/><Relationship Id="rId22" Type="http://schemas.openxmlformats.org/officeDocument/2006/relationships/ctrlProp" Target="../ctrlProps/ctrlProp180.xml"/><Relationship Id="rId21" Type="http://schemas.openxmlformats.org/officeDocument/2006/relationships/ctrlProp" Target="../ctrlProps/ctrlProp179.xml"/><Relationship Id="rId20" Type="http://schemas.openxmlformats.org/officeDocument/2006/relationships/ctrlProp" Target="../ctrlProps/ctrlProp17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77.xml"/><Relationship Id="rId18" Type="http://schemas.openxmlformats.org/officeDocument/2006/relationships/ctrlProp" Target="../ctrlProps/ctrlProp176.xml"/><Relationship Id="rId17" Type="http://schemas.openxmlformats.org/officeDocument/2006/relationships/ctrlProp" Target="../ctrlProps/ctrlProp175.xml"/><Relationship Id="rId16" Type="http://schemas.openxmlformats.org/officeDocument/2006/relationships/ctrlProp" Target="../ctrlProps/ctrlProp174.xml"/><Relationship Id="rId15" Type="http://schemas.openxmlformats.org/officeDocument/2006/relationships/ctrlProp" Target="../ctrlProps/ctrlProp173.xml"/><Relationship Id="rId14" Type="http://schemas.openxmlformats.org/officeDocument/2006/relationships/ctrlProp" Target="../ctrlProps/ctrlProp172.xml"/><Relationship Id="rId13" Type="http://schemas.openxmlformats.org/officeDocument/2006/relationships/ctrlProp" Target="../ctrlProps/ctrlProp171.xml"/><Relationship Id="rId12" Type="http://schemas.openxmlformats.org/officeDocument/2006/relationships/ctrlProp" Target="../ctrlProps/ctrlProp170.xml"/><Relationship Id="rId11" Type="http://schemas.openxmlformats.org/officeDocument/2006/relationships/ctrlProp" Target="../ctrlProps/ctrlProp169.xml"/><Relationship Id="rId10" Type="http://schemas.openxmlformats.org/officeDocument/2006/relationships/ctrlProp" Target="../ctrlProps/ctrlProp16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0" customWidth="1"/>
    <col min="3" max="3" width="10.125" customWidth="1"/>
  </cols>
  <sheetData>
    <row r="1" ht="21" customHeight="1" spans="1:2">
      <c r="A1" s="491"/>
      <c r="B1" s="492" t="s">
        <v>0</v>
      </c>
    </row>
    <row r="2" spans="1:2">
      <c r="A2" s="9">
        <v>1</v>
      </c>
      <c r="B2" s="493" t="s">
        <v>1</v>
      </c>
    </row>
    <row r="3" spans="1:2">
      <c r="A3" s="9">
        <v>2</v>
      </c>
      <c r="B3" s="493" t="s">
        <v>2</v>
      </c>
    </row>
    <row r="4" spans="1:2">
      <c r="A4" s="9">
        <v>3</v>
      </c>
      <c r="B4" s="493" t="s">
        <v>3</v>
      </c>
    </row>
    <row r="5" spans="1:2">
      <c r="A5" s="9">
        <v>4</v>
      </c>
      <c r="B5" s="493" t="s">
        <v>4</v>
      </c>
    </row>
    <row r="6" spans="1:2">
      <c r="A6" s="9">
        <v>5</v>
      </c>
      <c r="B6" s="493" t="s">
        <v>5</v>
      </c>
    </row>
    <row r="7" spans="1:2">
      <c r="A7" s="9">
        <v>6</v>
      </c>
      <c r="B7" s="493" t="s">
        <v>6</v>
      </c>
    </row>
    <row r="8" s="489" customFormat="1" ht="15" customHeight="1" spans="1:2">
      <c r="A8" s="494">
        <v>7</v>
      </c>
      <c r="B8" s="495" t="s">
        <v>7</v>
      </c>
    </row>
    <row r="9" ht="18.95" customHeight="1" spans="1:2">
      <c r="A9" s="491"/>
      <c r="B9" s="496" t="s">
        <v>8</v>
      </c>
    </row>
    <row r="10" ht="15.95" customHeight="1" spans="1:2">
      <c r="A10" s="9">
        <v>1</v>
      </c>
      <c r="B10" s="497" t="s">
        <v>9</v>
      </c>
    </row>
    <row r="11" spans="1:2">
      <c r="A11" s="9">
        <v>2</v>
      </c>
      <c r="B11" s="493" t="s">
        <v>10</v>
      </c>
    </row>
    <row r="12" spans="1:2">
      <c r="A12" s="9">
        <v>3</v>
      </c>
      <c r="B12" s="495" t="s">
        <v>11</v>
      </c>
    </row>
    <row r="13" spans="1:2">
      <c r="A13" s="9">
        <v>4</v>
      </c>
      <c r="B13" s="493" t="s">
        <v>12</v>
      </c>
    </row>
    <row r="14" spans="1:2">
      <c r="A14" s="9">
        <v>5</v>
      </c>
      <c r="B14" s="493" t="s">
        <v>13</v>
      </c>
    </row>
    <row r="15" spans="1:2">
      <c r="A15" s="9">
        <v>6</v>
      </c>
      <c r="B15" s="493" t="s">
        <v>14</v>
      </c>
    </row>
    <row r="16" spans="1:2">
      <c r="A16" s="9">
        <v>7</v>
      </c>
      <c r="B16" s="493" t="s">
        <v>15</v>
      </c>
    </row>
    <row r="17" spans="1:2">
      <c r="A17" s="9">
        <v>8</v>
      </c>
      <c r="B17" s="493" t="s">
        <v>16</v>
      </c>
    </row>
    <row r="18" spans="1:2">
      <c r="A18" s="9">
        <v>9</v>
      </c>
      <c r="B18" s="493" t="s">
        <v>17</v>
      </c>
    </row>
    <row r="19" spans="1:2">
      <c r="A19" s="9"/>
      <c r="B19" s="493"/>
    </row>
    <row r="20" ht="20.25" spans="1:2">
      <c r="A20" s="491"/>
      <c r="B20" s="492" t="s">
        <v>18</v>
      </c>
    </row>
    <row r="21" spans="1:2">
      <c r="A21" s="9">
        <v>1</v>
      </c>
      <c r="B21" s="498" t="s">
        <v>19</v>
      </c>
    </row>
    <row r="22" spans="1:2">
      <c r="A22" s="9">
        <v>2</v>
      </c>
      <c r="B22" s="493" t="s">
        <v>20</v>
      </c>
    </row>
    <row r="23" spans="1:2">
      <c r="A23" s="9">
        <v>3</v>
      </c>
      <c r="B23" s="493" t="s">
        <v>21</v>
      </c>
    </row>
    <row r="24" spans="1:2">
      <c r="A24" s="9">
        <v>4</v>
      </c>
      <c r="B24" s="493" t="s">
        <v>22</v>
      </c>
    </row>
    <row r="25" spans="1:2">
      <c r="A25" s="9">
        <v>5</v>
      </c>
      <c r="B25" s="493" t="s">
        <v>23</v>
      </c>
    </row>
    <row r="26" spans="1:2">
      <c r="A26" s="9">
        <v>6</v>
      </c>
      <c r="B26" s="493" t="s">
        <v>24</v>
      </c>
    </row>
    <row r="27" spans="1:2">
      <c r="A27" s="9">
        <v>7</v>
      </c>
      <c r="B27" s="493" t="s">
        <v>25</v>
      </c>
    </row>
    <row r="28" spans="1:2">
      <c r="A28" s="9"/>
      <c r="B28" s="493"/>
    </row>
    <row r="29" ht="20.25" spans="1:2">
      <c r="A29" s="491"/>
      <c r="B29" s="492" t="s">
        <v>26</v>
      </c>
    </row>
    <row r="30" spans="1:2">
      <c r="A30" s="9">
        <v>1</v>
      </c>
      <c r="B30" s="498" t="s">
        <v>27</v>
      </c>
    </row>
    <row r="31" spans="1:2">
      <c r="A31" s="9">
        <v>2</v>
      </c>
      <c r="B31" s="493" t="s">
        <v>28</v>
      </c>
    </row>
    <row r="32" spans="1:2">
      <c r="A32" s="9">
        <v>3</v>
      </c>
      <c r="B32" s="493" t="s">
        <v>29</v>
      </c>
    </row>
    <row r="33" ht="28.5" spans="1:2">
      <c r="A33" s="9">
        <v>4</v>
      </c>
      <c r="B33" s="493" t="s">
        <v>30</v>
      </c>
    </row>
    <row r="34" spans="1:2">
      <c r="A34" s="9">
        <v>5</v>
      </c>
      <c r="B34" s="493" t="s">
        <v>31</v>
      </c>
    </row>
    <row r="35" spans="1:2">
      <c r="A35" s="9">
        <v>6</v>
      </c>
      <c r="B35" s="493" t="s">
        <v>32</v>
      </c>
    </row>
    <row r="36" spans="1:2">
      <c r="A36" s="9">
        <v>7</v>
      </c>
      <c r="B36" s="493" t="s">
        <v>33</v>
      </c>
    </row>
    <row r="37" spans="1:2">
      <c r="A37" s="9"/>
      <c r="B37" s="493"/>
    </row>
    <row r="39" spans="1:2">
      <c r="A39" s="499" t="s">
        <v>34</v>
      </c>
      <c r="B39" s="5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H23" sqref="H23"/>
    </sheetView>
  </sheetViews>
  <sheetFormatPr defaultColWidth="9" defaultRowHeight="14.25"/>
  <cols>
    <col min="1" max="1" width="13.62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5.375" style="88" customWidth="1"/>
    <col min="9" max="9" width="2.75" style="88" customWidth="1"/>
    <col min="10" max="10" width="15.625" style="88" customWidth="1"/>
    <col min="11" max="11" width="13.125" style="88" customWidth="1"/>
    <col min="12" max="12" width="13.5" style="88" customWidth="1"/>
    <col min="13" max="13" width="13.125" style="90" customWidth="1"/>
    <col min="14" max="14" width="12.25" style="90" customWidth="1"/>
    <col min="15" max="15" width="15.625" style="90" customWidth="1"/>
    <col min="16" max="253" width="9" style="88"/>
    <col min="254" max="16384" width="9" style="91"/>
  </cols>
  <sheetData>
    <row r="1" s="88" customFormat="1" ht="29" customHeight="1" spans="1:256">
      <c r="A1" s="92" t="s">
        <v>142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s="88" customFormat="1" ht="20" customHeight="1" spans="1:256">
      <c r="A2" s="95" t="s">
        <v>61</v>
      </c>
      <c r="B2" s="96" t="str">
        <f>首期!B4</f>
        <v>TACCAM91229</v>
      </c>
      <c r="C2" s="97"/>
      <c r="D2" s="96"/>
      <c r="E2" s="98" t="s">
        <v>67</v>
      </c>
      <c r="F2" s="99" t="str">
        <f>首期!B5</f>
        <v>男式抓绒服</v>
      </c>
      <c r="G2" s="99"/>
      <c r="H2" s="99"/>
      <c r="I2" s="121"/>
      <c r="J2" s="122" t="s">
        <v>57</v>
      </c>
      <c r="K2" s="123" t="s">
        <v>56</v>
      </c>
      <c r="L2" s="123"/>
      <c r="M2" s="123"/>
      <c r="N2" s="123"/>
      <c r="O2" s="124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s="88" customFormat="1" spans="1:256">
      <c r="A3" s="100" t="s">
        <v>143</v>
      </c>
      <c r="B3" s="101" t="s">
        <v>144</v>
      </c>
      <c r="C3" s="102"/>
      <c r="D3" s="101"/>
      <c r="E3" s="101"/>
      <c r="F3" s="101"/>
      <c r="G3" s="101"/>
      <c r="H3" s="101"/>
      <c r="I3" s="125"/>
      <c r="J3" s="126"/>
      <c r="K3" s="126"/>
      <c r="L3" s="126"/>
      <c r="M3" s="126"/>
      <c r="N3" s="126"/>
      <c r="O3" s="127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="88" customFormat="1" ht="16.5" spans="1:256">
      <c r="A4" s="100"/>
      <c r="B4" s="103" t="s">
        <v>111</v>
      </c>
      <c r="C4" s="103" t="s">
        <v>112</v>
      </c>
      <c r="D4" s="104" t="s">
        <v>113</v>
      </c>
      <c r="E4" s="103" t="s">
        <v>114</v>
      </c>
      <c r="F4" s="103" t="s">
        <v>115</v>
      </c>
      <c r="G4" s="103" t="s">
        <v>116</v>
      </c>
      <c r="H4" s="105"/>
      <c r="I4" s="125"/>
      <c r="J4" s="128" t="s">
        <v>111</v>
      </c>
      <c r="K4" s="128" t="s">
        <v>112</v>
      </c>
      <c r="L4" s="129" t="s">
        <v>113</v>
      </c>
      <c r="M4" s="128" t="s">
        <v>114</v>
      </c>
      <c r="N4" s="128" t="s">
        <v>115</v>
      </c>
      <c r="O4" s="130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s="88" customFormat="1" ht="16.5" spans="1:256">
      <c r="A5" s="100"/>
      <c r="B5" s="103" t="s">
        <v>147</v>
      </c>
      <c r="C5" s="103" t="s">
        <v>148</v>
      </c>
      <c r="D5" s="104" t="s">
        <v>149</v>
      </c>
      <c r="E5" s="103" t="s">
        <v>150</v>
      </c>
      <c r="F5" s="103" t="s">
        <v>151</v>
      </c>
      <c r="G5" s="103" t="s">
        <v>152</v>
      </c>
      <c r="H5" s="105"/>
      <c r="I5" s="125"/>
      <c r="J5" s="131"/>
      <c r="K5" s="131"/>
      <c r="L5" s="131"/>
      <c r="M5" s="131"/>
      <c r="N5" s="131"/>
      <c r="O5" s="132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s="88" customFormat="1" ht="21" customHeight="1" spans="1:256">
      <c r="A6" s="106" t="s">
        <v>153</v>
      </c>
      <c r="B6" s="107">
        <f>C6-1</f>
        <v>66</v>
      </c>
      <c r="C6" s="107">
        <f>D6-2</f>
        <v>67</v>
      </c>
      <c r="D6" s="108">
        <v>69</v>
      </c>
      <c r="E6" s="107">
        <f>D6+2</f>
        <v>71</v>
      </c>
      <c r="F6" s="107">
        <f>E6+2</f>
        <v>73</v>
      </c>
      <c r="G6" s="107">
        <f>F6+1</f>
        <v>74</v>
      </c>
      <c r="H6" s="109"/>
      <c r="I6" s="125"/>
      <c r="J6" s="131"/>
      <c r="K6" s="131"/>
      <c r="L6" s="131"/>
      <c r="M6" s="131"/>
      <c r="N6" s="131"/>
      <c r="O6" s="132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="88" customFormat="1" ht="21" customHeight="1" spans="1:256">
      <c r="A7" s="106" t="s">
        <v>154</v>
      </c>
      <c r="B7" s="107">
        <f>C7-1</f>
        <v>66</v>
      </c>
      <c r="C7" s="107">
        <f>D7-2</f>
        <v>67</v>
      </c>
      <c r="D7" s="108">
        <v>69</v>
      </c>
      <c r="E7" s="107">
        <f>D7+2</f>
        <v>71</v>
      </c>
      <c r="F7" s="107">
        <f>E7+2</f>
        <v>73</v>
      </c>
      <c r="G7" s="107">
        <f>F7+1</f>
        <v>74</v>
      </c>
      <c r="H7" s="109"/>
      <c r="I7" s="125"/>
      <c r="J7" s="131"/>
      <c r="K7" s="131"/>
      <c r="L7" s="131"/>
      <c r="M7" s="131"/>
      <c r="N7" s="131"/>
      <c r="O7" s="132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="88" customFormat="1" ht="21" customHeight="1" spans="1:256">
      <c r="A8" s="106" t="s">
        <v>155</v>
      </c>
      <c r="B8" s="107">
        <f>C8-4</f>
        <v>106</v>
      </c>
      <c r="C8" s="107">
        <f>D8-4</f>
        <v>110</v>
      </c>
      <c r="D8" s="108">
        <v>114</v>
      </c>
      <c r="E8" s="107">
        <f>D8+4</f>
        <v>118</v>
      </c>
      <c r="F8" s="107">
        <f>E8+4</f>
        <v>122</v>
      </c>
      <c r="G8" s="107">
        <f>F8+6</f>
        <v>128</v>
      </c>
      <c r="H8" s="109"/>
      <c r="I8" s="125"/>
      <c r="J8" s="131"/>
      <c r="K8" s="131"/>
      <c r="L8" s="131"/>
      <c r="M8" s="131"/>
      <c r="N8" s="131"/>
      <c r="O8" s="132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="88" customFormat="1" ht="21" customHeight="1" spans="1:256">
      <c r="A9" s="106" t="s">
        <v>280</v>
      </c>
      <c r="B9" s="107"/>
      <c r="C9" s="107"/>
      <c r="D9" s="108" t="s">
        <v>281</v>
      </c>
      <c r="E9" s="107"/>
      <c r="F9" s="107"/>
      <c r="G9" s="107"/>
      <c r="H9" s="109"/>
      <c r="I9" s="125"/>
      <c r="J9" s="131"/>
      <c r="K9" s="131"/>
      <c r="L9" s="131"/>
      <c r="M9" s="131"/>
      <c r="N9" s="131"/>
      <c r="O9" s="132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="88" customFormat="1" ht="21" customHeight="1" spans="1:256">
      <c r="A10" s="106" t="s">
        <v>156</v>
      </c>
      <c r="B10" s="107">
        <f>C10-4</f>
        <v>102</v>
      </c>
      <c r="C10" s="107">
        <f>D10-4</f>
        <v>106</v>
      </c>
      <c r="D10" s="108">
        <v>110</v>
      </c>
      <c r="E10" s="107">
        <f>D10+4</f>
        <v>114</v>
      </c>
      <c r="F10" s="107">
        <f>E10+5</f>
        <v>119</v>
      </c>
      <c r="G10" s="107">
        <f>F10+6</f>
        <v>125</v>
      </c>
      <c r="H10" s="109"/>
      <c r="I10" s="125"/>
      <c r="J10" s="131"/>
      <c r="K10" s="131"/>
      <c r="L10" s="131"/>
      <c r="M10" s="131"/>
      <c r="N10" s="131"/>
      <c r="O10" s="132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="88" customFormat="1" ht="21" customHeight="1" spans="1:256">
      <c r="A11" s="106" t="s">
        <v>157</v>
      </c>
      <c r="B11" s="107">
        <f>C11-1.2</f>
        <v>44.6</v>
      </c>
      <c r="C11" s="107">
        <f>D11-1.2</f>
        <v>45.8</v>
      </c>
      <c r="D11" s="108">
        <v>47</v>
      </c>
      <c r="E11" s="107">
        <f>D11+1.2</f>
        <v>48.2</v>
      </c>
      <c r="F11" s="107">
        <f>E11+1.2</f>
        <v>49.4</v>
      </c>
      <c r="G11" s="107">
        <f>F11+1.4</f>
        <v>50.8</v>
      </c>
      <c r="H11" s="109"/>
      <c r="I11" s="125"/>
      <c r="J11" s="131"/>
      <c r="K11" s="131"/>
      <c r="L11" s="131"/>
      <c r="M11" s="131"/>
      <c r="N11" s="131"/>
      <c r="O11" s="132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="88" customFormat="1" ht="21" customHeight="1" spans="1:256">
      <c r="A12" s="110" t="s">
        <v>158</v>
      </c>
      <c r="B12" s="111">
        <f>C12-0.6</f>
        <v>60.2</v>
      </c>
      <c r="C12" s="111">
        <f>D12-1.2</f>
        <v>60.8</v>
      </c>
      <c r="D12" s="112">
        <v>62</v>
      </c>
      <c r="E12" s="111">
        <f>D12+1.2</f>
        <v>63.2</v>
      </c>
      <c r="F12" s="111">
        <f>E12+1.2</f>
        <v>64.4</v>
      </c>
      <c r="G12" s="111">
        <f>F12+0.6</f>
        <v>65</v>
      </c>
      <c r="H12" s="113"/>
      <c r="I12" s="125"/>
      <c r="J12" s="131"/>
      <c r="K12" s="131"/>
      <c r="L12" s="131"/>
      <c r="M12" s="131"/>
      <c r="N12" s="131"/>
      <c r="O12" s="132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="88" customFormat="1" ht="21" customHeight="1" spans="1:256">
      <c r="A13" s="106" t="s">
        <v>159</v>
      </c>
      <c r="B13" s="107">
        <f>C13-0.8</f>
        <v>20.4</v>
      </c>
      <c r="C13" s="107">
        <f>D13-0.8</f>
        <v>21.2</v>
      </c>
      <c r="D13" s="108">
        <v>22</v>
      </c>
      <c r="E13" s="107">
        <f>D13+0.8</f>
        <v>22.8</v>
      </c>
      <c r="F13" s="107">
        <f>E13+0.8</f>
        <v>23.6</v>
      </c>
      <c r="G13" s="107">
        <f>F13+1.3</f>
        <v>24.9</v>
      </c>
      <c r="H13" s="113"/>
      <c r="I13" s="125"/>
      <c r="J13" s="131"/>
      <c r="K13" s="131"/>
      <c r="L13" s="131"/>
      <c r="M13" s="131"/>
      <c r="N13" s="131"/>
      <c r="O13" s="132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="88" customFormat="1" ht="21" customHeight="1" spans="1:256">
      <c r="A14" s="106" t="s">
        <v>160</v>
      </c>
      <c r="B14" s="107">
        <f>C14-0.7</f>
        <v>16.6</v>
      </c>
      <c r="C14" s="107">
        <f>D14-0.7</f>
        <v>17.3</v>
      </c>
      <c r="D14" s="108">
        <v>18</v>
      </c>
      <c r="E14" s="107">
        <f>D14+0.7</f>
        <v>18.7</v>
      </c>
      <c r="F14" s="107">
        <f>E14+0.7</f>
        <v>19.4</v>
      </c>
      <c r="G14" s="107">
        <f>F14+1</f>
        <v>20.4</v>
      </c>
      <c r="H14" s="109"/>
      <c r="I14" s="125"/>
      <c r="J14" s="131"/>
      <c r="K14" s="131"/>
      <c r="L14" s="131"/>
      <c r="M14" s="131"/>
      <c r="N14" s="131"/>
      <c r="O14" s="132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="88" customFormat="1" ht="21" customHeight="1" spans="1:256">
      <c r="A15" s="106" t="s">
        <v>161</v>
      </c>
      <c r="B15" s="107">
        <f t="shared" ref="B15:B18" si="0">C15-0.5</f>
        <v>12</v>
      </c>
      <c r="C15" s="107">
        <f t="shared" ref="C15:C18" si="1">D15-0.5</f>
        <v>12.5</v>
      </c>
      <c r="D15" s="108">
        <v>13</v>
      </c>
      <c r="E15" s="107">
        <f t="shared" ref="E15:E18" si="2">D15+0.5</f>
        <v>13.5</v>
      </c>
      <c r="F15" s="107">
        <f t="shared" ref="F15:F18" si="3">E15+0.5</f>
        <v>14</v>
      </c>
      <c r="G15" s="107">
        <f>F15+0.7</f>
        <v>14.7</v>
      </c>
      <c r="H15" s="109"/>
      <c r="I15" s="125"/>
      <c r="J15" s="131"/>
      <c r="K15" s="131"/>
      <c r="L15" s="131"/>
      <c r="M15" s="131"/>
      <c r="N15" s="131"/>
      <c r="O15" s="132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="88" customFormat="1" ht="21" customHeight="1" spans="1:256">
      <c r="A16" s="106" t="s">
        <v>162</v>
      </c>
      <c r="B16" s="107">
        <f t="shared" si="0"/>
        <v>10</v>
      </c>
      <c r="C16" s="107">
        <f t="shared" si="1"/>
        <v>10.5</v>
      </c>
      <c r="D16" s="108">
        <v>11</v>
      </c>
      <c r="E16" s="107">
        <f t="shared" si="2"/>
        <v>11.5</v>
      </c>
      <c r="F16" s="107">
        <f t="shared" si="3"/>
        <v>12</v>
      </c>
      <c r="G16" s="107">
        <f>F16+0.7</f>
        <v>12.7</v>
      </c>
      <c r="H16" s="109"/>
      <c r="I16" s="125"/>
      <c r="J16" s="131"/>
      <c r="K16" s="131"/>
      <c r="L16" s="131"/>
      <c r="M16" s="131"/>
      <c r="N16" s="131"/>
      <c r="O16" s="132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="88" customFormat="1" ht="21" customHeight="1" spans="1:256">
      <c r="A17" s="114" t="s">
        <v>163</v>
      </c>
      <c r="B17" s="115">
        <f t="shared" si="0"/>
        <v>35</v>
      </c>
      <c r="C17" s="115">
        <f t="shared" si="1"/>
        <v>35.5</v>
      </c>
      <c r="D17" s="108">
        <v>36</v>
      </c>
      <c r="E17" s="115">
        <f t="shared" si="2"/>
        <v>36.5</v>
      </c>
      <c r="F17" s="115">
        <f t="shared" si="3"/>
        <v>37</v>
      </c>
      <c r="G17" s="115">
        <f>F17+0.5</f>
        <v>37.5</v>
      </c>
      <c r="H17" s="109"/>
      <c r="I17" s="125"/>
      <c r="J17" s="131"/>
      <c r="K17" s="131"/>
      <c r="L17" s="131"/>
      <c r="M17" s="131"/>
      <c r="N17" s="131"/>
      <c r="O17" s="132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="88" customFormat="1" ht="21" customHeight="1" spans="1:256">
      <c r="A18" s="114" t="s">
        <v>164</v>
      </c>
      <c r="B18" s="115">
        <f t="shared" si="0"/>
        <v>25.5</v>
      </c>
      <c r="C18" s="115">
        <f t="shared" si="1"/>
        <v>26</v>
      </c>
      <c r="D18" s="108">
        <v>26.5</v>
      </c>
      <c r="E18" s="115">
        <f t="shared" si="2"/>
        <v>27</v>
      </c>
      <c r="F18" s="115">
        <f t="shared" si="3"/>
        <v>27.5</v>
      </c>
      <c r="G18" s="115">
        <f>F18+0.75</f>
        <v>28.25</v>
      </c>
      <c r="H18" s="109"/>
      <c r="I18" s="125"/>
      <c r="J18" s="131"/>
      <c r="K18" s="131"/>
      <c r="L18" s="131"/>
      <c r="M18" s="131"/>
      <c r="N18" s="131"/>
      <c r="O18" s="132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="88" customFormat="1" ht="21" customHeight="1" spans="1:256">
      <c r="A19" s="106" t="s">
        <v>165</v>
      </c>
      <c r="B19" s="107">
        <f>C19</f>
        <v>9.5</v>
      </c>
      <c r="C19" s="107">
        <f>D19</f>
        <v>9.5</v>
      </c>
      <c r="D19" s="108">
        <v>9.5</v>
      </c>
      <c r="E19" s="107">
        <f t="shared" ref="E19:G19" si="4">D19</f>
        <v>9.5</v>
      </c>
      <c r="F19" s="107">
        <f t="shared" si="4"/>
        <v>9.5</v>
      </c>
      <c r="G19" s="107">
        <f t="shared" si="4"/>
        <v>9.5</v>
      </c>
      <c r="H19" s="116"/>
      <c r="I19" s="125"/>
      <c r="J19" s="131"/>
      <c r="K19" s="131"/>
      <c r="L19" s="131"/>
      <c r="M19" s="131"/>
      <c r="N19" s="131"/>
      <c r="O19" s="132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="88" customFormat="1" ht="21" customHeight="1" spans="1:256">
      <c r="A20" s="106" t="s">
        <v>166</v>
      </c>
      <c r="B20" s="107">
        <f>C20-1</f>
        <v>51</v>
      </c>
      <c r="C20" s="107">
        <f>D20-1</f>
        <v>52</v>
      </c>
      <c r="D20" s="108">
        <v>53</v>
      </c>
      <c r="E20" s="107">
        <f>D20+1</f>
        <v>54</v>
      </c>
      <c r="F20" s="107">
        <f>E20+1</f>
        <v>55</v>
      </c>
      <c r="G20" s="107">
        <f>F20+1.5</f>
        <v>56.5</v>
      </c>
      <c r="H20" s="117"/>
      <c r="I20" s="125"/>
      <c r="J20" s="133"/>
      <c r="K20" s="133"/>
      <c r="L20" s="131"/>
      <c r="M20" s="131"/>
      <c r="N20" s="133"/>
      <c r="O20" s="132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ht="18.75" spans="1:16">
      <c r="A21" s="106" t="s">
        <v>167</v>
      </c>
      <c r="B21" s="107">
        <f>C21</f>
        <v>16</v>
      </c>
      <c r="C21" s="107">
        <f>D21-1</f>
        <v>16</v>
      </c>
      <c r="D21" s="108">
        <v>17</v>
      </c>
      <c r="E21" s="107">
        <f>D21</f>
        <v>17</v>
      </c>
      <c r="F21" s="107">
        <f>E21+1.5</f>
        <v>18.5</v>
      </c>
      <c r="G21" s="107">
        <f>F21</f>
        <v>18.5</v>
      </c>
      <c r="H21" s="118"/>
      <c r="I21" s="134"/>
      <c r="J21" s="134"/>
      <c r="K21" s="135"/>
      <c r="L21" s="136"/>
      <c r="M21" s="136"/>
      <c r="N21" s="135"/>
      <c r="O21" s="137"/>
      <c r="P21" s="91"/>
    </row>
    <row r="22" spans="1:16">
      <c r="A22" s="119" t="s">
        <v>168</v>
      </c>
      <c r="B22" s="119"/>
      <c r="C22" s="120"/>
      <c r="D22" s="120"/>
      <c r="M22" s="88"/>
      <c r="N22" s="88"/>
      <c r="O22" s="88"/>
      <c r="P22" s="91"/>
    </row>
    <row r="23" spans="3:16">
      <c r="C23" s="89"/>
      <c r="J23" s="138" t="s">
        <v>169</v>
      </c>
      <c r="K23" s="139">
        <v>45421</v>
      </c>
      <c r="L23" s="138" t="s">
        <v>170</v>
      </c>
      <c r="M23" s="138" t="s">
        <v>135</v>
      </c>
      <c r="N23" s="138" t="s">
        <v>171</v>
      </c>
      <c r="O23" s="88" t="s">
        <v>138</v>
      </c>
      <c r="P23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4.5" customWidth="1"/>
    <col min="3" max="3" width="19.5" style="77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283</v>
      </c>
      <c r="B2" s="5" t="s">
        <v>284</v>
      </c>
      <c r="C2" s="5" t="s">
        <v>285</v>
      </c>
      <c r="D2" s="5" t="s">
        <v>286</v>
      </c>
      <c r="E2" s="5" t="s">
        <v>287</v>
      </c>
      <c r="F2" s="5" t="s">
        <v>288</v>
      </c>
      <c r="G2" s="5" t="s">
        <v>289</v>
      </c>
      <c r="H2" s="78" t="s">
        <v>290</v>
      </c>
      <c r="I2" s="4" t="s">
        <v>291</v>
      </c>
      <c r="J2" s="4" t="s">
        <v>292</v>
      </c>
      <c r="K2" s="4" t="s">
        <v>293</v>
      </c>
      <c r="L2" s="4" t="s">
        <v>294</v>
      </c>
      <c r="M2" s="4" t="s">
        <v>295</v>
      </c>
      <c r="N2" s="5" t="s">
        <v>296</v>
      </c>
      <c r="O2" s="5" t="s">
        <v>297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239</v>
      </c>
      <c r="J3" s="4" t="s">
        <v>239</v>
      </c>
      <c r="K3" s="4" t="s">
        <v>239</v>
      </c>
      <c r="L3" s="4" t="s">
        <v>239</v>
      </c>
      <c r="M3" s="4" t="s">
        <v>239</v>
      </c>
      <c r="N3" s="7"/>
      <c r="O3" s="7"/>
    </row>
    <row r="4" ht="20" customHeight="1" spans="1:15">
      <c r="A4" s="17">
        <v>1</v>
      </c>
      <c r="B4" s="28" t="s">
        <v>298</v>
      </c>
      <c r="C4" s="28" t="s">
        <v>299</v>
      </c>
      <c r="D4" s="28" t="s">
        <v>300</v>
      </c>
      <c r="E4" s="13" t="s">
        <v>62</v>
      </c>
      <c r="F4" s="16" t="s">
        <v>301</v>
      </c>
      <c r="G4" s="80" t="s">
        <v>65</v>
      </c>
      <c r="H4" s="17" t="s">
        <v>65</v>
      </c>
      <c r="I4" s="84">
        <v>1</v>
      </c>
      <c r="J4" s="85">
        <v>0</v>
      </c>
      <c r="K4" s="85">
        <v>2</v>
      </c>
      <c r="L4" s="85">
        <v>0</v>
      </c>
      <c r="M4" s="17">
        <v>1</v>
      </c>
      <c r="N4" s="17">
        <f t="shared" ref="N4:N6" si="0">SUM(I4:M4)</f>
        <v>4</v>
      </c>
      <c r="O4" s="17"/>
    </row>
    <row r="5" ht="20" customHeight="1" spans="1:15">
      <c r="A5" s="17">
        <v>2</v>
      </c>
      <c r="B5" s="28" t="s">
        <v>302</v>
      </c>
      <c r="C5" s="28" t="s">
        <v>299</v>
      </c>
      <c r="D5" s="28" t="s">
        <v>303</v>
      </c>
      <c r="E5" s="13" t="s">
        <v>62</v>
      </c>
      <c r="F5" s="16" t="s">
        <v>301</v>
      </c>
      <c r="G5" s="80" t="s">
        <v>65</v>
      </c>
      <c r="H5" s="17" t="s">
        <v>65</v>
      </c>
      <c r="I5" s="84">
        <v>2</v>
      </c>
      <c r="J5" s="85">
        <v>0</v>
      </c>
      <c r="K5" s="85">
        <v>1</v>
      </c>
      <c r="L5" s="85">
        <v>0</v>
      </c>
      <c r="M5" s="17">
        <v>2</v>
      </c>
      <c r="N5" s="17">
        <f t="shared" si="0"/>
        <v>5</v>
      </c>
      <c r="O5" s="17"/>
    </row>
    <row r="6" ht="20" customHeight="1" spans="1:15">
      <c r="A6" s="17">
        <v>3</v>
      </c>
      <c r="B6" s="28" t="s">
        <v>304</v>
      </c>
      <c r="C6" s="28" t="s">
        <v>299</v>
      </c>
      <c r="D6" s="28" t="s">
        <v>305</v>
      </c>
      <c r="E6" s="13" t="s">
        <v>62</v>
      </c>
      <c r="F6" s="16" t="s">
        <v>301</v>
      </c>
      <c r="G6" s="80" t="s">
        <v>65</v>
      </c>
      <c r="H6" s="17" t="s">
        <v>65</v>
      </c>
      <c r="I6" s="86">
        <v>1</v>
      </c>
      <c r="J6" s="85">
        <v>0</v>
      </c>
      <c r="K6" s="85">
        <v>2</v>
      </c>
      <c r="L6" s="85">
        <v>0</v>
      </c>
      <c r="M6" s="17">
        <v>2</v>
      </c>
      <c r="N6" s="17">
        <f t="shared" si="0"/>
        <v>5</v>
      </c>
      <c r="O6" s="17"/>
    </row>
    <row r="7" ht="20" customHeight="1" spans="1:15">
      <c r="A7" s="17"/>
      <c r="B7" s="28"/>
      <c r="C7" s="28"/>
      <c r="D7" s="16"/>
      <c r="E7" s="31"/>
      <c r="F7" s="28"/>
      <c r="G7" s="81"/>
      <c r="H7" s="58"/>
      <c r="I7" s="86"/>
      <c r="J7" s="85"/>
      <c r="K7" s="85"/>
      <c r="L7" s="85"/>
      <c r="M7" s="17"/>
      <c r="N7" s="17"/>
      <c r="O7" s="17"/>
    </row>
    <row r="8" ht="20" customHeight="1" spans="1:15">
      <c r="A8" s="17"/>
      <c r="B8" s="32"/>
      <c r="C8" s="32"/>
      <c r="D8" s="32"/>
      <c r="E8" s="68"/>
      <c r="F8" s="32"/>
      <c r="G8" s="17"/>
      <c r="H8" s="9"/>
      <c r="I8" s="84"/>
      <c r="J8" s="85"/>
      <c r="K8" s="85"/>
      <c r="L8" s="85"/>
      <c r="M8" s="17"/>
      <c r="N8" s="17"/>
      <c r="O8" s="9"/>
    </row>
    <row r="9" ht="20" customHeight="1" spans="1:15">
      <c r="A9" s="17"/>
      <c r="B9" s="32"/>
      <c r="C9" s="32"/>
      <c r="D9" s="32"/>
      <c r="E9" s="68"/>
      <c r="F9" s="32"/>
      <c r="G9" s="17"/>
      <c r="H9" s="9"/>
      <c r="I9" s="84"/>
      <c r="J9" s="85"/>
      <c r="K9" s="85"/>
      <c r="L9" s="85"/>
      <c r="M9" s="17"/>
      <c r="N9" s="17"/>
      <c r="O9" s="9"/>
    </row>
    <row r="10" ht="20" customHeight="1" spans="1:15">
      <c r="A10" s="17"/>
      <c r="B10" s="32"/>
      <c r="C10" s="32"/>
      <c r="D10" s="32"/>
      <c r="E10" s="68"/>
      <c r="F10" s="32"/>
      <c r="G10" s="17"/>
      <c r="H10" s="9"/>
      <c r="I10" s="84"/>
      <c r="J10" s="85"/>
      <c r="K10" s="85"/>
      <c r="L10" s="85"/>
      <c r="M10" s="17"/>
      <c r="N10" s="17"/>
      <c r="O10" s="9"/>
    </row>
    <row r="11" ht="20" customHeight="1" spans="1:15">
      <c r="A11" s="17"/>
      <c r="B11" s="32"/>
      <c r="C11" s="32"/>
      <c r="D11" s="32"/>
      <c r="E11" s="68"/>
      <c r="F11" s="32"/>
      <c r="G11" s="17"/>
      <c r="H11" s="9"/>
      <c r="I11" s="84"/>
      <c r="J11" s="85"/>
      <c r="K11" s="85"/>
      <c r="L11" s="85"/>
      <c r="M11" s="17"/>
      <c r="N11" s="17"/>
      <c r="O11" s="9"/>
    </row>
    <row r="12" s="2" customFormat="1" ht="18.75" spans="1:15">
      <c r="A12" s="18" t="s">
        <v>306</v>
      </c>
      <c r="B12" s="19"/>
      <c r="C12" s="32"/>
      <c r="D12" s="20"/>
      <c r="E12" s="21"/>
      <c r="F12" s="32"/>
      <c r="G12" s="17"/>
      <c r="H12" s="39"/>
      <c r="I12" s="33"/>
      <c r="J12" s="18" t="s">
        <v>307</v>
      </c>
      <c r="K12" s="19"/>
      <c r="L12" s="19"/>
      <c r="M12" s="20"/>
      <c r="N12" s="19"/>
      <c r="O12" s="26"/>
    </row>
    <row r="13" ht="61" customHeight="1" spans="1:15">
      <c r="A13" s="82" t="s">
        <v>308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7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C4" sqref="C4:F6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310</v>
      </c>
      <c r="H2" s="4"/>
      <c r="I2" s="4" t="s">
        <v>311</v>
      </c>
      <c r="J2" s="4"/>
      <c r="K2" s="6" t="s">
        <v>312</v>
      </c>
      <c r="L2" s="73" t="s">
        <v>313</v>
      </c>
      <c r="M2" s="24" t="s">
        <v>314</v>
      </c>
    </row>
    <row r="3" s="1" customFormat="1" ht="16.5" spans="1:13">
      <c r="A3" s="4"/>
      <c r="B3" s="7"/>
      <c r="C3" s="7"/>
      <c r="D3" s="7"/>
      <c r="E3" s="7"/>
      <c r="F3" s="7"/>
      <c r="G3" s="4" t="s">
        <v>315</v>
      </c>
      <c r="H3" s="4" t="s">
        <v>316</v>
      </c>
      <c r="I3" s="4" t="s">
        <v>315</v>
      </c>
      <c r="J3" s="4" t="s">
        <v>316</v>
      </c>
      <c r="K3" s="8"/>
      <c r="L3" s="74"/>
      <c r="M3" s="25"/>
    </row>
    <row r="4" ht="22" customHeight="1" spans="1:13">
      <c r="A4" s="64">
        <v>1</v>
      </c>
      <c r="B4" s="16" t="s">
        <v>301</v>
      </c>
      <c r="C4" s="28" t="s">
        <v>298</v>
      </c>
      <c r="D4" s="28" t="s">
        <v>299</v>
      </c>
      <c r="E4" s="28" t="s">
        <v>300</v>
      </c>
      <c r="F4" s="13" t="s">
        <v>62</v>
      </c>
      <c r="G4" s="65">
        <v>-0.02</v>
      </c>
      <c r="H4" s="66">
        <v>-0.02</v>
      </c>
      <c r="I4" s="66">
        <v>-0.02</v>
      </c>
      <c r="J4" s="66">
        <v>-0.02</v>
      </c>
      <c r="K4" s="69"/>
      <c r="L4" s="17" t="s">
        <v>95</v>
      </c>
      <c r="M4" s="17" t="s">
        <v>317</v>
      </c>
    </row>
    <row r="5" ht="22" customHeight="1" spans="1:13">
      <c r="A5" s="64">
        <v>2</v>
      </c>
      <c r="B5" s="16" t="s">
        <v>301</v>
      </c>
      <c r="C5" s="28" t="s">
        <v>302</v>
      </c>
      <c r="D5" s="28" t="s">
        <v>299</v>
      </c>
      <c r="E5" s="28" t="s">
        <v>303</v>
      </c>
      <c r="F5" s="13" t="s">
        <v>62</v>
      </c>
      <c r="G5" s="65">
        <v>-0.02</v>
      </c>
      <c r="H5" s="66">
        <v>-0.02</v>
      </c>
      <c r="I5" s="66">
        <v>-0.02</v>
      </c>
      <c r="J5" s="66">
        <v>-0.02</v>
      </c>
      <c r="K5" s="69"/>
      <c r="L5" s="17" t="s">
        <v>95</v>
      </c>
      <c r="M5" s="17" t="s">
        <v>317</v>
      </c>
    </row>
    <row r="6" ht="22" customHeight="1" spans="1:13">
      <c r="A6" s="64">
        <v>3</v>
      </c>
      <c r="B6" s="16" t="s">
        <v>301</v>
      </c>
      <c r="C6" s="28" t="s">
        <v>304</v>
      </c>
      <c r="D6" s="28" t="s">
        <v>299</v>
      </c>
      <c r="E6" s="28" t="s">
        <v>305</v>
      </c>
      <c r="F6" s="13" t="s">
        <v>62</v>
      </c>
      <c r="G6" s="65">
        <v>-0.02</v>
      </c>
      <c r="H6" s="66">
        <v>-0.01</v>
      </c>
      <c r="I6" s="65">
        <v>-0.02</v>
      </c>
      <c r="J6" s="66">
        <v>-0.01</v>
      </c>
      <c r="K6" s="69"/>
      <c r="L6" s="17" t="s">
        <v>95</v>
      </c>
      <c r="M6" s="17" t="s">
        <v>317</v>
      </c>
    </row>
    <row r="7" ht="22" customHeight="1" spans="1:13">
      <c r="A7" s="64"/>
      <c r="B7" s="67"/>
      <c r="C7" s="32"/>
      <c r="D7" s="32"/>
      <c r="E7" s="32"/>
      <c r="F7" s="68"/>
      <c r="G7" s="69"/>
      <c r="H7" s="70"/>
      <c r="I7" s="70"/>
      <c r="J7" s="70"/>
      <c r="K7" s="69"/>
      <c r="L7" s="9"/>
      <c r="M7" s="9"/>
    </row>
    <row r="8" ht="22" customHeight="1" spans="1:13">
      <c r="A8" s="64"/>
      <c r="B8" s="67"/>
      <c r="C8" s="32"/>
      <c r="D8" s="32"/>
      <c r="E8" s="32"/>
      <c r="F8" s="68"/>
      <c r="G8" s="69"/>
      <c r="H8" s="70"/>
      <c r="I8" s="70"/>
      <c r="J8" s="70"/>
      <c r="K8" s="69"/>
      <c r="L8" s="9"/>
      <c r="M8" s="9"/>
    </row>
    <row r="9" ht="22" customHeight="1" spans="1:13">
      <c r="A9" s="64"/>
      <c r="B9" s="67"/>
      <c r="C9" s="32"/>
      <c r="D9" s="32"/>
      <c r="E9" s="32"/>
      <c r="F9" s="68"/>
      <c r="G9" s="69"/>
      <c r="H9" s="70"/>
      <c r="I9" s="70"/>
      <c r="J9" s="70"/>
      <c r="K9" s="69"/>
      <c r="L9" s="9"/>
      <c r="M9" s="9"/>
    </row>
    <row r="10" ht="22" customHeight="1" spans="1:13">
      <c r="A10" s="64"/>
      <c r="B10" s="67"/>
      <c r="C10" s="32"/>
      <c r="D10" s="32"/>
      <c r="E10" s="32"/>
      <c r="F10" s="68"/>
      <c r="G10" s="69"/>
      <c r="H10" s="70"/>
      <c r="I10" s="70"/>
      <c r="J10" s="70"/>
      <c r="K10" s="69"/>
      <c r="L10" s="9"/>
      <c r="M10" s="9"/>
    </row>
    <row r="11" s="2" customFormat="1" ht="18.75" spans="1:13">
      <c r="A11" s="18" t="s">
        <v>306</v>
      </c>
      <c r="B11" s="19"/>
      <c r="C11" s="19"/>
      <c r="D11" s="32"/>
      <c r="E11" s="20"/>
      <c r="F11" s="68"/>
      <c r="G11" s="33"/>
      <c r="H11" s="18" t="s">
        <v>307</v>
      </c>
      <c r="I11" s="19"/>
      <c r="J11" s="19"/>
      <c r="K11" s="20"/>
      <c r="L11" s="75"/>
      <c r="M11" s="26"/>
    </row>
    <row r="12" ht="84" customHeight="1" spans="1:13">
      <c r="A12" s="71" t="s">
        <v>318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6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6 M7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13" sqref="I13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320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0" t="s">
        <v>321</v>
      </c>
      <c r="H2" s="41"/>
      <c r="I2" s="61"/>
      <c r="J2" s="40" t="s">
        <v>322</v>
      </c>
      <c r="K2" s="41"/>
      <c r="L2" s="61"/>
      <c r="M2" s="40" t="s">
        <v>323</v>
      </c>
      <c r="N2" s="41"/>
      <c r="O2" s="61"/>
      <c r="P2" s="40" t="s">
        <v>324</v>
      </c>
      <c r="Q2" s="41"/>
      <c r="R2" s="61"/>
      <c r="S2" s="41" t="s">
        <v>325</v>
      </c>
      <c r="T2" s="41"/>
      <c r="U2" s="61"/>
      <c r="V2" s="36" t="s">
        <v>326</v>
      </c>
      <c r="W2" s="36" t="s">
        <v>297</v>
      </c>
    </row>
    <row r="3" s="1" customFormat="1" ht="16.5" spans="1:23">
      <c r="A3" s="7"/>
      <c r="B3" s="42"/>
      <c r="C3" s="42"/>
      <c r="D3" s="42"/>
      <c r="E3" s="42"/>
      <c r="F3" s="42"/>
      <c r="G3" s="4" t="s">
        <v>327</v>
      </c>
      <c r="H3" s="4" t="s">
        <v>67</v>
      </c>
      <c r="I3" s="4" t="s">
        <v>288</v>
      </c>
      <c r="J3" s="4" t="s">
        <v>327</v>
      </c>
      <c r="K3" s="4" t="s">
        <v>67</v>
      </c>
      <c r="L3" s="4" t="s">
        <v>288</v>
      </c>
      <c r="M3" s="4" t="s">
        <v>327</v>
      </c>
      <c r="N3" s="4" t="s">
        <v>67</v>
      </c>
      <c r="O3" s="4" t="s">
        <v>288</v>
      </c>
      <c r="P3" s="4" t="s">
        <v>327</v>
      </c>
      <c r="Q3" s="4" t="s">
        <v>67</v>
      </c>
      <c r="R3" s="4" t="s">
        <v>288</v>
      </c>
      <c r="S3" s="4" t="s">
        <v>327</v>
      </c>
      <c r="T3" s="4" t="s">
        <v>67</v>
      </c>
      <c r="U3" s="4" t="s">
        <v>288</v>
      </c>
      <c r="V3" s="63"/>
      <c r="W3" s="63"/>
    </row>
    <row r="4" spans="1:23">
      <c r="A4" s="43" t="s">
        <v>328</v>
      </c>
      <c r="B4" s="44" t="s">
        <v>301</v>
      </c>
      <c r="C4" s="28" t="s">
        <v>298</v>
      </c>
      <c r="D4" s="28" t="s">
        <v>299</v>
      </c>
      <c r="E4" s="28" t="s">
        <v>300</v>
      </c>
      <c r="F4" s="13" t="s">
        <v>62</v>
      </c>
      <c r="G4" s="30"/>
      <c r="H4" s="45"/>
      <c r="I4" s="45"/>
      <c r="J4" s="45"/>
      <c r="K4" s="30"/>
      <c r="L4" s="30"/>
      <c r="M4" s="17"/>
      <c r="N4" s="17"/>
      <c r="O4" s="17"/>
      <c r="P4" s="17"/>
      <c r="Q4" s="17"/>
      <c r="R4" s="17"/>
      <c r="S4" s="17"/>
      <c r="T4" s="17"/>
      <c r="U4" s="17"/>
      <c r="V4" s="17" t="s">
        <v>329</v>
      </c>
      <c r="W4" s="17"/>
    </row>
    <row r="5" ht="16.5" spans="1:23">
      <c r="A5" s="46"/>
      <c r="B5" s="47"/>
      <c r="C5" s="28" t="s">
        <v>302</v>
      </c>
      <c r="D5" s="28" t="s">
        <v>299</v>
      </c>
      <c r="E5" s="28" t="s">
        <v>303</v>
      </c>
      <c r="F5" s="13" t="s">
        <v>62</v>
      </c>
      <c r="G5" s="48" t="s">
        <v>330</v>
      </c>
      <c r="H5" s="49"/>
      <c r="I5" s="62"/>
      <c r="J5" s="48" t="s">
        <v>331</v>
      </c>
      <c r="K5" s="49"/>
      <c r="L5" s="62"/>
      <c r="M5" s="40" t="s">
        <v>332</v>
      </c>
      <c r="N5" s="41"/>
      <c r="O5" s="61"/>
      <c r="P5" s="40" t="s">
        <v>333</v>
      </c>
      <c r="Q5" s="41"/>
      <c r="R5" s="61"/>
      <c r="S5" s="41" t="s">
        <v>334</v>
      </c>
      <c r="T5" s="41"/>
      <c r="U5" s="61"/>
      <c r="V5" s="17"/>
      <c r="W5" s="17"/>
    </row>
    <row r="6" ht="16.5" spans="1:23">
      <c r="A6" s="46"/>
      <c r="B6" s="47"/>
      <c r="C6" s="28" t="s">
        <v>304</v>
      </c>
      <c r="D6" s="28" t="s">
        <v>299</v>
      </c>
      <c r="E6" s="28" t="s">
        <v>305</v>
      </c>
      <c r="F6" s="13" t="s">
        <v>62</v>
      </c>
      <c r="G6" s="50" t="s">
        <v>327</v>
      </c>
      <c r="H6" s="50" t="s">
        <v>67</v>
      </c>
      <c r="I6" s="50" t="s">
        <v>288</v>
      </c>
      <c r="J6" s="50" t="s">
        <v>327</v>
      </c>
      <c r="K6" s="50" t="s">
        <v>67</v>
      </c>
      <c r="L6" s="50" t="s">
        <v>288</v>
      </c>
      <c r="M6" s="4" t="s">
        <v>327</v>
      </c>
      <c r="N6" s="4" t="s">
        <v>67</v>
      </c>
      <c r="O6" s="4" t="s">
        <v>288</v>
      </c>
      <c r="P6" s="4" t="s">
        <v>327</v>
      </c>
      <c r="Q6" s="4" t="s">
        <v>67</v>
      </c>
      <c r="R6" s="4" t="s">
        <v>288</v>
      </c>
      <c r="S6" s="4" t="s">
        <v>327</v>
      </c>
      <c r="T6" s="4" t="s">
        <v>67</v>
      </c>
      <c r="U6" s="4" t="s">
        <v>288</v>
      </c>
      <c r="V6" s="17"/>
      <c r="W6" s="17"/>
    </row>
    <row r="7" ht="18.75" spans="1:23">
      <c r="A7" s="51"/>
      <c r="B7" s="52"/>
      <c r="C7" s="28"/>
      <c r="D7" s="28"/>
      <c r="E7" s="16"/>
      <c r="F7" s="53"/>
      <c r="G7" s="30"/>
      <c r="H7" s="45"/>
      <c r="I7" s="45"/>
      <c r="J7" s="45"/>
      <c r="K7" s="45"/>
      <c r="L7" s="30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43"/>
      <c r="B8" s="44"/>
      <c r="C8" s="54"/>
      <c r="D8" s="54"/>
      <c r="E8" s="54"/>
      <c r="F8" s="43"/>
      <c r="G8" s="17"/>
      <c r="H8" s="45"/>
      <c r="I8" s="45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22" customHeight="1" spans="1:23">
      <c r="A9" s="46"/>
      <c r="B9" s="47"/>
      <c r="C9" s="51"/>
      <c r="D9" s="55"/>
      <c r="E9" s="51"/>
      <c r="F9" s="51"/>
      <c r="G9" s="17"/>
      <c r="H9" s="45"/>
      <c r="I9" s="45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>
      <c r="A10" s="43"/>
      <c r="B10" s="44"/>
      <c r="C10" s="56"/>
      <c r="D10" s="54"/>
      <c r="E10" s="56"/>
      <c r="F10" s="43"/>
      <c r="G10" s="17"/>
      <c r="H10" s="45"/>
      <c r="I10" s="45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>
      <c r="A11" s="46"/>
      <c r="B11" s="47"/>
      <c r="C11" s="57"/>
      <c r="D11" s="55"/>
      <c r="E11" s="57"/>
      <c r="F11" s="51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58"/>
      <c r="B12" s="58"/>
      <c r="C12" s="58"/>
      <c r="D12" s="58"/>
      <c r="E12" s="58"/>
      <c r="F12" s="58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57"/>
      <c r="B13" s="57"/>
      <c r="C13" s="57"/>
      <c r="D13" s="57"/>
      <c r="E13" s="57"/>
      <c r="F13" s="5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8" t="s">
        <v>306</v>
      </c>
      <c r="B17" s="19"/>
      <c r="C17" s="19"/>
      <c r="D17" s="19"/>
      <c r="E17" s="20"/>
      <c r="F17" s="21"/>
      <c r="G17" s="33"/>
      <c r="H17" s="39"/>
      <c r="I17" s="39"/>
      <c r="J17" s="18" t="s">
        <v>307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6"/>
    </row>
    <row r="18" ht="80" customHeight="1" spans="1:23">
      <c r="A18" s="59" t="s">
        <v>335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337</v>
      </c>
      <c r="B2" s="36" t="s">
        <v>284</v>
      </c>
      <c r="C2" s="36" t="s">
        <v>285</v>
      </c>
      <c r="D2" s="36" t="s">
        <v>286</v>
      </c>
      <c r="E2" s="36" t="s">
        <v>287</v>
      </c>
      <c r="F2" s="36" t="s">
        <v>288</v>
      </c>
      <c r="G2" s="35" t="s">
        <v>338</v>
      </c>
      <c r="H2" s="35" t="s">
        <v>339</v>
      </c>
      <c r="I2" s="35" t="s">
        <v>340</v>
      </c>
      <c r="J2" s="35" t="s">
        <v>339</v>
      </c>
      <c r="K2" s="35" t="s">
        <v>341</v>
      </c>
      <c r="L2" s="35" t="s">
        <v>339</v>
      </c>
      <c r="M2" s="36" t="s">
        <v>326</v>
      </c>
      <c r="N2" s="36" t="s">
        <v>297</v>
      </c>
    </row>
    <row r="3" spans="1:14">
      <c r="A3" s="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ht="16.5" spans="1:14">
      <c r="A4" s="37" t="s">
        <v>337</v>
      </c>
      <c r="B4" s="38" t="s">
        <v>342</v>
      </c>
      <c r="C4" s="38" t="s">
        <v>327</v>
      </c>
      <c r="D4" s="38" t="s">
        <v>286</v>
      </c>
      <c r="E4" s="36" t="s">
        <v>287</v>
      </c>
      <c r="F4" s="36" t="s">
        <v>288</v>
      </c>
      <c r="G4" s="35" t="s">
        <v>338</v>
      </c>
      <c r="H4" s="35" t="s">
        <v>339</v>
      </c>
      <c r="I4" s="35" t="s">
        <v>340</v>
      </c>
      <c r="J4" s="35" t="s">
        <v>339</v>
      </c>
      <c r="K4" s="35" t="s">
        <v>341</v>
      </c>
      <c r="L4" s="35" t="s">
        <v>339</v>
      </c>
      <c r="M4" s="36" t="s">
        <v>326</v>
      </c>
      <c r="N4" s="36" t="s">
        <v>297</v>
      </c>
    </row>
    <row r="5" spans="1:14">
      <c r="A5" s="9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9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343</v>
      </c>
      <c r="B11" s="19"/>
      <c r="C11" s="19"/>
      <c r="D11" s="20"/>
      <c r="E11" s="21"/>
      <c r="F11" s="39"/>
      <c r="G11" s="33"/>
      <c r="H11" s="39"/>
      <c r="I11" s="18" t="s">
        <v>344</v>
      </c>
      <c r="J11" s="19"/>
      <c r="K11" s="19"/>
      <c r="L11" s="19"/>
      <c r="M11" s="19"/>
      <c r="N11" s="26"/>
    </row>
    <row r="12" ht="16.5" spans="1:14">
      <c r="A12" s="22" t="s">
        <v>345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320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347</v>
      </c>
      <c r="H2" s="4" t="s">
        <v>348</v>
      </c>
      <c r="I2" s="4" t="s">
        <v>349</v>
      </c>
      <c r="J2" s="4" t="s">
        <v>350</v>
      </c>
      <c r="K2" s="5" t="s">
        <v>326</v>
      </c>
      <c r="L2" s="5" t="s">
        <v>297</v>
      </c>
    </row>
    <row r="3" spans="1:12">
      <c r="A3" s="27" t="s">
        <v>328</v>
      </c>
      <c r="B3" s="28" t="s">
        <v>301</v>
      </c>
      <c r="C3" s="28" t="s">
        <v>298</v>
      </c>
      <c r="D3" s="28" t="s">
        <v>299</v>
      </c>
      <c r="E3" s="28" t="s">
        <v>300</v>
      </c>
      <c r="F3" s="13" t="s">
        <v>62</v>
      </c>
      <c r="G3" s="29" t="s">
        <v>351</v>
      </c>
      <c r="H3" s="30" t="s">
        <v>352</v>
      </c>
      <c r="I3" s="30"/>
      <c r="J3" s="17"/>
      <c r="K3" s="34" t="s">
        <v>353</v>
      </c>
      <c r="L3" s="17" t="s">
        <v>317</v>
      </c>
    </row>
    <row r="4" spans="1:12">
      <c r="A4" s="27" t="s">
        <v>328</v>
      </c>
      <c r="B4" s="28" t="s">
        <v>301</v>
      </c>
      <c r="C4" s="28" t="s">
        <v>302</v>
      </c>
      <c r="D4" s="28" t="s">
        <v>299</v>
      </c>
      <c r="E4" s="28" t="s">
        <v>303</v>
      </c>
      <c r="F4" s="13" t="s">
        <v>62</v>
      </c>
      <c r="G4" s="29" t="s">
        <v>351</v>
      </c>
      <c r="H4" s="30" t="s">
        <v>352</v>
      </c>
      <c r="I4" s="30"/>
      <c r="J4" s="17"/>
      <c r="K4" s="34" t="s">
        <v>353</v>
      </c>
      <c r="L4" s="17" t="s">
        <v>317</v>
      </c>
    </row>
    <row r="5" spans="1:12">
      <c r="A5" s="27" t="s">
        <v>328</v>
      </c>
      <c r="B5" s="28" t="s">
        <v>301</v>
      </c>
      <c r="C5" s="28" t="s">
        <v>304</v>
      </c>
      <c r="D5" s="28" t="s">
        <v>299</v>
      </c>
      <c r="E5" s="28" t="s">
        <v>305</v>
      </c>
      <c r="F5" s="13" t="s">
        <v>62</v>
      </c>
      <c r="G5" s="29" t="s">
        <v>351</v>
      </c>
      <c r="H5" s="30" t="s">
        <v>352</v>
      </c>
      <c r="I5" s="9"/>
      <c r="J5" s="9"/>
      <c r="K5" s="34"/>
      <c r="L5" s="17"/>
    </row>
    <row r="6" ht="18.75" spans="1:12">
      <c r="A6" s="27"/>
      <c r="B6" s="28"/>
      <c r="C6" s="28"/>
      <c r="D6" s="28"/>
      <c r="E6" s="16"/>
      <c r="F6" s="31"/>
      <c r="G6" s="29"/>
      <c r="H6" s="30"/>
      <c r="I6" s="9"/>
      <c r="J6" s="9"/>
      <c r="K6" s="34"/>
      <c r="L6" s="17"/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8" t="s">
        <v>354</v>
      </c>
      <c r="B9" s="19"/>
      <c r="C9" s="19"/>
      <c r="D9" s="19"/>
      <c r="E9" s="20"/>
      <c r="F9" s="21"/>
      <c r="G9" s="33"/>
      <c r="H9" s="18" t="s">
        <v>355</v>
      </c>
      <c r="I9" s="19"/>
      <c r="J9" s="19"/>
      <c r="K9" s="19"/>
      <c r="L9" s="26"/>
    </row>
    <row r="10" ht="16.5" spans="1:12">
      <c r="A10" s="22" t="s">
        <v>356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1" sqref="E21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283</v>
      </c>
      <c r="B2" s="5" t="s">
        <v>288</v>
      </c>
      <c r="C2" s="5" t="s">
        <v>327</v>
      </c>
      <c r="D2" s="5" t="s">
        <v>286</v>
      </c>
      <c r="E2" s="5" t="s">
        <v>287</v>
      </c>
      <c r="F2" s="4" t="s">
        <v>358</v>
      </c>
      <c r="G2" s="4" t="s">
        <v>311</v>
      </c>
      <c r="H2" s="6" t="s">
        <v>312</v>
      </c>
      <c r="I2" s="24" t="s">
        <v>314</v>
      </c>
    </row>
    <row r="3" s="1" customFormat="1" ht="16.5" spans="1:9">
      <c r="A3" s="4"/>
      <c r="B3" s="7"/>
      <c r="C3" s="7"/>
      <c r="D3" s="7"/>
      <c r="E3" s="7"/>
      <c r="F3" s="4" t="s">
        <v>359</v>
      </c>
      <c r="G3" s="4" t="s">
        <v>315</v>
      </c>
      <c r="H3" s="8"/>
      <c r="I3" s="25"/>
    </row>
    <row r="4" ht="33" spans="1:9">
      <c r="A4" s="9">
        <v>1</v>
      </c>
      <c r="B4" s="10" t="s">
        <v>360</v>
      </c>
      <c r="C4" s="11" t="s">
        <v>361</v>
      </c>
      <c r="D4" s="12" t="s">
        <v>362</v>
      </c>
      <c r="E4" s="13" t="s">
        <v>62</v>
      </c>
      <c r="F4" s="14">
        <v>0.06</v>
      </c>
      <c r="G4" s="14">
        <v>0.04</v>
      </c>
      <c r="H4" s="14">
        <f>G4+F4</f>
        <v>0.1</v>
      </c>
      <c r="I4" s="17" t="s">
        <v>317</v>
      </c>
    </row>
    <row r="5" ht="49.5" spans="1:9">
      <c r="A5" s="9">
        <v>2</v>
      </c>
      <c r="B5" s="501" t="s">
        <v>363</v>
      </c>
      <c r="C5" s="502" t="s">
        <v>364</v>
      </c>
      <c r="D5" s="503" t="s">
        <v>365</v>
      </c>
      <c r="E5" s="13" t="s">
        <v>62</v>
      </c>
      <c r="F5" s="14">
        <v>-0.02</v>
      </c>
      <c r="G5" s="14">
        <v>-0.02</v>
      </c>
      <c r="H5" s="14">
        <f>G5+F5</f>
        <v>-0.04</v>
      </c>
      <c r="I5" s="17" t="s">
        <v>317</v>
      </c>
    </row>
    <row r="6" ht="18.75" spans="1:9">
      <c r="A6" s="9"/>
      <c r="B6" s="9"/>
      <c r="C6" s="15"/>
      <c r="D6" s="16"/>
      <c r="E6" s="13"/>
      <c r="F6" s="14"/>
      <c r="G6" s="14"/>
      <c r="H6" s="14"/>
      <c r="I6" s="17"/>
    </row>
    <row r="7" spans="1:9">
      <c r="A7" s="9"/>
      <c r="B7" s="9"/>
      <c r="C7" s="17"/>
      <c r="D7" s="17"/>
      <c r="E7" s="17"/>
      <c r="F7" s="17"/>
      <c r="G7" s="17"/>
      <c r="H7" s="17"/>
      <c r="I7" s="17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8" t="s">
        <v>366</v>
      </c>
      <c r="B12" s="19"/>
      <c r="C12" s="19"/>
      <c r="D12" s="20"/>
      <c r="E12" s="21"/>
      <c r="F12" s="18" t="s">
        <v>367</v>
      </c>
      <c r="G12" s="19"/>
      <c r="H12" s="20"/>
      <c r="I12" s="26"/>
    </row>
    <row r="13" ht="16.5" spans="1:9">
      <c r="A13" s="22" t="s">
        <v>368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9" t="s">
        <v>35</v>
      </c>
      <c r="C2" s="470"/>
      <c r="D2" s="470"/>
      <c r="E2" s="470"/>
      <c r="F2" s="470"/>
      <c r="G2" s="470"/>
      <c r="H2" s="470"/>
      <c r="I2" s="484"/>
    </row>
    <row r="3" ht="27.95" customHeight="1" spans="2:9">
      <c r="B3" s="471"/>
      <c r="C3" s="472"/>
      <c r="D3" s="473" t="s">
        <v>36</v>
      </c>
      <c r="E3" s="474"/>
      <c r="F3" s="475" t="s">
        <v>37</v>
      </c>
      <c r="G3" s="476"/>
      <c r="H3" s="473" t="s">
        <v>38</v>
      </c>
      <c r="I3" s="485"/>
    </row>
    <row r="4" ht="27.95" customHeight="1" spans="2:9">
      <c r="B4" s="471" t="s">
        <v>39</v>
      </c>
      <c r="C4" s="472" t="s">
        <v>40</v>
      </c>
      <c r="D4" s="472" t="s">
        <v>41</v>
      </c>
      <c r="E4" s="472" t="s">
        <v>42</v>
      </c>
      <c r="F4" s="477" t="s">
        <v>41</v>
      </c>
      <c r="G4" s="477" t="s">
        <v>42</v>
      </c>
      <c r="H4" s="472" t="s">
        <v>41</v>
      </c>
      <c r="I4" s="486" t="s">
        <v>42</v>
      </c>
    </row>
    <row r="5" ht="27.95" customHeight="1" spans="2:9">
      <c r="B5" s="478" t="s">
        <v>43</v>
      </c>
      <c r="C5" s="9">
        <v>13</v>
      </c>
      <c r="D5" s="9">
        <v>0</v>
      </c>
      <c r="E5" s="9">
        <v>1</v>
      </c>
      <c r="F5" s="479">
        <v>0</v>
      </c>
      <c r="G5" s="479">
        <v>1</v>
      </c>
      <c r="H5" s="9">
        <v>1</v>
      </c>
      <c r="I5" s="487">
        <v>2</v>
      </c>
    </row>
    <row r="6" ht="27.95" customHeight="1" spans="2:9">
      <c r="B6" s="478" t="s">
        <v>44</v>
      </c>
      <c r="C6" s="9">
        <v>20</v>
      </c>
      <c r="D6" s="9">
        <v>0</v>
      </c>
      <c r="E6" s="9">
        <v>1</v>
      </c>
      <c r="F6" s="479">
        <v>1</v>
      </c>
      <c r="G6" s="479">
        <v>2</v>
      </c>
      <c r="H6" s="9">
        <v>2</v>
      </c>
      <c r="I6" s="487">
        <v>3</v>
      </c>
    </row>
    <row r="7" ht="27.95" customHeight="1" spans="2:9">
      <c r="B7" s="478" t="s">
        <v>45</v>
      </c>
      <c r="C7" s="9">
        <v>32</v>
      </c>
      <c r="D7" s="9">
        <v>0</v>
      </c>
      <c r="E7" s="9">
        <v>1</v>
      </c>
      <c r="F7" s="479">
        <v>2</v>
      </c>
      <c r="G7" s="479">
        <v>3</v>
      </c>
      <c r="H7" s="9">
        <v>3</v>
      </c>
      <c r="I7" s="487">
        <v>4</v>
      </c>
    </row>
    <row r="8" ht="27.95" customHeight="1" spans="2:9">
      <c r="B8" s="478" t="s">
        <v>46</v>
      </c>
      <c r="C8" s="9">
        <v>50</v>
      </c>
      <c r="D8" s="9">
        <v>1</v>
      </c>
      <c r="E8" s="9">
        <v>2</v>
      </c>
      <c r="F8" s="479">
        <v>3</v>
      </c>
      <c r="G8" s="479">
        <v>4</v>
      </c>
      <c r="H8" s="9">
        <v>5</v>
      </c>
      <c r="I8" s="487">
        <v>6</v>
      </c>
    </row>
    <row r="9" ht="27.95" customHeight="1" spans="2:9">
      <c r="B9" s="478" t="s">
        <v>47</v>
      </c>
      <c r="C9" s="9">
        <v>80</v>
      </c>
      <c r="D9" s="9">
        <v>2</v>
      </c>
      <c r="E9" s="9">
        <v>3</v>
      </c>
      <c r="F9" s="479">
        <v>5</v>
      </c>
      <c r="G9" s="479">
        <v>6</v>
      </c>
      <c r="H9" s="9">
        <v>7</v>
      </c>
      <c r="I9" s="487">
        <v>8</v>
      </c>
    </row>
    <row r="10" ht="27.95" customHeight="1" spans="2:9">
      <c r="B10" s="478" t="s">
        <v>48</v>
      </c>
      <c r="C10" s="9">
        <v>125</v>
      </c>
      <c r="D10" s="9">
        <v>3</v>
      </c>
      <c r="E10" s="9">
        <v>4</v>
      </c>
      <c r="F10" s="479">
        <v>7</v>
      </c>
      <c r="G10" s="479">
        <v>8</v>
      </c>
      <c r="H10" s="9">
        <v>10</v>
      </c>
      <c r="I10" s="487">
        <v>11</v>
      </c>
    </row>
    <row r="11" ht="27.95" customHeight="1" spans="2:9">
      <c r="B11" s="478" t="s">
        <v>49</v>
      </c>
      <c r="C11" s="9">
        <v>200</v>
      </c>
      <c r="D11" s="9">
        <v>5</v>
      </c>
      <c r="E11" s="9">
        <v>6</v>
      </c>
      <c r="F11" s="479">
        <v>10</v>
      </c>
      <c r="G11" s="479">
        <v>11</v>
      </c>
      <c r="H11" s="9">
        <v>14</v>
      </c>
      <c r="I11" s="487">
        <v>15</v>
      </c>
    </row>
    <row r="12" ht="27.95" customHeight="1" spans="2:9">
      <c r="B12" s="480" t="s">
        <v>50</v>
      </c>
      <c r="C12" s="481">
        <v>315</v>
      </c>
      <c r="D12" s="481">
        <v>7</v>
      </c>
      <c r="E12" s="481">
        <v>8</v>
      </c>
      <c r="F12" s="482">
        <v>14</v>
      </c>
      <c r="G12" s="482">
        <v>15</v>
      </c>
      <c r="H12" s="481">
        <v>21</v>
      </c>
      <c r="I12" s="488">
        <v>22</v>
      </c>
    </row>
    <row r="14" spans="2:4">
      <c r="B14" s="483" t="s">
        <v>51</v>
      </c>
      <c r="C14" s="483"/>
      <c r="D14" s="4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82" customWidth="1"/>
    <col min="2" max="9" width="10.375" style="282"/>
    <col min="10" max="10" width="8.875" style="282" customWidth="1"/>
    <col min="11" max="11" width="12" style="282" customWidth="1"/>
    <col min="12" max="16384" width="10.375" style="282"/>
  </cols>
  <sheetData>
    <row r="1" ht="21" spans="1:11">
      <c r="A1" s="395" t="s">
        <v>52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ht="15" spans="1:11">
      <c r="A2" s="283" t="s">
        <v>53</v>
      </c>
      <c r="B2" s="284" t="s">
        <v>54</v>
      </c>
      <c r="C2" s="284"/>
      <c r="D2" s="285" t="s">
        <v>55</v>
      </c>
      <c r="E2" s="285"/>
      <c r="F2" s="284" t="s">
        <v>56</v>
      </c>
      <c r="G2" s="284"/>
      <c r="H2" s="286" t="s">
        <v>57</v>
      </c>
      <c r="I2" s="357" t="s">
        <v>56</v>
      </c>
      <c r="J2" s="357"/>
      <c r="K2" s="358"/>
    </row>
    <row r="3" ht="14.25" spans="1:11">
      <c r="A3" s="287" t="s">
        <v>58</v>
      </c>
      <c r="B3" s="288"/>
      <c r="C3" s="289"/>
      <c r="D3" s="290" t="s">
        <v>59</v>
      </c>
      <c r="E3" s="291"/>
      <c r="F3" s="291"/>
      <c r="G3" s="292"/>
      <c r="H3" s="290" t="s">
        <v>60</v>
      </c>
      <c r="I3" s="291"/>
      <c r="J3" s="291"/>
      <c r="K3" s="292"/>
    </row>
    <row r="4" ht="14.25" spans="1:11">
      <c r="A4" s="293" t="s">
        <v>61</v>
      </c>
      <c r="B4" s="149" t="s">
        <v>62</v>
      </c>
      <c r="C4" s="150"/>
      <c r="D4" s="293" t="s">
        <v>63</v>
      </c>
      <c r="E4" s="294"/>
      <c r="F4" s="295">
        <v>45509</v>
      </c>
      <c r="G4" s="296"/>
      <c r="H4" s="293" t="s">
        <v>64</v>
      </c>
      <c r="I4" s="294"/>
      <c r="J4" s="149" t="s">
        <v>65</v>
      </c>
      <c r="K4" s="150" t="s">
        <v>66</v>
      </c>
    </row>
    <row r="5" ht="14.25" spans="1:11">
      <c r="A5" s="297" t="s">
        <v>67</v>
      </c>
      <c r="B5" s="149" t="s">
        <v>68</v>
      </c>
      <c r="C5" s="150"/>
      <c r="D5" s="293" t="s">
        <v>69</v>
      </c>
      <c r="E5" s="294"/>
      <c r="F5" s="295">
        <v>45474</v>
      </c>
      <c r="G5" s="296"/>
      <c r="H5" s="293" t="s">
        <v>70</v>
      </c>
      <c r="I5" s="294"/>
      <c r="J5" s="149" t="s">
        <v>65</v>
      </c>
      <c r="K5" s="150" t="s">
        <v>66</v>
      </c>
    </row>
    <row r="6" ht="14.25" spans="1:11">
      <c r="A6" s="293" t="s">
        <v>71</v>
      </c>
      <c r="B6" s="298" t="s">
        <v>72</v>
      </c>
      <c r="C6" s="299">
        <v>6</v>
      </c>
      <c r="D6" s="297" t="s">
        <v>73</v>
      </c>
      <c r="E6" s="300"/>
      <c r="F6" s="295">
        <v>45491</v>
      </c>
      <c r="G6" s="296"/>
      <c r="H6" s="293" t="s">
        <v>74</v>
      </c>
      <c r="I6" s="294"/>
      <c r="J6" s="149" t="s">
        <v>65</v>
      </c>
      <c r="K6" s="150" t="s">
        <v>66</v>
      </c>
    </row>
    <row r="7" ht="14.25" spans="1:11">
      <c r="A7" s="293" t="s">
        <v>75</v>
      </c>
      <c r="B7" s="301">
        <v>1565</v>
      </c>
      <c r="C7" s="302"/>
      <c r="D7" s="297" t="s">
        <v>76</v>
      </c>
      <c r="E7" s="303"/>
      <c r="F7" s="295">
        <v>45498</v>
      </c>
      <c r="G7" s="296"/>
      <c r="H7" s="293" t="s">
        <v>77</v>
      </c>
      <c r="I7" s="294"/>
      <c r="J7" s="149" t="s">
        <v>65</v>
      </c>
      <c r="K7" s="150" t="s">
        <v>66</v>
      </c>
    </row>
    <row r="8" ht="15" spans="1:11">
      <c r="A8" s="304" t="s">
        <v>78</v>
      </c>
      <c r="B8" s="305" t="s">
        <v>79</v>
      </c>
      <c r="C8" s="306"/>
      <c r="D8" s="307" t="s">
        <v>80</v>
      </c>
      <c r="E8" s="308"/>
      <c r="F8" s="309">
        <v>45499</v>
      </c>
      <c r="G8" s="310"/>
      <c r="H8" s="307" t="s">
        <v>81</v>
      </c>
      <c r="I8" s="308"/>
      <c r="J8" s="327" t="s">
        <v>65</v>
      </c>
      <c r="K8" s="359" t="s">
        <v>66</v>
      </c>
    </row>
    <row r="9" ht="15" spans="1:11">
      <c r="A9" s="396" t="s">
        <v>82</v>
      </c>
      <c r="B9" s="397"/>
      <c r="C9" s="397"/>
      <c r="D9" s="398"/>
      <c r="E9" s="398"/>
      <c r="F9" s="398"/>
      <c r="G9" s="398"/>
      <c r="H9" s="398"/>
      <c r="I9" s="398"/>
      <c r="J9" s="398"/>
      <c r="K9" s="449"/>
    </row>
    <row r="10" ht="15" spans="1:11">
      <c r="A10" s="399" t="s">
        <v>83</v>
      </c>
      <c r="B10" s="400"/>
      <c r="C10" s="400"/>
      <c r="D10" s="400"/>
      <c r="E10" s="400"/>
      <c r="F10" s="400"/>
      <c r="G10" s="400"/>
      <c r="H10" s="400"/>
      <c r="I10" s="400"/>
      <c r="J10" s="400"/>
      <c r="K10" s="450"/>
    </row>
    <row r="11" ht="14.25" spans="1:11">
      <c r="A11" s="401" t="s">
        <v>84</v>
      </c>
      <c r="B11" s="402" t="s">
        <v>85</v>
      </c>
      <c r="C11" s="403" t="s">
        <v>86</v>
      </c>
      <c r="D11" s="404"/>
      <c r="E11" s="405" t="s">
        <v>87</v>
      </c>
      <c r="F11" s="402" t="s">
        <v>85</v>
      </c>
      <c r="G11" s="403" t="s">
        <v>86</v>
      </c>
      <c r="H11" s="403" t="s">
        <v>88</v>
      </c>
      <c r="I11" s="405" t="s">
        <v>89</v>
      </c>
      <c r="J11" s="402" t="s">
        <v>85</v>
      </c>
      <c r="K11" s="451" t="s">
        <v>86</v>
      </c>
    </row>
    <row r="12" ht="14.25" spans="1:11">
      <c r="A12" s="297" t="s">
        <v>90</v>
      </c>
      <c r="B12" s="317" t="s">
        <v>85</v>
      </c>
      <c r="C12" s="149" t="s">
        <v>86</v>
      </c>
      <c r="D12" s="303"/>
      <c r="E12" s="300" t="s">
        <v>91</v>
      </c>
      <c r="F12" s="317" t="s">
        <v>85</v>
      </c>
      <c r="G12" s="149" t="s">
        <v>86</v>
      </c>
      <c r="H12" s="149" t="s">
        <v>88</v>
      </c>
      <c r="I12" s="300" t="s">
        <v>92</v>
      </c>
      <c r="J12" s="317" t="s">
        <v>85</v>
      </c>
      <c r="K12" s="150" t="s">
        <v>86</v>
      </c>
    </row>
    <row r="13" ht="14.25" spans="1:11">
      <c r="A13" s="297" t="s">
        <v>93</v>
      </c>
      <c r="B13" s="317" t="s">
        <v>85</v>
      </c>
      <c r="C13" s="149" t="s">
        <v>86</v>
      </c>
      <c r="D13" s="303"/>
      <c r="E13" s="300" t="s">
        <v>94</v>
      </c>
      <c r="F13" s="149" t="s">
        <v>95</v>
      </c>
      <c r="G13" s="149" t="s">
        <v>96</v>
      </c>
      <c r="H13" s="149" t="s">
        <v>88</v>
      </c>
      <c r="I13" s="300" t="s">
        <v>97</v>
      </c>
      <c r="J13" s="317" t="s">
        <v>85</v>
      </c>
      <c r="K13" s="150" t="s">
        <v>86</v>
      </c>
    </row>
    <row r="14" ht="15" spans="1:11">
      <c r="A14" s="307" t="s">
        <v>98</v>
      </c>
      <c r="B14" s="308"/>
      <c r="C14" s="308"/>
      <c r="D14" s="308"/>
      <c r="E14" s="308"/>
      <c r="F14" s="308"/>
      <c r="G14" s="308"/>
      <c r="H14" s="308"/>
      <c r="I14" s="308"/>
      <c r="J14" s="308"/>
      <c r="K14" s="361"/>
    </row>
    <row r="15" ht="15" spans="1:11">
      <c r="A15" s="399" t="s">
        <v>99</v>
      </c>
      <c r="B15" s="400"/>
      <c r="C15" s="400"/>
      <c r="D15" s="400"/>
      <c r="E15" s="400"/>
      <c r="F15" s="400"/>
      <c r="G15" s="400"/>
      <c r="H15" s="400"/>
      <c r="I15" s="400"/>
      <c r="J15" s="400"/>
      <c r="K15" s="450"/>
    </row>
    <row r="16" ht="14.25" spans="1:11">
      <c r="A16" s="406" t="s">
        <v>100</v>
      </c>
      <c r="B16" s="403" t="s">
        <v>95</v>
      </c>
      <c r="C16" s="403" t="s">
        <v>96</v>
      </c>
      <c r="D16" s="407"/>
      <c r="E16" s="408" t="s">
        <v>101</v>
      </c>
      <c r="F16" s="403" t="s">
        <v>95</v>
      </c>
      <c r="G16" s="403" t="s">
        <v>96</v>
      </c>
      <c r="H16" s="409"/>
      <c r="I16" s="408" t="s">
        <v>102</v>
      </c>
      <c r="J16" s="403" t="s">
        <v>95</v>
      </c>
      <c r="K16" s="451" t="s">
        <v>96</v>
      </c>
    </row>
    <row r="17" customHeight="1" spans="1:22">
      <c r="A17" s="334" t="s">
        <v>103</v>
      </c>
      <c r="B17" s="149" t="s">
        <v>95</v>
      </c>
      <c r="C17" s="149" t="s">
        <v>96</v>
      </c>
      <c r="D17" s="410"/>
      <c r="E17" s="335" t="s">
        <v>104</v>
      </c>
      <c r="F17" s="149" t="s">
        <v>95</v>
      </c>
      <c r="G17" s="149" t="s">
        <v>96</v>
      </c>
      <c r="H17" s="411"/>
      <c r="I17" s="335" t="s">
        <v>105</v>
      </c>
      <c r="J17" s="149" t="s">
        <v>95</v>
      </c>
      <c r="K17" s="150" t="s">
        <v>96</v>
      </c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</row>
    <row r="18" ht="18" customHeight="1" spans="1:11">
      <c r="A18" s="412" t="s">
        <v>106</v>
      </c>
      <c r="B18" s="413"/>
      <c r="C18" s="413"/>
      <c r="D18" s="413"/>
      <c r="E18" s="413"/>
      <c r="F18" s="413"/>
      <c r="G18" s="413"/>
      <c r="H18" s="413"/>
      <c r="I18" s="413"/>
      <c r="J18" s="413"/>
      <c r="K18" s="453"/>
    </row>
    <row r="19" s="394" customFormat="1" ht="18" customHeight="1" spans="1:11">
      <c r="A19" s="399" t="s">
        <v>107</v>
      </c>
      <c r="B19" s="400"/>
      <c r="C19" s="400"/>
      <c r="D19" s="400"/>
      <c r="E19" s="400"/>
      <c r="F19" s="400"/>
      <c r="G19" s="400"/>
      <c r="H19" s="400"/>
      <c r="I19" s="400"/>
      <c r="J19" s="400"/>
      <c r="K19" s="450"/>
    </row>
    <row r="20" customHeight="1" spans="1:11">
      <c r="A20" s="414" t="s">
        <v>108</v>
      </c>
      <c r="B20" s="415"/>
      <c r="C20" s="415"/>
      <c r="D20" s="415"/>
      <c r="E20" s="415"/>
      <c r="F20" s="415"/>
      <c r="G20" s="415"/>
      <c r="H20" s="415"/>
      <c r="I20" s="415"/>
      <c r="J20" s="415"/>
      <c r="K20" s="454"/>
    </row>
    <row r="21" ht="21.75" customHeight="1" spans="1:11">
      <c r="A21" s="416" t="s">
        <v>109</v>
      </c>
      <c r="B21" s="417" t="s">
        <v>110</v>
      </c>
      <c r="C21" s="418" t="s">
        <v>111</v>
      </c>
      <c r="D21" s="418" t="s">
        <v>112</v>
      </c>
      <c r="E21" s="418" t="s">
        <v>113</v>
      </c>
      <c r="F21" s="418" t="s">
        <v>114</v>
      </c>
      <c r="G21" s="418" t="s">
        <v>115</v>
      </c>
      <c r="H21" s="419" t="s">
        <v>116</v>
      </c>
      <c r="I21" s="455"/>
      <c r="J21" s="456"/>
      <c r="K21" s="366" t="s">
        <v>117</v>
      </c>
    </row>
    <row r="22" ht="23" customHeight="1" spans="1:11">
      <c r="A22" s="420" t="s">
        <v>118</v>
      </c>
      <c r="B22" s="421"/>
      <c r="C22" s="421" t="s">
        <v>95</v>
      </c>
      <c r="D22" s="421" t="s">
        <v>95</v>
      </c>
      <c r="E22" s="421" t="s">
        <v>95</v>
      </c>
      <c r="F22" s="421" t="s">
        <v>95</v>
      </c>
      <c r="G22" s="421" t="s">
        <v>95</v>
      </c>
      <c r="H22" s="421" t="s">
        <v>95</v>
      </c>
      <c r="I22" s="421"/>
      <c r="J22" s="421"/>
      <c r="K22" s="457" t="s">
        <v>95</v>
      </c>
    </row>
    <row r="23" ht="23" customHeight="1" spans="1:11">
      <c r="A23" s="420" t="s">
        <v>119</v>
      </c>
      <c r="B23" s="421" t="s">
        <v>95</v>
      </c>
      <c r="C23" s="421" t="s">
        <v>95</v>
      </c>
      <c r="D23" s="421" t="s">
        <v>95</v>
      </c>
      <c r="E23" s="421" t="s">
        <v>95</v>
      </c>
      <c r="F23" s="421" t="s">
        <v>95</v>
      </c>
      <c r="G23" s="421" t="s">
        <v>95</v>
      </c>
      <c r="H23" s="421" t="s">
        <v>95</v>
      </c>
      <c r="I23" s="421"/>
      <c r="J23" s="421"/>
      <c r="K23" s="457" t="s">
        <v>95</v>
      </c>
    </row>
    <row r="24" ht="23" customHeight="1" spans="1:11">
      <c r="A24" s="422"/>
      <c r="B24" s="423"/>
      <c r="C24" s="421"/>
      <c r="D24" s="421"/>
      <c r="E24" s="421"/>
      <c r="F24" s="421"/>
      <c r="G24" s="421"/>
      <c r="H24" s="421"/>
      <c r="I24" s="421"/>
      <c r="J24" s="421"/>
      <c r="K24" s="457"/>
    </row>
    <row r="25" ht="23" customHeight="1" spans="1:11">
      <c r="A25" s="424"/>
      <c r="B25" s="425"/>
      <c r="C25" s="421"/>
      <c r="D25" s="421"/>
      <c r="E25" s="421"/>
      <c r="F25" s="421"/>
      <c r="G25" s="421"/>
      <c r="H25" s="421"/>
      <c r="I25" s="425"/>
      <c r="J25" s="425"/>
      <c r="K25" s="458"/>
    </row>
    <row r="26" ht="23" customHeight="1" spans="1:11">
      <c r="A26" s="426"/>
      <c r="B26" s="425"/>
      <c r="C26" s="425"/>
      <c r="D26" s="425"/>
      <c r="E26" s="425"/>
      <c r="F26" s="425"/>
      <c r="G26" s="425"/>
      <c r="H26" s="425"/>
      <c r="I26" s="425"/>
      <c r="J26" s="425"/>
      <c r="K26" s="458"/>
    </row>
    <row r="27" ht="23" customHeight="1" spans="1:11">
      <c r="A27" s="426"/>
      <c r="B27" s="425"/>
      <c r="C27" s="425"/>
      <c r="D27" s="425"/>
      <c r="E27" s="425"/>
      <c r="F27" s="425"/>
      <c r="G27" s="425"/>
      <c r="H27" s="425"/>
      <c r="I27" s="425"/>
      <c r="J27" s="425"/>
      <c r="K27" s="458"/>
    </row>
    <row r="28" ht="18" customHeight="1" spans="1:11">
      <c r="A28" s="427" t="s">
        <v>120</v>
      </c>
      <c r="B28" s="428"/>
      <c r="C28" s="428"/>
      <c r="D28" s="428"/>
      <c r="E28" s="428"/>
      <c r="F28" s="428"/>
      <c r="G28" s="428"/>
      <c r="H28" s="428"/>
      <c r="I28" s="428"/>
      <c r="J28" s="428"/>
      <c r="K28" s="459"/>
    </row>
    <row r="29" ht="18.75" customHeight="1" spans="1:11">
      <c r="A29" s="429"/>
      <c r="B29" s="430"/>
      <c r="C29" s="430"/>
      <c r="D29" s="430"/>
      <c r="E29" s="430"/>
      <c r="F29" s="430"/>
      <c r="G29" s="430"/>
      <c r="H29" s="430"/>
      <c r="I29" s="430"/>
      <c r="J29" s="430"/>
      <c r="K29" s="460"/>
    </row>
    <row r="30" ht="18.75" customHeight="1" spans="1:11">
      <c r="A30" s="431"/>
      <c r="B30" s="432"/>
      <c r="C30" s="432"/>
      <c r="D30" s="432"/>
      <c r="E30" s="432"/>
      <c r="F30" s="432"/>
      <c r="G30" s="432"/>
      <c r="H30" s="432"/>
      <c r="I30" s="432"/>
      <c r="J30" s="432"/>
      <c r="K30" s="461"/>
    </row>
    <row r="31" ht="18" customHeight="1" spans="1:11">
      <c r="A31" s="427" t="s">
        <v>121</v>
      </c>
      <c r="B31" s="428"/>
      <c r="C31" s="428"/>
      <c r="D31" s="428"/>
      <c r="E31" s="428"/>
      <c r="F31" s="428"/>
      <c r="G31" s="428"/>
      <c r="H31" s="428"/>
      <c r="I31" s="428"/>
      <c r="J31" s="428"/>
      <c r="K31" s="459"/>
    </row>
    <row r="32" ht="14.25" spans="1:11">
      <c r="A32" s="433" t="s">
        <v>122</v>
      </c>
      <c r="B32" s="434"/>
      <c r="C32" s="434"/>
      <c r="D32" s="434"/>
      <c r="E32" s="434"/>
      <c r="F32" s="434"/>
      <c r="G32" s="434"/>
      <c r="H32" s="434"/>
      <c r="I32" s="434"/>
      <c r="J32" s="434"/>
      <c r="K32" s="462"/>
    </row>
    <row r="33" ht="15" spans="1:11">
      <c r="A33" s="157" t="s">
        <v>123</v>
      </c>
      <c r="B33" s="158"/>
      <c r="C33" s="149" t="s">
        <v>65</v>
      </c>
      <c r="D33" s="149" t="s">
        <v>66</v>
      </c>
      <c r="E33" s="435" t="s">
        <v>124</v>
      </c>
      <c r="F33" s="436"/>
      <c r="G33" s="436"/>
      <c r="H33" s="436"/>
      <c r="I33" s="436"/>
      <c r="J33" s="436"/>
      <c r="K33" s="463"/>
    </row>
    <row r="34" ht="15" spans="1:11">
      <c r="A34" s="437" t="s">
        <v>125</v>
      </c>
      <c r="B34" s="437"/>
      <c r="C34" s="437"/>
      <c r="D34" s="437"/>
      <c r="E34" s="437"/>
      <c r="F34" s="437"/>
      <c r="G34" s="437"/>
      <c r="H34" s="437"/>
      <c r="I34" s="437"/>
      <c r="J34" s="437"/>
      <c r="K34" s="437"/>
    </row>
    <row r="35" ht="21" customHeight="1" spans="1:11">
      <c r="A35" s="438"/>
      <c r="B35" s="439"/>
      <c r="C35" s="439"/>
      <c r="D35" s="439"/>
      <c r="E35" s="439"/>
      <c r="F35" s="439"/>
      <c r="G35" s="439"/>
      <c r="H35" s="439"/>
      <c r="I35" s="439"/>
      <c r="J35" s="439"/>
      <c r="K35" s="464"/>
    </row>
    <row r="36" ht="21" customHeight="1" spans="1:11">
      <c r="A36" s="342"/>
      <c r="B36" s="343"/>
      <c r="C36" s="343"/>
      <c r="D36" s="343"/>
      <c r="E36" s="343"/>
      <c r="F36" s="343"/>
      <c r="G36" s="343"/>
      <c r="H36" s="343"/>
      <c r="I36" s="343"/>
      <c r="J36" s="343"/>
      <c r="K36" s="372"/>
    </row>
    <row r="37" ht="21" customHeight="1" spans="1:11">
      <c r="A37" s="342"/>
      <c r="B37" s="343"/>
      <c r="C37" s="343"/>
      <c r="D37" s="343"/>
      <c r="E37" s="343"/>
      <c r="F37" s="343"/>
      <c r="G37" s="343"/>
      <c r="H37" s="343"/>
      <c r="I37" s="343"/>
      <c r="J37" s="343"/>
      <c r="K37" s="372"/>
    </row>
    <row r="38" ht="21" customHeight="1" spans="1:11">
      <c r="A38" s="342"/>
      <c r="B38" s="343"/>
      <c r="C38" s="343"/>
      <c r="D38" s="343"/>
      <c r="E38" s="343"/>
      <c r="F38" s="343"/>
      <c r="G38" s="343"/>
      <c r="H38" s="343"/>
      <c r="I38" s="343"/>
      <c r="J38" s="343"/>
      <c r="K38" s="372"/>
    </row>
    <row r="39" ht="21" customHeight="1" spans="1:11">
      <c r="A39" s="342"/>
      <c r="B39" s="343"/>
      <c r="C39" s="343"/>
      <c r="D39" s="343"/>
      <c r="E39" s="343"/>
      <c r="F39" s="343"/>
      <c r="G39" s="343"/>
      <c r="H39" s="343"/>
      <c r="I39" s="343"/>
      <c r="J39" s="343"/>
      <c r="K39" s="372"/>
    </row>
    <row r="40" ht="21" customHeight="1" spans="1:11">
      <c r="A40" s="342"/>
      <c r="B40" s="343"/>
      <c r="C40" s="343"/>
      <c r="D40" s="343"/>
      <c r="E40" s="343"/>
      <c r="F40" s="343"/>
      <c r="G40" s="343"/>
      <c r="H40" s="343"/>
      <c r="I40" s="343"/>
      <c r="J40" s="343"/>
      <c r="K40" s="372"/>
    </row>
    <row r="41" ht="21" customHeight="1" spans="1:11">
      <c r="A41" s="342"/>
      <c r="B41" s="343"/>
      <c r="C41" s="343"/>
      <c r="D41" s="343"/>
      <c r="E41" s="343"/>
      <c r="F41" s="343"/>
      <c r="G41" s="343"/>
      <c r="H41" s="343"/>
      <c r="I41" s="343"/>
      <c r="J41" s="343"/>
      <c r="K41" s="372"/>
    </row>
    <row r="42" ht="15" spans="1:11">
      <c r="A42" s="337" t="s">
        <v>126</v>
      </c>
      <c r="B42" s="338"/>
      <c r="C42" s="338"/>
      <c r="D42" s="338"/>
      <c r="E42" s="338"/>
      <c r="F42" s="338"/>
      <c r="G42" s="338"/>
      <c r="H42" s="338"/>
      <c r="I42" s="338"/>
      <c r="J42" s="338"/>
      <c r="K42" s="370"/>
    </row>
    <row r="43" ht="15" spans="1:11">
      <c r="A43" s="399" t="s">
        <v>127</v>
      </c>
      <c r="B43" s="400"/>
      <c r="C43" s="400"/>
      <c r="D43" s="400"/>
      <c r="E43" s="400"/>
      <c r="F43" s="400"/>
      <c r="G43" s="400"/>
      <c r="H43" s="400"/>
      <c r="I43" s="400"/>
      <c r="J43" s="400"/>
      <c r="K43" s="450"/>
    </row>
    <row r="44" ht="14.25" spans="1:11">
      <c r="A44" s="406" t="s">
        <v>128</v>
      </c>
      <c r="B44" s="403" t="s">
        <v>95</v>
      </c>
      <c r="C44" s="403" t="s">
        <v>96</v>
      </c>
      <c r="D44" s="403" t="s">
        <v>88</v>
      </c>
      <c r="E44" s="408" t="s">
        <v>129</v>
      </c>
      <c r="F44" s="403" t="s">
        <v>95</v>
      </c>
      <c r="G44" s="403" t="s">
        <v>96</v>
      </c>
      <c r="H44" s="403" t="s">
        <v>88</v>
      </c>
      <c r="I44" s="408" t="s">
        <v>130</v>
      </c>
      <c r="J44" s="403" t="s">
        <v>95</v>
      </c>
      <c r="K44" s="451" t="s">
        <v>96</v>
      </c>
    </row>
    <row r="45" ht="14.25" spans="1:11">
      <c r="A45" s="334" t="s">
        <v>87</v>
      </c>
      <c r="B45" s="149" t="s">
        <v>95</v>
      </c>
      <c r="C45" s="149" t="s">
        <v>96</v>
      </c>
      <c r="D45" s="149" t="s">
        <v>88</v>
      </c>
      <c r="E45" s="335" t="s">
        <v>94</v>
      </c>
      <c r="F45" s="149" t="s">
        <v>95</v>
      </c>
      <c r="G45" s="149" t="s">
        <v>96</v>
      </c>
      <c r="H45" s="149" t="s">
        <v>88</v>
      </c>
      <c r="I45" s="335" t="s">
        <v>105</v>
      </c>
      <c r="J45" s="149" t="s">
        <v>95</v>
      </c>
      <c r="K45" s="150" t="s">
        <v>96</v>
      </c>
    </row>
    <row r="46" ht="15" spans="1:11">
      <c r="A46" s="307" t="s">
        <v>98</v>
      </c>
      <c r="B46" s="308"/>
      <c r="C46" s="308"/>
      <c r="D46" s="308"/>
      <c r="E46" s="308"/>
      <c r="F46" s="308"/>
      <c r="G46" s="308"/>
      <c r="H46" s="308"/>
      <c r="I46" s="308"/>
      <c r="J46" s="308"/>
      <c r="K46" s="361"/>
    </row>
    <row r="47" ht="15" spans="1:11">
      <c r="A47" s="437" t="s">
        <v>131</v>
      </c>
      <c r="B47" s="437"/>
      <c r="C47" s="437"/>
      <c r="D47" s="437"/>
      <c r="E47" s="437"/>
      <c r="F47" s="437"/>
      <c r="G47" s="437"/>
      <c r="H47" s="437"/>
      <c r="I47" s="437"/>
      <c r="J47" s="437"/>
      <c r="K47" s="437"/>
    </row>
    <row r="48" ht="15" spans="1:11">
      <c r="A48" s="438"/>
      <c r="B48" s="439"/>
      <c r="C48" s="439"/>
      <c r="D48" s="439"/>
      <c r="E48" s="439"/>
      <c r="F48" s="439"/>
      <c r="G48" s="439"/>
      <c r="H48" s="439"/>
      <c r="I48" s="439"/>
      <c r="J48" s="439"/>
      <c r="K48" s="464"/>
    </row>
    <row r="49" ht="15" spans="1:11">
      <c r="A49" s="440" t="s">
        <v>132</v>
      </c>
      <c r="B49" s="441" t="s">
        <v>133</v>
      </c>
      <c r="C49" s="441"/>
      <c r="D49" s="442" t="s">
        <v>134</v>
      </c>
      <c r="E49" s="443" t="s">
        <v>135</v>
      </c>
      <c r="F49" s="444" t="s">
        <v>136</v>
      </c>
      <c r="G49" s="445"/>
      <c r="H49" s="446" t="s">
        <v>137</v>
      </c>
      <c r="I49" s="465"/>
      <c r="J49" s="466" t="s">
        <v>138</v>
      </c>
      <c r="K49" s="467"/>
    </row>
    <row r="50" ht="15" spans="1:11">
      <c r="A50" s="437" t="s">
        <v>139</v>
      </c>
      <c r="B50" s="437"/>
      <c r="C50" s="437"/>
      <c r="D50" s="437"/>
      <c r="E50" s="437"/>
      <c r="F50" s="437"/>
      <c r="G50" s="437"/>
      <c r="H50" s="437"/>
      <c r="I50" s="437"/>
      <c r="J50" s="437"/>
      <c r="K50" s="437"/>
    </row>
    <row r="51" ht="24" customHeight="1" spans="1:11">
      <c r="A51" s="447" t="s">
        <v>140</v>
      </c>
      <c r="B51" s="448"/>
      <c r="C51" s="448"/>
      <c r="D51" s="448"/>
      <c r="E51" s="448"/>
      <c r="F51" s="448"/>
      <c r="G51" s="448"/>
      <c r="H51" s="448"/>
      <c r="I51" s="448"/>
      <c r="J51" s="448"/>
      <c r="K51" s="468"/>
    </row>
    <row r="52" ht="15" spans="1:11">
      <c r="A52" s="440" t="s">
        <v>132</v>
      </c>
      <c r="B52" s="441" t="s">
        <v>133</v>
      </c>
      <c r="C52" s="441"/>
      <c r="D52" s="442" t="s">
        <v>134</v>
      </c>
      <c r="E52" s="443" t="s">
        <v>135</v>
      </c>
      <c r="F52" s="444" t="s">
        <v>141</v>
      </c>
      <c r="G52" s="445"/>
      <c r="H52" s="446" t="s">
        <v>137</v>
      </c>
      <c r="I52" s="465"/>
      <c r="J52" s="466" t="s">
        <v>138</v>
      </c>
      <c r="K52" s="4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K18" sqref="K18"/>
    </sheetView>
  </sheetViews>
  <sheetFormatPr defaultColWidth="9" defaultRowHeight="14.25"/>
  <cols>
    <col min="1" max="1" width="19.25" style="88" customWidth="1"/>
    <col min="2" max="2" width="9" style="88" customWidth="1"/>
    <col min="3" max="4" width="8.5" style="89" customWidth="1"/>
    <col min="5" max="7" width="8.5" style="88" customWidth="1"/>
    <col min="8" max="8" width="6.5" style="88" customWidth="1"/>
    <col min="9" max="9" width="2.75" style="88" customWidth="1"/>
    <col min="10" max="10" width="9.15833333333333" style="88" customWidth="1"/>
    <col min="11" max="11" width="10.75" style="88" customWidth="1"/>
    <col min="12" max="15" width="9.75" style="88" customWidth="1"/>
    <col min="16" max="16" width="9.75" style="378" customWidth="1"/>
    <col min="17" max="254" width="9" style="88"/>
    <col min="255" max="16384" width="9" style="91"/>
  </cols>
  <sheetData>
    <row r="1" s="88" customFormat="1" ht="29" customHeight="1" spans="1:257">
      <c r="A1" s="92" t="s">
        <v>142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382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</row>
    <row r="2" s="88" customFormat="1" ht="20" customHeight="1" spans="1:257">
      <c r="A2" s="95" t="s">
        <v>61</v>
      </c>
      <c r="B2" s="96" t="str">
        <f>首期!B4</f>
        <v>TACCAM91229</v>
      </c>
      <c r="C2" s="97"/>
      <c r="D2" s="96"/>
      <c r="E2" s="98" t="s">
        <v>67</v>
      </c>
      <c r="F2" s="99" t="str">
        <f>首期!B5</f>
        <v>男式抓绒服</v>
      </c>
      <c r="G2" s="99"/>
      <c r="H2" s="99"/>
      <c r="I2" s="121"/>
      <c r="J2" s="122" t="s">
        <v>57</v>
      </c>
      <c r="K2" s="123" t="s">
        <v>56</v>
      </c>
      <c r="L2" s="123"/>
      <c r="M2" s="123"/>
      <c r="N2" s="123"/>
      <c r="O2" s="123"/>
      <c r="P2" s="383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</row>
    <row r="3" s="88" customFormat="1" spans="1:257">
      <c r="A3" s="100" t="s">
        <v>143</v>
      </c>
      <c r="B3" s="101" t="s">
        <v>144</v>
      </c>
      <c r="C3" s="102"/>
      <c r="D3" s="101"/>
      <c r="E3" s="101"/>
      <c r="F3" s="101"/>
      <c r="G3" s="101"/>
      <c r="H3" s="101"/>
      <c r="I3" s="125"/>
      <c r="J3" s="126"/>
      <c r="K3" s="126"/>
      <c r="L3" s="126"/>
      <c r="M3" s="126"/>
      <c r="N3" s="126"/>
      <c r="O3" s="126"/>
      <c r="P3" s="384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</row>
    <row r="4" s="88" customFormat="1" ht="16.5" spans="1:257">
      <c r="A4" s="100"/>
      <c r="B4" s="103" t="s">
        <v>111</v>
      </c>
      <c r="C4" s="103" t="s">
        <v>112</v>
      </c>
      <c r="D4" s="104" t="s">
        <v>113</v>
      </c>
      <c r="E4" s="103" t="s">
        <v>114</v>
      </c>
      <c r="F4" s="103" t="s">
        <v>115</v>
      </c>
      <c r="G4" s="103" t="s">
        <v>116</v>
      </c>
      <c r="H4" s="105"/>
      <c r="I4" s="125"/>
      <c r="J4" s="385"/>
      <c r="K4" s="386"/>
      <c r="L4" s="386" t="s">
        <v>145</v>
      </c>
      <c r="M4" s="386" t="s">
        <v>146</v>
      </c>
      <c r="N4" s="387"/>
      <c r="O4" s="387"/>
      <c r="P4" s="388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</row>
    <row r="5" s="88" customFormat="1" ht="16.5" spans="1:257">
      <c r="A5" s="100"/>
      <c r="B5" s="103" t="s">
        <v>147</v>
      </c>
      <c r="C5" s="103" t="s">
        <v>148</v>
      </c>
      <c r="D5" s="104" t="s">
        <v>149</v>
      </c>
      <c r="E5" s="103" t="s">
        <v>150</v>
      </c>
      <c r="F5" s="103" t="s">
        <v>151</v>
      </c>
      <c r="G5" s="103" t="s">
        <v>152</v>
      </c>
      <c r="H5" s="105"/>
      <c r="I5" s="125"/>
      <c r="J5" s="131"/>
      <c r="K5" s="389"/>
      <c r="L5" s="390"/>
      <c r="M5" s="390"/>
      <c r="N5" s="391"/>
      <c r="O5" s="389"/>
      <c r="P5" s="392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</row>
    <row r="6" s="88" customFormat="1" ht="25" customHeight="1" spans="1:257">
      <c r="A6" s="106" t="s">
        <v>153</v>
      </c>
      <c r="B6" s="107">
        <f>C6-1</f>
        <v>66</v>
      </c>
      <c r="C6" s="107">
        <f>D6-2</f>
        <v>67</v>
      </c>
      <c r="D6" s="108">
        <v>69</v>
      </c>
      <c r="E6" s="107">
        <f>D6+2</f>
        <v>71</v>
      </c>
      <c r="F6" s="107">
        <f>E6+2</f>
        <v>73</v>
      </c>
      <c r="G6" s="107">
        <f>F6+1</f>
        <v>74</v>
      </c>
      <c r="H6" s="109"/>
      <c r="I6" s="125"/>
      <c r="J6" s="131"/>
      <c r="K6" s="131"/>
      <c r="L6" s="131"/>
      <c r="M6" s="131"/>
      <c r="N6" s="131"/>
      <c r="O6" s="131"/>
      <c r="P6" s="132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</row>
    <row r="7" s="88" customFormat="1" ht="25" customHeight="1" spans="1:257">
      <c r="A7" s="106" t="s">
        <v>154</v>
      </c>
      <c r="B7" s="107">
        <f>C7-1</f>
        <v>66</v>
      </c>
      <c r="C7" s="107">
        <f>D7-2</f>
        <v>67</v>
      </c>
      <c r="D7" s="108">
        <v>69</v>
      </c>
      <c r="E7" s="107">
        <f>D7+2</f>
        <v>71</v>
      </c>
      <c r="F7" s="107">
        <f>E7+2</f>
        <v>73</v>
      </c>
      <c r="G7" s="107">
        <f>F7+1</f>
        <v>74</v>
      </c>
      <c r="H7" s="109"/>
      <c r="I7" s="125"/>
      <c r="J7" s="131"/>
      <c r="K7" s="131"/>
      <c r="L7" s="131"/>
      <c r="M7" s="131"/>
      <c r="N7" s="131"/>
      <c r="O7" s="131"/>
      <c r="P7" s="132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</row>
    <row r="8" s="88" customFormat="1" ht="25" customHeight="1" spans="1:257">
      <c r="A8" s="106" t="s">
        <v>155</v>
      </c>
      <c r="B8" s="107">
        <f>C8-4</f>
        <v>106</v>
      </c>
      <c r="C8" s="107">
        <f>D8-4</f>
        <v>110</v>
      </c>
      <c r="D8" s="108">
        <v>114</v>
      </c>
      <c r="E8" s="107">
        <f>D8+4</f>
        <v>118</v>
      </c>
      <c r="F8" s="107">
        <f>E8+4</f>
        <v>122</v>
      </c>
      <c r="G8" s="107">
        <f>F8+6</f>
        <v>128</v>
      </c>
      <c r="H8" s="109"/>
      <c r="I8" s="125"/>
      <c r="J8" s="131"/>
      <c r="K8" s="131"/>
      <c r="L8" s="131"/>
      <c r="M8" s="131"/>
      <c r="N8" s="131"/>
      <c r="O8" s="131"/>
      <c r="P8" s="132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</row>
    <row r="9" s="88" customFormat="1" ht="25" customHeight="1" spans="1:257">
      <c r="A9" s="106" t="s">
        <v>156</v>
      </c>
      <c r="B9" s="107">
        <f>C9-4</f>
        <v>102</v>
      </c>
      <c r="C9" s="107">
        <f>D9-4</f>
        <v>106</v>
      </c>
      <c r="D9" s="108">
        <v>110</v>
      </c>
      <c r="E9" s="107">
        <f>D9+4</f>
        <v>114</v>
      </c>
      <c r="F9" s="107">
        <f>E9+5</f>
        <v>119</v>
      </c>
      <c r="G9" s="107">
        <f>F9+6</f>
        <v>125</v>
      </c>
      <c r="H9" s="109"/>
      <c r="I9" s="125"/>
      <c r="J9" s="131"/>
      <c r="K9" s="131"/>
      <c r="L9" s="131"/>
      <c r="M9" s="131"/>
      <c r="N9" s="131"/>
      <c r="O9" s="131"/>
      <c r="P9" s="132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</row>
    <row r="10" s="88" customFormat="1" ht="25" customHeight="1" spans="1:257">
      <c r="A10" s="106" t="s">
        <v>157</v>
      </c>
      <c r="B10" s="107">
        <f>C10-1.2</f>
        <v>44.6</v>
      </c>
      <c r="C10" s="107">
        <f>D10-1.2</f>
        <v>45.8</v>
      </c>
      <c r="D10" s="108">
        <v>47</v>
      </c>
      <c r="E10" s="107">
        <f>D10+1.2</f>
        <v>48.2</v>
      </c>
      <c r="F10" s="107">
        <f>E10+1.2</f>
        <v>49.4</v>
      </c>
      <c r="G10" s="107">
        <f>F10+1.4</f>
        <v>50.8</v>
      </c>
      <c r="H10" s="109"/>
      <c r="I10" s="125"/>
      <c r="J10" s="131"/>
      <c r="K10" s="131"/>
      <c r="L10" s="131"/>
      <c r="M10" s="131"/>
      <c r="N10" s="131"/>
      <c r="O10" s="131"/>
      <c r="P10" s="132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</row>
    <row r="11" s="88" customFormat="1" ht="25" customHeight="1" spans="1:257">
      <c r="A11" s="110" t="s">
        <v>158</v>
      </c>
      <c r="B11" s="111">
        <f>C11-0.6</f>
        <v>60.2</v>
      </c>
      <c r="C11" s="111">
        <f>D11-1.2</f>
        <v>60.8</v>
      </c>
      <c r="D11" s="112">
        <v>62</v>
      </c>
      <c r="E11" s="111">
        <f>D11+1.2</f>
        <v>63.2</v>
      </c>
      <c r="F11" s="111">
        <f>E11+1.2</f>
        <v>64.4</v>
      </c>
      <c r="G11" s="111">
        <f>F11+0.6</f>
        <v>65</v>
      </c>
      <c r="H11" s="113"/>
      <c r="I11" s="125"/>
      <c r="J11" s="131"/>
      <c r="K11" s="131"/>
      <c r="L11" s="131"/>
      <c r="M11" s="131"/>
      <c r="N11" s="131"/>
      <c r="O11" s="131"/>
      <c r="P11" s="132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</row>
    <row r="12" s="88" customFormat="1" ht="25" customHeight="1" spans="1:257">
      <c r="A12" s="106" t="s">
        <v>159</v>
      </c>
      <c r="B12" s="107">
        <f>C12-0.8</f>
        <v>20.4</v>
      </c>
      <c r="C12" s="107">
        <f>D12-0.8</f>
        <v>21.2</v>
      </c>
      <c r="D12" s="108">
        <v>22</v>
      </c>
      <c r="E12" s="107">
        <f>D12+0.8</f>
        <v>22.8</v>
      </c>
      <c r="F12" s="107">
        <f>E12+0.8</f>
        <v>23.6</v>
      </c>
      <c r="G12" s="107">
        <f>F12+1.3</f>
        <v>24.9</v>
      </c>
      <c r="H12" s="113"/>
      <c r="I12" s="125"/>
      <c r="J12" s="131"/>
      <c r="K12" s="131"/>
      <c r="L12" s="131"/>
      <c r="M12" s="131"/>
      <c r="N12" s="131"/>
      <c r="O12" s="131"/>
      <c r="P12" s="132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</row>
    <row r="13" s="88" customFormat="1" ht="25" customHeight="1" spans="1:257">
      <c r="A13" s="106" t="s">
        <v>160</v>
      </c>
      <c r="B13" s="107">
        <f>C13-0.7</f>
        <v>16.6</v>
      </c>
      <c r="C13" s="107">
        <f>D13-0.7</f>
        <v>17.3</v>
      </c>
      <c r="D13" s="108">
        <v>18</v>
      </c>
      <c r="E13" s="107">
        <f>D13+0.7</f>
        <v>18.7</v>
      </c>
      <c r="F13" s="107">
        <f>E13+0.7</f>
        <v>19.4</v>
      </c>
      <c r="G13" s="107">
        <f>F13+1</f>
        <v>20.4</v>
      </c>
      <c r="H13" s="109"/>
      <c r="I13" s="125"/>
      <c r="J13" s="131"/>
      <c r="K13" s="131"/>
      <c r="L13" s="131"/>
      <c r="M13" s="131"/>
      <c r="N13" s="131"/>
      <c r="O13" s="131"/>
      <c r="P13" s="132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s="88" customFormat="1" ht="25" customHeight="1" spans="1:257">
      <c r="A14" s="106" t="s">
        <v>161</v>
      </c>
      <c r="B14" s="107">
        <f t="shared" ref="B14:B17" si="0">C14-0.5</f>
        <v>12</v>
      </c>
      <c r="C14" s="107">
        <f t="shared" ref="C14:C17" si="1">D14-0.5</f>
        <v>12.5</v>
      </c>
      <c r="D14" s="108">
        <v>13</v>
      </c>
      <c r="E14" s="107">
        <f t="shared" ref="E14:E17" si="2">D14+0.5</f>
        <v>13.5</v>
      </c>
      <c r="F14" s="107">
        <f t="shared" ref="F14:F17" si="3">E14+0.5</f>
        <v>14</v>
      </c>
      <c r="G14" s="107">
        <f>F14+0.7</f>
        <v>14.7</v>
      </c>
      <c r="H14" s="109"/>
      <c r="I14" s="125"/>
      <c r="J14" s="131"/>
      <c r="K14" s="131"/>
      <c r="L14" s="131"/>
      <c r="M14" s="131"/>
      <c r="N14" s="131"/>
      <c r="O14" s="131"/>
      <c r="P14" s="132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s="88" customFormat="1" ht="25" customHeight="1" spans="1:257">
      <c r="A15" s="106" t="s">
        <v>162</v>
      </c>
      <c r="B15" s="107">
        <f t="shared" si="0"/>
        <v>10</v>
      </c>
      <c r="C15" s="107">
        <f t="shared" si="1"/>
        <v>10.5</v>
      </c>
      <c r="D15" s="108">
        <v>11</v>
      </c>
      <c r="E15" s="107">
        <f t="shared" si="2"/>
        <v>11.5</v>
      </c>
      <c r="F15" s="107">
        <f t="shared" si="3"/>
        <v>12</v>
      </c>
      <c r="G15" s="107">
        <f>F15+0.7</f>
        <v>12.7</v>
      </c>
      <c r="H15" s="109"/>
      <c r="I15" s="125"/>
      <c r="J15" s="131"/>
      <c r="K15" s="131"/>
      <c r="L15" s="131"/>
      <c r="M15" s="131"/>
      <c r="N15" s="131"/>
      <c r="O15" s="131"/>
      <c r="P15" s="132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s="88" customFormat="1" ht="25" customHeight="1" spans="1:257">
      <c r="A16" s="114" t="s">
        <v>163</v>
      </c>
      <c r="B16" s="107">
        <f t="shared" si="0"/>
        <v>35</v>
      </c>
      <c r="C16" s="107">
        <f t="shared" si="1"/>
        <v>35.5</v>
      </c>
      <c r="D16" s="107">
        <v>36</v>
      </c>
      <c r="E16" s="107">
        <f t="shared" si="2"/>
        <v>36.5</v>
      </c>
      <c r="F16" s="107">
        <f t="shared" si="3"/>
        <v>37</v>
      </c>
      <c r="G16" s="107">
        <f>F16+0.5</f>
        <v>37.5</v>
      </c>
      <c r="H16" s="109"/>
      <c r="I16" s="125"/>
      <c r="J16" s="131"/>
      <c r="K16" s="131"/>
      <c r="L16" s="131"/>
      <c r="M16" s="131"/>
      <c r="N16" s="131"/>
      <c r="O16" s="131"/>
      <c r="P16" s="132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s="88" customFormat="1" ht="25" customHeight="1" spans="1:257">
      <c r="A17" s="114" t="s">
        <v>164</v>
      </c>
      <c r="B17" s="107">
        <f t="shared" si="0"/>
        <v>25.5</v>
      </c>
      <c r="C17" s="107">
        <f t="shared" si="1"/>
        <v>26</v>
      </c>
      <c r="D17" s="107">
        <v>26.5</v>
      </c>
      <c r="E17" s="107">
        <f t="shared" si="2"/>
        <v>27</v>
      </c>
      <c r="F17" s="107">
        <f t="shared" si="3"/>
        <v>27.5</v>
      </c>
      <c r="G17" s="107">
        <f>F17+0.75</f>
        <v>28.25</v>
      </c>
      <c r="H17" s="109"/>
      <c r="I17" s="125"/>
      <c r="J17" s="131"/>
      <c r="K17" s="131"/>
      <c r="L17" s="131"/>
      <c r="M17" s="131"/>
      <c r="N17" s="131"/>
      <c r="O17" s="131"/>
      <c r="P17" s="132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s="88" customFormat="1" ht="25" customHeight="1" spans="1:257">
      <c r="A18" s="106" t="s">
        <v>165</v>
      </c>
      <c r="B18" s="107">
        <f>C18</f>
        <v>9.5</v>
      </c>
      <c r="C18" s="107">
        <f>D18</f>
        <v>9.5</v>
      </c>
      <c r="D18" s="108">
        <v>9.5</v>
      </c>
      <c r="E18" s="107">
        <f t="shared" ref="E18:G18" si="4">D18</f>
        <v>9.5</v>
      </c>
      <c r="F18" s="107">
        <f t="shared" si="4"/>
        <v>9.5</v>
      </c>
      <c r="G18" s="107">
        <f t="shared" si="4"/>
        <v>9.5</v>
      </c>
      <c r="H18" s="116"/>
      <c r="I18" s="125"/>
      <c r="J18" s="131"/>
      <c r="K18" s="131"/>
      <c r="L18" s="131"/>
      <c r="M18" s="131"/>
      <c r="N18" s="131"/>
      <c r="O18" s="131"/>
      <c r="P18" s="132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s="88" customFormat="1" ht="25" customHeight="1" spans="1:257">
      <c r="A19" s="106" t="s">
        <v>166</v>
      </c>
      <c r="B19" s="107">
        <f>C19-1</f>
        <v>51</v>
      </c>
      <c r="C19" s="107">
        <f>D19-1</f>
        <v>52</v>
      </c>
      <c r="D19" s="108">
        <v>53</v>
      </c>
      <c r="E19" s="107">
        <f>D19+1</f>
        <v>54</v>
      </c>
      <c r="F19" s="107">
        <f>E19+1</f>
        <v>55</v>
      </c>
      <c r="G19" s="107">
        <f>F19+1.5</f>
        <v>56.5</v>
      </c>
      <c r="H19" s="117"/>
      <c r="I19" s="125"/>
      <c r="J19" s="133"/>
      <c r="K19" s="133"/>
      <c r="L19" s="131"/>
      <c r="M19" s="133"/>
      <c r="N19" s="133"/>
      <c r="O19" s="131"/>
      <c r="P19" s="132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s="88" customFormat="1" ht="25" customHeight="1" spans="1:257">
      <c r="A20" s="106" t="s">
        <v>167</v>
      </c>
      <c r="B20" s="107">
        <f>C20</f>
        <v>16</v>
      </c>
      <c r="C20" s="107">
        <f>D20-1</f>
        <v>16</v>
      </c>
      <c r="D20" s="108">
        <v>17</v>
      </c>
      <c r="E20" s="107">
        <f>D20</f>
        <v>17</v>
      </c>
      <c r="F20" s="107">
        <f>E20+1.5</f>
        <v>18.5</v>
      </c>
      <c r="G20" s="107">
        <f>F20</f>
        <v>18.5</v>
      </c>
      <c r="H20" s="118"/>
      <c r="I20" s="134"/>
      <c r="J20" s="134"/>
      <c r="K20" s="134"/>
      <c r="L20" s="134"/>
      <c r="M20" s="134"/>
      <c r="N20" s="134"/>
      <c r="O20" s="134"/>
      <c r="P20" s="393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s="88" customFormat="1" ht="18" spans="1:257">
      <c r="A21" s="379"/>
      <c r="B21" s="380"/>
      <c r="C21" s="380"/>
      <c r="D21" s="380"/>
      <c r="E21" s="380"/>
      <c r="F21" s="380"/>
      <c r="G21" s="380"/>
      <c r="H21" s="381"/>
      <c r="P21" s="382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  <row r="22" s="88" customFormat="1" ht="18" spans="1:257">
      <c r="A22" s="379"/>
      <c r="B22" s="380"/>
      <c r="C22" s="380"/>
      <c r="D22" s="380"/>
      <c r="E22" s="380"/>
      <c r="F22" s="380"/>
      <c r="G22" s="380"/>
      <c r="H22" s="381"/>
      <c r="P22" s="382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</row>
    <row r="23" s="88" customFormat="1" spans="1:257">
      <c r="A23" s="119" t="s">
        <v>168</v>
      </c>
      <c r="B23" s="119"/>
      <c r="C23" s="120"/>
      <c r="D23" s="120"/>
      <c r="P23" s="382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  <c r="IW23" s="91"/>
    </row>
    <row r="24" s="88" customFormat="1" spans="3:257">
      <c r="C24" s="89"/>
      <c r="D24" s="89"/>
      <c r="J24" s="138" t="s">
        <v>169</v>
      </c>
      <c r="K24" s="277"/>
      <c r="L24" s="138" t="s">
        <v>170</v>
      </c>
      <c r="M24" s="138"/>
      <c r="N24" s="138" t="s">
        <v>171</v>
      </c>
      <c r="O24" s="88" t="s">
        <v>138</v>
      </c>
      <c r="P24" s="382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  <c r="IW24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1" sqref="A21:K21"/>
    </sheetView>
  </sheetViews>
  <sheetFormatPr defaultColWidth="10" defaultRowHeight="16.5" customHeight="1"/>
  <cols>
    <col min="1" max="1" width="10.875" style="282" customWidth="1"/>
    <col min="2" max="16384" width="10" style="282"/>
  </cols>
  <sheetData>
    <row r="1" ht="22.5" customHeight="1" spans="1:11">
      <c r="A1" s="143" t="s">
        <v>172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7.25" customHeight="1" spans="1:11">
      <c r="A2" s="283" t="s">
        <v>53</v>
      </c>
      <c r="B2" s="284" t="s">
        <v>54</v>
      </c>
      <c r="C2" s="284"/>
      <c r="D2" s="285" t="s">
        <v>55</v>
      </c>
      <c r="E2" s="285"/>
      <c r="F2" s="284" t="s">
        <v>56</v>
      </c>
      <c r="G2" s="284"/>
      <c r="H2" s="286" t="s">
        <v>57</v>
      </c>
      <c r="I2" s="357" t="s">
        <v>56</v>
      </c>
      <c r="J2" s="357"/>
      <c r="K2" s="358"/>
    </row>
    <row r="3" customHeight="1" spans="1:11">
      <c r="A3" s="287" t="s">
        <v>58</v>
      </c>
      <c r="B3" s="288"/>
      <c r="C3" s="289"/>
      <c r="D3" s="290" t="s">
        <v>59</v>
      </c>
      <c r="E3" s="291"/>
      <c r="F3" s="291"/>
      <c r="G3" s="292"/>
      <c r="H3" s="290" t="s">
        <v>60</v>
      </c>
      <c r="I3" s="291"/>
      <c r="J3" s="291"/>
      <c r="K3" s="292"/>
    </row>
    <row r="4" customHeight="1" spans="1:11">
      <c r="A4" s="293" t="s">
        <v>61</v>
      </c>
      <c r="B4" s="149" t="s">
        <v>173</v>
      </c>
      <c r="C4" s="150"/>
      <c r="D4" s="293" t="s">
        <v>63</v>
      </c>
      <c r="E4" s="294"/>
      <c r="F4" s="295">
        <v>45478</v>
      </c>
      <c r="G4" s="296"/>
      <c r="H4" s="293" t="s">
        <v>64</v>
      </c>
      <c r="I4" s="294"/>
      <c r="J4" s="149" t="s">
        <v>65</v>
      </c>
      <c r="K4" s="150" t="s">
        <v>66</v>
      </c>
    </row>
    <row r="5" customHeight="1" spans="1:11">
      <c r="A5" s="297" t="s">
        <v>67</v>
      </c>
      <c r="B5" s="149" t="s">
        <v>174</v>
      </c>
      <c r="C5" s="150"/>
      <c r="D5" s="293" t="s">
        <v>69</v>
      </c>
      <c r="E5" s="294"/>
      <c r="F5" s="295">
        <v>45410</v>
      </c>
      <c r="G5" s="296"/>
      <c r="H5" s="293" t="s">
        <v>70</v>
      </c>
      <c r="I5" s="294"/>
      <c r="J5" s="149" t="s">
        <v>65</v>
      </c>
      <c r="K5" s="150" t="s">
        <v>66</v>
      </c>
    </row>
    <row r="6" customHeight="1" spans="1:11">
      <c r="A6" s="293" t="s">
        <v>71</v>
      </c>
      <c r="B6" s="298" t="s">
        <v>175</v>
      </c>
      <c r="C6" s="299">
        <v>6</v>
      </c>
      <c r="D6" s="297" t="s">
        <v>73</v>
      </c>
      <c r="E6" s="300"/>
      <c r="F6" s="295">
        <v>45427</v>
      </c>
      <c r="G6" s="296"/>
      <c r="H6" s="293" t="s">
        <v>74</v>
      </c>
      <c r="I6" s="294"/>
      <c r="J6" s="149" t="s">
        <v>65</v>
      </c>
      <c r="K6" s="150" t="s">
        <v>66</v>
      </c>
    </row>
    <row r="7" customHeight="1" spans="1:11">
      <c r="A7" s="293" t="s">
        <v>75</v>
      </c>
      <c r="B7" s="301">
        <v>5129</v>
      </c>
      <c r="C7" s="302"/>
      <c r="D7" s="297" t="s">
        <v>76</v>
      </c>
      <c r="E7" s="303"/>
      <c r="F7" s="295">
        <v>45432</v>
      </c>
      <c r="G7" s="296"/>
      <c r="H7" s="293" t="s">
        <v>77</v>
      </c>
      <c r="I7" s="294"/>
      <c r="J7" s="149" t="s">
        <v>65</v>
      </c>
      <c r="K7" s="150" t="s">
        <v>66</v>
      </c>
    </row>
    <row r="8" customHeight="1" spans="1:16">
      <c r="A8" s="304" t="s">
        <v>78</v>
      </c>
      <c r="B8" s="305" t="s">
        <v>176</v>
      </c>
      <c r="C8" s="306"/>
      <c r="D8" s="307" t="s">
        <v>80</v>
      </c>
      <c r="E8" s="308"/>
      <c r="F8" s="309">
        <v>45437</v>
      </c>
      <c r="G8" s="310"/>
      <c r="H8" s="307" t="s">
        <v>81</v>
      </c>
      <c r="I8" s="308"/>
      <c r="J8" s="327" t="s">
        <v>65</v>
      </c>
      <c r="K8" s="359" t="s">
        <v>66</v>
      </c>
      <c r="P8" s="202" t="s">
        <v>177</v>
      </c>
    </row>
    <row r="9" customHeight="1" spans="1:11">
      <c r="A9" s="311" t="s">
        <v>178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</row>
    <row r="10" customHeight="1" spans="1:11">
      <c r="A10" s="312" t="s">
        <v>84</v>
      </c>
      <c r="B10" s="313" t="s">
        <v>85</v>
      </c>
      <c r="C10" s="314" t="s">
        <v>86</v>
      </c>
      <c r="D10" s="315"/>
      <c r="E10" s="316" t="s">
        <v>89</v>
      </c>
      <c r="F10" s="313" t="s">
        <v>85</v>
      </c>
      <c r="G10" s="314" t="s">
        <v>86</v>
      </c>
      <c r="H10" s="313"/>
      <c r="I10" s="316" t="s">
        <v>87</v>
      </c>
      <c r="J10" s="313" t="s">
        <v>85</v>
      </c>
      <c r="K10" s="360" t="s">
        <v>86</v>
      </c>
    </row>
    <row r="11" customHeight="1" spans="1:11">
      <c r="A11" s="297" t="s">
        <v>90</v>
      </c>
      <c r="B11" s="317" t="s">
        <v>85</v>
      </c>
      <c r="C11" s="149" t="s">
        <v>86</v>
      </c>
      <c r="D11" s="303"/>
      <c r="E11" s="300" t="s">
        <v>92</v>
      </c>
      <c r="F11" s="317" t="s">
        <v>85</v>
      </c>
      <c r="G11" s="149" t="s">
        <v>86</v>
      </c>
      <c r="H11" s="317"/>
      <c r="I11" s="300" t="s">
        <v>97</v>
      </c>
      <c r="J11" s="317" t="s">
        <v>85</v>
      </c>
      <c r="K11" s="150" t="s">
        <v>86</v>
      </c>
    </row>
    <row r="12" customHeight="1" spans="1:11">
      <c r="A12" s="307" t="s">
        <v>124</v>
      </c>
      <c r="B12" s="308"/>
      <c r="C12" s="308"/>
      <c r="D12" s="308"/>
      <c r="E12" s="308"/>
      <c r="F12" s="308"/>
      <c r="G12" s="308"/>
      <c r="H12" s="308"/>
      <c r="I12" s="308"/>
      <c r="J12" s="308"/>
      <c r="K12" s="361"/>
    </row>
    <row r="13" customHeight="1" spans="1:11">
      <c r="A13" s="318" t="s">
        <v>179</v>
      </c>
      <c r="B13" s="318"/>
      <c r="C13" s="318"/>
      <c r="D13" s="318"/>
      <c r="E13" s="318"/>
      <c r="F13" s="318"/>
      <c r="G13" s="318"/>
      <c r="H13" s="318"/>
      <c r="I13" s="318"/>
      <c r="J13" s="318"/>
      <c r="K13" s="318"/>
    </row>
    <row r="14" customHeight="1" spans="1:11">
      <c r="A14" s="319" t="s">
        <v>180</v>
      </c>
      <c r="B14" s="320"/>
      <c r="C14" s="320"/>
      <c r="D14" s="320"/>
      <c r="E14" s="320"/>
      <c r="F14" s="320"/>
      <c r="G14" s="320"/>
      <c r="H14" s="321"/>
      <c r="I14" s="362"/>
      <c r="J14" s="362"/>
      <c r="K14" s="363"/>
    </row>
    <row r="15" customHeight="1" spans="1:11">
      <c r="A15" s="322"/>
      <c r="B15" s="323"/>
      <c r="C15" s="323"/>
      <c r="D15" s="324"/>
      <c r="E15" s="325"/>
      <c r="F15" s="323"/>
      <c r="G15" s="323"/>
      <c r="H15" s="324"/>
      <c r="I15" s="364"/>
      <c r="J15" s="365"/>
      <c r="K15" s="366"/>
    </row>
    <row r="16" customHeight="1" spans="1:11">
      <c r="A16" s="326"/>
      <c r="B16" s="327"/>
      <c r="C16" s="327"/>
      <c r="D16" s="327"/>
      <c r="E16" s="327"/>
      <c r="F16" s="327"/>
      <c r="G16" s="327"/>
      <c r="H16" s="327"/>
      <c r="I16" s="327"/>
      <c r="J16" s="327"/>
      <c r="K16" s="359"/>
    </row>
    <row r="17" customHeight="1" spans="1:11">
      <c r="A17" s="318" t="s">
        <v>181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8"/>
    </row>
    <row r="18" customHeight="1" spans="1:11">
      <c r="A18" s="328" t="s">
        <v>182</v>
      </c>
      <c r="B18" s="329"/>
      <c r="C18" s="329"/>
      <c r="D18" s="329"/>
      <c r="E18" s="329"/>
      <c r="F18" s="329"/>
      <c r="G18" s="329"/>
      <c r="H18" s="329"/>
      <c r="I18" s="362"/>
      <c r="J18" s="362"/>
      <c r="K18" s="363"/>
    </row>
    <row r="19" customHeight="1" spans="1:11">
      <c r="A19" s="322"/>
      <c r="B19" s="323"/>
      <c r="C19" s="323"/>
      <c r="D19" s="324"/>
      <c r="E19" s="325"/>
      <c r="F19" s="323"/>
      <c r="G19" s="323"/>
      <c r="H19" s="324"/>
      <c r="I19" s="364"/>
      <c r="J19" s="365"/>
      <c r="K19" s="366"/>
    </row>
    <row r="20" customHeight="1" spans="1:11">
      <c r="A20" s="326"/>
      <c r="B20" s="327"/>
      <c r="C20" s="327"/>
      <c r="D20" s="327"/>
      <c r="E20" s="327"/>
      <c r="F20" s="327"/>
      <c r="G20" s="327"/>
      <c r="H20" s="327"/>
      <c r="I20" s="327"/>
      <c r="J20" s="327"/>
      <c r="K20" s="359"/>
    </row>
    <row r="21" customHeight="1" spans="1:11">
      <c r="A21" s="330" t="s">
        <v>121</v>
      </c>
      <c r="B21" s="330"/>
      <c r="C21" s="330"/>
      <c r="D21" s="330"/>
      <c r="E21" s="330"/>
      <c r="F21" s="330"/>
      <c r="G21" s="330"/>
      <c r="H21" s="330"/>
      <c r="I21" s="330"/>
      <c r="J21" s="330"/>
      <c r="K21" s="330"/>
    </row>
    <row r="22" customHeight="1" spans="1:11">
      <c r="A22" s="144" t="s">
        <v>122</v>
      </c>
      <c r="B22" s="178"/>
      <c r="C22" s="178"/>
      <c r="D22" s="178"/>
      <c r="E22" s="178"/>
      <c r="F22" s="178"/>
      <c r="G22" s="178"/>
      <c r="H22" s="178"/>
      <c r="I22" s="178"/>
      <c r="J22" s="178"/>
      <c r="K22" s="206"/>
    </row>
    <row r="23" customHeight="1" spans="1:11">
      <c r="A23" s="157" t="s">
        <v>123</v>
      </c>
      <c r="B23" s="158"/>
      <c r="C23" s="149" t="s">
        <v>65</v>
      </c>
      <c r="D23" s="149" t="s">
        <v>66</v>
      </c>
      <c r="E23" s="156"/>
      <c r="F23" s="156"/>
      <c r="G23" s="156"/>
      <c r="H23" s="156"/>
      <c r="I23" s="156"/>
      <c r="J23" s="156"/>
      <c r="K23" s="199"/>
    </row>
    <row r="24" customHeight="1" spans="1:11">
      <c r="A24" s="331" t="s">
        <v>183</v>
      </c>
      <c r="B24" s="152"/>
      <c r="C24" s="152"/>
      <c r="D24" s="152"/>
      <c r="E24" s="152"/>
      <c r="F24" s="152"/>
      <c r="G24" s="152"/>
      <c r="H24" s="152"/>
      <c r="I24" s="152"/>
      <c r="J24" s="152"/>
      <c r="K24" s="367"/>
    </row>
    <row r="25" customHeight="1" spans="1:11">
      <c r="A25" s="332"/>
      <c r="B25" s="333"/>
      <c r="C25" s="333"/>
      <c r="D25" s="333"/>
      <c r="E25" s="333"/>
      <c r="F25" s="333"/>
      <c r="G25" s="333"/>
      <c r="H25" s="333"/>
      <c r="I25" s="333"/>
      <c r="J25" s="333"/>
      <c r="K25" s="368"/>
    </row>
    <row r="26" customHeight="1" spans="1:11">
      <c r="A26" s="311" t="s">
        <v>127</v>
      </c>
      <c r="B26" s="311"/>
      <c r="C26" s="311"/>
      <c r="D26" s="311"/>
      <c r="E26" s="311"/>
      <c r="F26" s="311"/>
      <c r="G26" s="311"/>
      <c r="H26" s="311"/>
      <c r="I26" s="311"/>
      <c r="J26" s="311"/>
      <c r="K26" s="311"/>
    </row>
    <row r="27" customHeight="1" spans="1:11">
      <c r="A27" s="287" t="s">
        <v>128</v>
      </c>
      <c r="B27" s="314" t="s">
        <v>95</v>
      </c>
      <c r="C27" s="314" t="s">
        <v>96</v>
      </c>
      <c r="D27" s="314" t="s">
        <v>88</v>
      </c>
      <c r="E27" s="288" t="s">
        <v>129</v>
      </c>
      <c r="F27" s="314" t="s">
        <v>95</v>
      </c>
      <c r="G27" s="314" t="s">
        <v>96</v>
      </c>
      <c r="H27" s="314" t="s">
        <v>88</v>
      </c>
      <c r="I27" s="288" t="s">
        <v>130</v>
      </c>
      <c r="J27" s="314" t="s">
        <v>95</v>
      </c>
      <c r="K27" s="360" t="s">
        <v>96</v>
      </c>
    </row>
    <row r="28" customHeight="1" spans="1:11">
      <c r="A28" s="334" t="s">
        <v>87</v>
      </c>
      <c r="B28" s="149" t="s">
        <v>95</v>
      </c>
      <c r="C28" s="149" t="s">
        <v>96</v>
      </c>
      <c r="D28" s="149" t="s">
        <v>88</v>
      </c>
      <c r="E28" s="335" t="s">
        <v>94</v>
      </c>
      <c r="F28" s="149" t="s">
        <v>95</v>
      </c>
      <c r="G28" s="149" t="s">
        <v>96</v>
      </c>
      <c r="H28" s="149" t="s">
        <v>88</v>
      </c>
      <c r="I28" s="335" t="s">
        <v>105</v>
      </c>
      <c r="J28" s="149" t="s">
        <v>95</v>
      </c>
      <c r="K28" s="150" t="s">
        <v>96</v>
      </c>
    </row>
    <row r="29" customHeight="1" spans="1:11">
      <c r="A29" s="293" t="s">
        <v>98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69"/>
    </row>
    <row r="30" customHeight="1" spans="1:11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70"/>
    </row>
    <row r="31" customHeight="1" spans="1:11">
      <c r="A31" s="339" t="s">
        <v>184</v>
      </c>
      <c r="B31" s="339"/>
      <c r="C31" s="339"/>
      <c r="D31" s="339"/>
      <c r="E31" s="339"/>
      <c r="F31" s="339"/>
      <c r="G31" s="339"/>
      <c r="H31" s="339"/>
      <c r="I31" s="339"/>
      <c r="J31" s="339"/>
      <c r="K31" s="339"/>
    </row>
    <row r="32" ht="21" customHeight="1" spans="1:11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71"/>
    </row>
    <row r="33" ht="21" customHeight="1" spans="1:11">
      <c r="A33" s="342"/>
      <c r="B33" s="343"/>
      <c r="C33" s="343"/>
      <c r="D33" s="343"/>
      <c r="E33" s="343"/>
      <c r="F33" s="343"/>
      <c r="G33" s="343"/>
      <c r="H33" s="343"/>
      <c r="I33" s="343"/>
      <c r="J33" s="343"/>
      <c r="K33" s="372"/>
    </row>
    <row r="34" ht="21" customHeight="1" spans="1:11">
      <c r="A34" s="342"/>
      <c r="B34" s="343"/>
      <c r="C34" s="343"/>
      <c r="D34" s="343"/>
      <c r="E34" s="343"/>
      <c r="F34" s="343"/>
      <c r="G34" s="343"/>
      <c r="H34" s="343"/>
      <c r="I34" s="343"/>
      <c r="J34" s="343"/>
      <c r="K34" s="372"/>
    </row>
    <row r="35" ht="21" customHeight="1" spans="1:11">
      <c r="A35" s="342"/>
      <c r="B35" s="343"/>
      <c r="C35" s="343"/>
      <c r="D35" s="343"/>
      <c r="E35" s="343"/>
      <c r="F35" s="343"/>
      <c r="G35" s="343"/>
      <c r="H35" s="343"/>
      <c r="I35" s="343"/>
      <c r="J35" s="343"/>
      <c r="K35" s="372"/>
    </row>
    <row r="36" ht="21" customHeight="1" spans="1:11">
      <c r="A36" s="342"/>
      <c r="B36" s="343"/>
      <c r="C36" s="343"/>
      <c r="D36" s="343"/>
      <c r="E36" s="343"/>
      <c r="F36" s="343"/>
      <c r="G36" s="343"/>
      <c r="H36" s="343"/>
      <c r="I36" s="343"/>
      <c r="J36" s="343"/>
      <c r="K36" s="372"/>
    </row>
    <row r="37" ht="21" customHeight="1" spans="1:11">
      <c r="A37" s="342"/>
      <c r="B37" s="343"/>
      <c r="C37" s="343"/>
      <c r="D37" s="343"/>
      <c r="E37" s="343"/>
      <c r="F37" s="343"/>
      <c r="G37" s="343"/>
      <c r="H37" s="343"/>
      <c r="I37" s="343"/>
      <c r="J37" s="343"/>
      <c r="K37" s="372"/>
    </row>
    <row r="38" ht="21" customHeight="1" spans="1:11">
      <c r="A38" s="342"/>
      <c r="B38" s="343"/>
      <c r="C38" s="343"/>
      <c r="D38" s="343"/>
      <c r="E38" s="343"/>
      <c r="F38" s="343"/>
      <c r="G38" s="343"/>
      <c r="H38" s="343"/>
      <c r="I38" s="343"/>
      <c r="J38" s="343"/>
      <c r="K38" s="372"/>
    </row>
    <row r="39" ht="21" customHeight="1" spans="1:11">
      <c r="A39" s="342"/>
      <c r="B39" s="343"/>
      <c r="C39" s="343"/>
      <c r="D39" s="343"/>
      <c r="E39" s="343"/>
      <c r="F39" s="343"/>
      <c r="G39" s="343"/>
      <c r="H39" s="343"/>
      <c r="I39" s="343"/>
      <c r="J39" s="343"/>
      <c r="K39" s="372"/>
    </row>
    <row r="40" ht="21" customHeight="1" spans="1:11">
      <c r="A40" s="342"/>
      <c r="B40" s="343"/>
      <c r="C40" s="343"/>
      <c r="D40" s="343"/>
      <c r="E40" s="343"/>
      <c r="F40" s="343"/>
      <c r="G40" s="343"/>
      <c r="H40" s="343"/>
      <c r="I40" s="343"/>
      <c r="J40" s="343"/>
      <c r="K40" s="372"/>
    </row>
    <row r="41" ht="21" customHeight="1" spans="1:11">
      <c r="A41" s="342"/>
      <c r="B41" s="343"/>
      <c r="C41" s="343"/>
      <c r="D41" s="343"/>
      <c r="E41" s="343"/>
      <c r="F41" s="343"/>
      <c r="G41" s="343"/>
      <c r="H41" s="343"/>
      <c r="I41" s="343"/>
      <c r="J41" s="343"/>
      <c r="K41" s="372"/>
    </row>
    <row r="42" ht="21" customHeight="1" spans="1:11">
      <c r="A42" s="342"/>
      <c r="B42" s="343"/>
      <c r="C42" s="343"/>
      <c r="D42" s="343"/>
      <c r="E42" s="343"/>
      <c r="F42" s="343"/>
      <c r="G42" s="343"/>
      <c r="H42" s="343"/>
      <c r="I42" s="343"/>
      <c r="J42" s="343"/>
      <c r="K42" s="372"/>
    </row>
    <row r="43" ht="17.25" customHeight="1" spans="1:11">
      <c r="A43" s="337" t="s">
        <v>126</v>
      </c>
      <c r="B43" s="338"/>
      <c r="C43" s="338"/>
      <c r="D43" s="338"/>
      <c r="E43" s="338"/>
      <c r="F43" s="338"/>
      <c r="G43" s="338"/>
      <c r="H43" s="338"/>
      <c r="I43" s="338"/>
      <c r="J43" s="338"/>
      <c r="K43" s="370"/>
    </row>
    <row r="44" customHeight="1" spans="1:11">
      <c r="A44" s="339" t="s">
        <v>185</v>
      </c>
      <c r="B44" s="339"/>
      <c r="C44" s="339"/>
      <c r="D44" s="339"/>
      <c r="E44" s="339"/>
      <c r="F44" s="339"/>
      <c r="G44" s="339"/>
      <c r="H44" s="339"/>
      <c r="I44" s="339"/>
      <c r="J44" s="339"/>
      <c r="K44" s="339"/>
    </row>
    <row r="45" ht="18" customHeight="1" spans="1:11">
      <c r="A45" s="344" t="s">
        <v>124</v>
      </c>
      <c r="B45" s="345"/>
      <c r="C45" s="345"/>
      <c r="D45" s="345"/>
      <c r="E45" s="345"/>
      <c r="F45" s="345"/>
      <c r="G45" s="345"/>
      <c r="H45" s="345"/>
      <c r="I45" s="345"/>
      <c r="J45" s="345"/>
      <c r="K45" s="373"/>
    </row>
    <row r="46" ht="18" customHeight="1" spans="1:11">
      <c r="A46" s="344" t="s">
        <v>186</v>
      </c>
      <c r="B46" s="345"/>
      <c r="C46" s="345"/>
      <c r="D46" s="345"/>
      <c r="E46" s="345"/>
      <c r="F46" s="345"/>
      <c r="G46" s="345"/>
      <c r="H46" s="345"/>
      <c r="I46" s="345"/>
      <c r="J46" s="345"/>
      <c r="K46" s="373"/>
    </row>
    <row r="47" ht="18" customHeight="1" spans="1:11">
      <c r="A47" s="332"/>
      <c r="B47" s="333"/>
      <c r="C47" s="333"/>
      <c r="D47" s="333"/>
      <c r="E47" s="333"/>
      <c r="F47" s="333"/>
      <c r="G47" s="333"/>
      <c r="H47" s="333"/>
      <c r="I47" s="333"/>
      <c r="J47" s="333"/>
      <c r="K47" s="368"/>
    </row>
    <row r="48" ht="21" customHeight="1" spans="1:11">
      <c r="A48" s="346" t="s">
        <v>132</v>
      </c>
      <c r="B48" s="347" t="s">
        <v>133</v>
      </c>
      <c r="C48" s="347"/>
      <c r="D48" s="348" t="s">
        <v>134</v>
      </c>
      <c r="E48" s="348"/>
      <c r="F48" s="348" t="s">
        <v>136</v>
      </c>
      <c r="G48" s="349"/>
      <c r="H48" s="350" t="s">
        <v>137</v>
      </c>
      <c r="I48" s="350"/>
      <c r="J48" s="347" t="s">
        <v>138</v>
      </c>
      <c r="K48" s="374"/>
    </row>
    <row r="49" customHeight="1" spans="1:11">
      <c r="A49" s="351" t="s">
        <v>139</v>
      </c>
      <c r="B49" s="352"/>
      <c r="C49" s="352"/>
      <c r="D49" s="352"/>
      <c r="E49" s="352"/>
      <c r="F49" s="352"/>
      <c r="G49" s="352"/>
      <c r="H49" s="352"/>
      <c r="I49" s="352"/>
      <c r="J49" s="352"/>
      <c r="K49" s="375"/>
    </row>
    <row r="50" customHeight="1" spans="1:11">
      <c r="A50" s="353"/>
      <c r="B50" s="354"/>
      <c r="C50" s="354"/>
      <c r="D50" s="354"/>
      <c r="E50" s="354"/>
      <c r="F50" s="354"/>
      <c r="G50" s="354"/>
      <c r="H50" s="354"/>
      <c r="I50" s="354"/>
      <c r="J50" s="354"/>
      <c r="K50" s="376"/>
    </row>
    <row r="51" customHeight="1" spans="1:11">
      <c r="A51" s="355"/>
      <c r="B51" s="356"/>
      <c r="C51" s="356"/>
      <c r="D51" s="356"/>
      <c r="E51" s="356"/>
      <c r="F51" s="356"/>
      <c r="G51" s="356"/>
      <c r="H51" s="356"/>
      <c r="I51" s="356"/>
      <c r="J51" s="356"/>
      <c r="K51" s="377"/>
    </row>
    <row r="52" ht="21" customHeight="1" spans="1:11">
      <c r="A52" s="346" t="s">
        <v>132</v>
      </c>
      <c r="B52" s="347" t="s">
        <v>133</v>
      </c>
      <c r="C52" s="347"/>
      <c r="D52" s="348" t="s">
        <v>134</v>
      </c>
      <c r="E52" s="348"/>
      <c r="F52" s="348" t="s">
        <v>136</v>
      </c>
      <c r="G52" s="349"/>
      <c r="H52" s="350" t="s">
        <v>137</v>
      </c>
      <c r="I52" s="350"/>
      <c r="J52" s="347" t="s">
        <v>138</v>
      </c>
      <c r="K52" s="37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A3" sqref="A3:H18"/>
    </sheetView>
  </sheetViews>
  <sheetFormatPr defaultColWidth="9" defaultRowHeight="14.25"/>
  <cols>
    <col min="1" max="1" width="13.625" style="88" customWidth="1"/>
    <col min="2" max="2" width="8.5" style="88" customWidth="1"/>
    <col min="3" max="3" width="8.5" style="89" customWidth="1"/>
    <col min="4" max="7" width="8.5" style="88" customWidth="1"/>
    <col min="8" max="8" width="5.375" style="88" customWidth="1"/>
    <col min="9" max="14" width="8.875" style="88" customWidth="1"/>
    <col min="15" max="17" width="8.875" style="230" customWidth="1"/>
    <col min="18" max="249" width="9" style="88"/>
    <col min="250" max="16384" width="9" style="91"/>
  </cols>
  <sheetData>
    <row r="1" s="88" customFormat="1" ht="29" customHeight="1" spans="1:252">
      <c r="A1" s="92" t="s">
        <v>142</v>
      </c>
      <c r="B1" s="94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259"/>
      <c r="P1" s="259"/>
      <c r="Q1" s="259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</row>
    <row r="2" s="88" customFormat="1" ht="20" customHeight="1" spans="1:252">
      <c r="A2" s="231" t="s">
        <v>61</v>
      </c>
      <c r="B2" s="232"/>
      <c r="C2" s="233"/>
      <c r="D2" s="234" t="s">
        <v>67</v>
      </c>
      <c r="E2" s="235"/>
      <c r="F2" s="235"/>
      <c r="G2" s="236"/>
      <c r="H2" s="237"/>
      <c r="I2" s="260" t="s">
        <v>57</v>
      </c>
      <c r="J2" s="261" t="s">
        <v>56</v>
      </c>
      <c r="K2" s="261"/>
      <c r="L2" s="261"/>
      <c r="M2" s="261"/>
      <c r="N2" s="261"/>
      <c r="O2" s="262"/>
      <c r="P2" s="262"/>
      <c r="Q2" s="262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</row>
    <row r="3" s="88" customFormat="1" spans="1:252">
      <c r="A3" s="238" t="s">
        <v>143</v>
      </c>
      <c r="B3" s="101" t="s">
        <v>144</v>
      </c>
      <c r="C3" s="102"/>
      <c r="D3" s="101"/>
      <c r="E3" s="101"/>
      <c r="F3" s="101"/>
      <c r="G3" s="101"/>
      <c r="H3" s="101"/>
      <c r="I3" s="263" t="s">
        <v>187</v>
      </c>
      <c r="J3" s="126"/>
      <c r="K3" s="126"/>
      <c r="L3" s="126"/>
      <c r="M3" s="126"/>
      <c r="N3" s="126"/>
      <c r="O3" s="67"/>
      <c r="P3" s="67"/>
      <c r="Q3" s="67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</row>
    <row r="4" s="88" customFormat="1" ht="16.5" spans="1:252">
      <c r="A4" s="238"/>
      <c r="B4" s="239" t="s">
        <v>111</v>
      </c>
      <c r="C4" s="128" t="s">
        <v>112</v>
      </c>
      <c r="D4" s="129" t="s">
        <v>113</v>
      </c>
      <c r="E4" s="128" t="s">
        <v>114</v>
      </c>
      <c r="F4" s="128" t="s">
        <v>115</v>
      </c>
      <c r="G4" s="128" t="s">
        <v>116</v>
      </c>
      <c r="H4" s="105" t="s">
        <v>188</v>
      </c>
      <c r="I4" s="264"/>
      <c r="J4" s="265"/>
      <c r="K4" s="265"/>
      <c r="L4" s="265"/>
      <c r="M4" s="265"/>
      <c r="N4" s="265"/>
      <c r="O4" s="265"/>
      <c r="P4" s="67"/>
      <c r="Q4" s="279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</row>
    <row r="5" s="88" customFormat="1" ht="20" customHeight="1" spans="1:252">
      <c r="A5" s="238"/>
      <c r="B5" s="239" t="s">
        <v>147</v>
      </c>
      <c r="C5" s="128" t="s">
        <v>148</v>
      </c>
      <c r="D5" s="129" t="s">
        <v>149</v>
      </c>
      <c r="E5" s="128" t="s">
        <v>150</v>
      </c>
      <c r="F5" s="128" t="s">
        <v>151</v>
      </c>
      <c r="G5" s="128" t="s">
        <v>152</v>
      </c>
      <c r="H5" s="105"/>
      <c r="I5" s="266"/>
      <c r="J5" s="267"/>
      <c r="K5" s="267"/>
      <c r="L5" s="267"/>
      <c r="M5" s="267"/>
      <c r="N5" s="267"/>
      <c r="O5" s="267"/>
      <c r="P5" s="268"/>
      <c r="Q5" s="268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</row>
    <row r="6" s="88" customFormat="1" ht="20" customHeight="1" spans="1:252">
      <c r="A6" s="240" t="s">
        <v>153</v>
      </c>
      <c r="B6" s="109">
        <f>C6-1</f>
        <v>64</v>
      </c>
      <c r="C6" s="109">
        <f>D6-2</f>
        <v>65</v>
      </c>
      <c r="D6" s="241">
        <v>67</v>
      </c>
      <c r="E6" s="109">
        <f>D6+2</f>
        <v>69</v>
      </c>
      <c r="F6" s="109">
        <f>E6+2</f>
        <v>71</v>
      </c>
      <c r="G6" s="109">
        <f>F6+1</f>
        <v>72</v>
      </c>
      <c r="H6" s="109"/>
      <c r="I6" s="269"/>
      <c r="J6" s="270"/>
      <c r="K6" s="271"/>
      <c r="L6" s="270"/>
      <c r="M6" s="270"/>
      <c r="N6" s="270"/>
      <c r="O6" s="270"/>
      <c r="P6" s="272"/>
      <c r="Q6" s="280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</row>
    <row r="7" s="88" customFormat="1" ht="20" customHeight="1" spans="1:252">
      <c r="A7" s="242" t="s">
        <v>155</v>
      </c>
      <c r="B7" s="109">
        <f>C7-4</f>
        <v>104</v>
      </c>
      <c r="C7" s="109">
        <f>D7-4</f>
        <v>108</v>
      </c>
      <c r="D7" s="241">
        <v>112</v>
      </c>
      <c r="E7" s="109">
        <f>D7+4</f>
        <v>116</v>
      </c>
      <c r="F7" s="109">
        <f>E7+4</f>
        <v>120</v>
      </c>
      <c r="G7" s="109">
        <f>F7+6</f>
        <v>126</v>
      </c>
      <c r="H7" s="109"/>
      <c r="I7" s="266"/>
      <c r="J7" s="267"/>
      <c r="K7" s="267"/>
      <c r="L7" s="267"/>
      <c r="M7" s="267"/>
      <c r="N7" s="267"/>
      <c r="O7" s="267"/>
      <c r="P7" s="268"/>
      <c r="Q7" s="28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</row>
    <row r="8" s="88" customFormat="1" ht="20" customHeight="1" spans="1:252">
      <c r="A8" s="242" t="s">
        <v>189</v>
      </c>
      <c r="B8" s="109">
        <f>C8-4</f>
        <v>90</v>
      </c>
      <c r="C8" s="109">
        <f>D8-4</f>
        <v>94</v>
      </c>
      <c r="D8" s="243" t="s">
        <v>190</v>
      </c>
      <c r="E8" s="109">
        <f>D8+4</f>
        <v>102</v>
      </c>
      <c r="F8" s="109">
        <f>E8+5</f>
        <v>107</v>
      </c>
      <c r="G8" s="109">
        <f>F8+6</f>
        <v>113</v>
      </c>
      <c r="H8" s="109"/>
      <c r="I8" s="266"/>
      <c r="J8" s="267"/>
      <c r="K8" s="267"/>
      <c r="L8" s="267"/>
      <c r="M8" s="267"/>
      <c r="N8" s="267"/>
      <c r="O8" s="267"/>
      <c r="P8" s="268"/>
      <c r="Q8" s="28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</row>
    <row r="9" s="88" customFormat="1" ht="20" customHeight="1" spans="1:252">
      <c r="A9" s="242" t="s">
        <v>157</v>
      </c>
      <c r="B9" s="109">
        <f>C9-1.2</f>
        <v>41.6</v>
      </c>
      <c r="C9" s="109">
        <f>D9-1.2</f>
        <v>42.8</v>
      </c>
      <c r="D9" s="243" t="s">
        <v>191</v>
      </c>
      <c r="E9" s="109">
        <f>D9+1.2</f>
        <v>45.2</v>
      </c>
      <c r="F9" s="109">
        <f>E9+1.2</f>
        <v>46.4</v>
      </c>
      <c r="G9" s="109">
        <f>F9+1.4</f>
        <v>47.8</v>
      </c>
      <c r="H9" s="109"/>
      <c r="I9" s="266"/>
      <c r="J9" s="267"/>
      <c r="K9" s="267"/>
      <c r="L9" s="267"/>
      <c r="M9" s="267"/>
      <c r="N9" s="267"/>
      <c r="O9" s="267"/>
      <c r="P9" s="268"/>
      <c r="Q9" s="28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</row>
    <row r="10" s="88" customFormat="1" ht="20" customHeight="1" spans="1:252">
      <c r="A10" s="242" t="s">
        <v>158</v>
      </c>
      <c r="B10" s="109">
        <f>C10-0.6</f>
        <v>60.2</v>
      </c>
      <c r="C10" s="109">
        <f>D10-1.2</f>
        <v>60.8</v>
      </c>
      <c r="D10" s="243" t="s">
        <v>192</v>
      </c>
      <c r="E10" s="109">
        <f>D10+1.2</f>
        <v>63.2</v>
      </c>
      <c r="F10" s="109">
        <f>E10+1.2</f>
        <v>64.4</v>
      </c>
      <c r="G10" s="109">
        <f t="shared" ref="G10:G15" si="0">F10+0.6</f>
        <v>65</v>
      </c>
      <c r="H10" s="109"/>
      <c r="I10" s="266"/>
      <c r="J10" s="267"/>
      <c r="K10" s="267"/>
      <c r="L10" s="267"/>
      <c r="M10" s="267"/>
      <c r="N10" s="267"/>
      <c r="O10" s="267"/>
      <c r="P10" s="268"/>
      <c r="Q10" s="28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</row>
    <row r="11" s="88" customFormat="1" ht="20" customHeight="1" spans="1:252">
      <c r="A11" s="242" t="s">
        <v>193</v>
      </c>
      <c r="B11" s="109">
        <f>C11-0.7</f>
        <v>19.6</v>
      </c>
      <c r="C11" s="109">
        <f>D11-0.7</f>
        <v>20.3</v>
      </c>
      <c r="D11" s="243" t="s">
        <v>194</v>
      </c>
      <c r="E11" s="109">
        <f>D11+0.7</f>
        <v>21.7</v>
      </c>
      <c r="F11" s="109">
        <f>E11+0.7</f>
        <v>22.4</v>
      </c>
      <c r="G11" s="109">
        <f>F11+0.95</f>
        <v>23.35</v>
      </c>
      <c r="H11" s="109"/>
      <c r="I11" s="266"/>
      <c r="J11" s="267"/>
      <c r="K11" s="267"/>
      <c r="L11" s="267"/>
      <c r="M11" s="267"/>
      <c r="N11" s="267"/>
      <c r="O11" s="267"/>
      <c r="P11" s="268"/>
      <c r="Q11" s="28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</row>
    <row r="12" s="88" customFormat="1" ht="20" customHeight="1" spans="1:252">
      <c r="A12" s="244" t="s">
        <v>195</v>
      </c>
      <c r="B12" s="113">
        <f>C12-0.6</f>
        <v>15.8</v>
      </c>
      <c r="C12" s="113">
        <f>D12-0.6</f>
        <v>16.4</v>
      </c>
      <c r="D12" s="245">
        <v>17</v>
      </c>
      <c r="E12" s="113">
        <f>D12+0.6</f>
        <v>17.6</v>
      </c>
      <c r="F12" s="113">
        <f>E12+0.6</f>
        <v>18.2</v>
      </c>
      <c r="G12" s="113">
        <f>F12+0.95</f>
        <v>19.15</v>
      </c>
      <c r="H12" s="113"/>
      <c r="I12" s="266"/>
      <c r="J12" s="267"/>
      <c r="K12" s="267"/>
      <c r="L12" s="267"/>
      <c r="M12" s="267"/>
      <c r="N12" s="267"/>
      <c r="O12" s="267"/>
      <c r="P12" s="268"/>
      <c r="Q12" s="28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</row>
    <row r="13" s="88" customFormat="1" ht="20" customHeight="1" spans="1:252">
      <c r="A13" s="244" t="s">
        <v>196</v>
      </c>
      <c r="B13" s="113">
        <f>C13-0.4</f>
        <v>9.2</v>
      </c>
      <c r="C13" s="113">
        <f>D13-0.4</f>
        <v>9.6</v>
      </c>
      <c r="D13" s="245">
        <v>10</v>
      </c>
      <c r="E13" s="113">
        <f>D13+0.4</f>
        <v>10.4</v>
      </c>
      <c r="F13" s="113">
        <f>E13+0.4</f>
        <v>10.8</v>
      </c>
      <c r="G13" s="113">
        <f t="shared" si="0"/>
        <v>11.4</v>
      </c>
      <c r="H13" s="113"/>
      <c r="I13" s="266"/>
      <c r="J13" s="267"/>
      <c r="K13" s="267"/>
      <c r="L13" s="267"/>
      <c r="M13" s="267"/>
      <c r="N13" s="267"/>
      <c r="O13" s="267"/>
      <c r="P13" s="268"/>
      <c r="Q13" s="28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</row>
    <row r="14" s="88" customFormat="1" ht="20" customHeight="1" spans="1:252">
      <c r="A14" s="242" t="s">
        <v>197</v>
      </c>
      <c r="B14" s="109">
        <f>C14</f>
        <v>10.5</v>
      </c>
      <c r="C14" s="109">
        <f>D14-0.2</f>
        <v>10.5</v>
      </c>
      <c r="D14" s="241">
        <v>10.7</v>
      </c>
      <c r="E14" s="109">
        <f>D14+0.2</f>
        <v>10.9</v>
      </c>
      <c r="F14" s="109">
        <f>E14+0.2</f>
        <v>11.1</v>
      </c>
      <c r="G14" s="109">
        <f>F14+0.25</f>
        <v>11.35</v>
      </c>
      <c r="H14" s="109"/>
      <c r="I14" s="266"/>
      <c r="J14" s="267"/>
      <c r="K14" s="267"/>
      <c r="L14" s="267"/>
      <c r="M14" s="267"/>
      <c r="N14" s="267"/>
      <c r="O14" s="267"/>
      <c r="P14" s="268"/>
      <c r="Q14" s="28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</row>
    <row r="15" s="88" customFormat="1" ht="20" customHeight="1" spans="1:252">
      <c r="A15" s="242" t="s">
        <v>198</v>
      </c>
      <c r="B15" s="109">
        <f>C15</f>
        <v>18.1</v>
      </c>
      <c r="C15" s="109">
        <f>D15-0.4</f>
        <v>18.1</v>
      </c>
      <c r="D15" s="241">
        <v>18.5</v>
      </c>
      <c r="E15" s="109">
        <f>D15+0.4</f>
        <v>18.9</v>
      </c>
      <c r="F15" s="109">
        <f>E15+0.4</f>
        <v>19.3</v>
      </c>
      <c r="G15" s="109">
        <f t="shared" si="0"/>
        <v>19.9</v>
      </c>
      <c r="H15" s="109"/>
      <c r="I15" s="266"/>
      <c r="J15" s="267"/>
      <c r="K15" s="267"/>
      <c r="L15" s="267"/>
      <c r="M15" s="267"/>
      <c r="N15" s="267"/>
      <c r="O15" s="267"/>
      <c r="P15" s="268"/>
      <c r="Q15" s="28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</row>
    <row r="16" s="88" customFormat="1" ht="20" customHeight="1" spans="1:252">
      <c r="A16" s="242" t="s">
        <v>165</v>
      </c>
      <c r="B16" s="109">
        <f>D16</f>
        <v>2</v>
      </c>
      <c r="C16" s="109">
        <f>D16</f>
        <v>2</v>
      </c>
      <c r="D16" s="241">
        <v>2</v>
      </c>
      <c r="E16" s="109">
        <f>D16</f>
        <v>2</v>
      </c>
      <c r="F16" s="109">
        <f>D16</f>
        <v>2</v>
      </c>
      <c r="G16" s="109">
        <f>D16</f>
        <v>2</v>
      </c>
      <c r="H16" s="109"/>
      <c r="I16" s="266"/>
      <c r="J16" s="267"/>
      <c r="K16" s="267"/>
      <c r="L16" s="267"/>
      <c r="M16" s="267"/>
      <c r="N16" s="267"/>
      <c r="O16" s="267"/>
      <c r="P16" s="268"/>
      <c r="Q16" s="28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</row>
    <row r="17" s="88" customFormat="1" ht="20" customHeight="1" spans="1:252">
      <c r="A17" s="242" t="s">
        <v>199</v>
      </c>
      <c r="B17" s="109">
        <f>D17</f>
        <v>6</v>
      </c>
      <c r="C17" s="109">
        <f>D17</f>
        <v>6</v>
      </c>
      <c r="D17" s="241">
        <v>6</v>
      </c>
      <c r="E17" s="109">
        <f>D17</f>
        <v>6</v>
      </c>
      <c r="F17" s="109">
        <f>D17</f>
        <v>6</v>
      </c>
      <c r="G17" s="109">
        <f>D17</f>
        <v>6</v>
      </c>
      <c r="H17" s="109"/>
      <c r="I17" s="266"/>
      <c r="J17" s="267"/>
      <c r="K17" s="267"/>
      <c r="L17" s="267"/>
      <c r="M17" s="267"/>
      <c r="N17" s="267"/>
      <c r="O17" s="267"/>
      <c r="P17" s="268"/>
      <c r="Q17" s="28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</row>
    <row r="18" s="88" customFormat="1" ht="20" customHeight="1" spans="1:252">
      <c r="A18" s="242" t="s">
        <v>200</v>
      </c>
      <c r="B18" s="109">
        <f>C18-0.5</f>
        <v>5.5</v>
      </c>
      <c r="C18" s="109">
        <f>D18-0.5</f>
        <v>6</v>
      </c>
      <c r="D18" s="241">
        <v>6.5</v>
      </c>
      <c r="E18" s="109">
        <f t="shared" ref="E18:G18" si="1">D18+0.5</f>
        <v>7</v>
      </c>
      <c r="F18" s="109">
        <f t="shared" si="1"/>
        <v>7.5</v>
      </c>
      <c r="G18" s="109">
        <f t="shared" si="1"/>
        <v>8</v>
      </c>
      <c r="H18" s="109"/>
      <c r="I18" s="266"/>
      <c r="J18" s="267"/>
      <c r="K18" s="267"/>
      <c r="L18" s="267"/>
      <c r="M18" s="267"/>
      <c r="N18" s="267"/>
      <c r="O18" s="267"/>
      <c r="P18" s="268"/>
      <c r="Q18" s="28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</row>
    <row r="19" s="88" customFormat="1" ht="20" customHeight="1" spans="1:252">
      <c r="A19" s="246"/>
      <c r="B19" s="116"/>
      <c r="C19" s="116"/>
      <c r="D19" s="247"/>
      <c r="E19" s="116"/>
      <c r="F19" s="116"/>
      <c r="G19" s="248"/>
      <c r="H19" s="249"/>
      <c r="I19" s="266"/>
      <c r="J19" s="267"/>
      <c r="K19" s="267"/>
      <c r="L19" s="267"/>
      <c r="M19" s="267"/>
      <c r="N19" s="267"/>
      <c r="O19" s="267"/>
      <c r="P19" s="268"/>
      <c r="Q19" s="268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</row>
    <row r="20" s="88" customFormat="1" ht="20" customHeight="1" spans="1:252">
      <c r="A20" s="250"/>
      <c r="B20" s="251"/>
      <c r="C20" s="251"/>
      <c r="D20" s="252"/>
      <c r="E20" s="251"/>
      <c r="F20" s="251"/>
      <c r="G20" s="253"/>
      <c r="H20" s="254"/>
      <c r="I20" s="273"/>
      <c r="J20" s="274"/>
      <c r="K20" s="275"/>
      <c r="L20" s="274"/>
      <c r="M20" s="274"/>
      <c r="N20" s="275"/>
      <c r="O20" s="275"/>
      <c r="P20" s="276"/>
      <c r="Q20" s="276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</row>
    <row r="21" s="88" customFormat="1" ht="17.25" spans="1:252">
      <c r="A21" s="255"/>
      <c r="B21" s="256"/>
      <c r="C21" s="256"/>
      <c r="D21" s="257"/>
      <c r="E21" s="256"/>
      <c r="F21" s="256"/>
      <c r="G21" s="258"/>
      <c r="O21" s="259"/>
      <c r="P21" s="259"/>
      <c r="Q21" s="259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</row>
    <row r="22" s="88" customFormat="1" spans="1:252">
      <c r="A22" s="119" t="s">
        <v>168</v>
      </c>
      <c r="B22" s="119"/>
      <c r="C22" s="120"/>
      <c r="O22" s="259"/>
      <c r="P22" s="259"/>
      <c r="Q22" s="259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</row>
    <row r="23" s="88" customFormat="1" spans="3:252">
      <c r="C23" s="89"/>
      <c r="I23" s="138" t="s">
        <v>169</v>
      </c>
      <c r="J23" s="277"/>
      <c r="K23" s="278"/>
      <c r="M23" s="138" t="s">
        <v>170</v>
      </c>
      <c r="N23" s="138"/>
      <c r="O23" s="138" t="s">
        <v>171</v>
      </c>
      <c r="P23" s="138"/>
      <c r="Q23" s="88" t="s">
        <v>138</v>
      </c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</row>
  </sheetData>
  <mergeCells count="8">
    <mergeCell ref="A1:N1"/>
    <mergeCell ref="B2:C2"/>
    <mergeCell ref="E2:G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34" sqref="A34:J34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1.25" style="142" customWidth="1"/>
    <col min="12" max="16384" width="10.125" style="142"/>
  </cols>
  <sheetData>
    <row r="1" ht="23.25" spans="1:11">
      <c r="A1" s="143" t="s">
        <v>201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8" customHeight="1" spans="1:11">
      <c r="A2" s="144" t="s">
        <v>53</v>
      </c>
      <c r="B2" s="145" t="s">
        <v>202</v>
      </c>
      <c r="C2" s="145"/>
      <c r="D2" s="146" t="s">
        <v>61</v>
      </c>
      <c r="E2" s="147" t="str">
        <f>首期!B4</f>
        <v>TACCAM91229</v>
      </c>
      <c r="F2" s="148" t="s">
        <v>203</v>
      </c>
      <c r="G2" s="149" t="str">
        <f>首期!B5</f>
        <v>男式抓绒服</v>
      </c>
      <c r="H2" s="150"/>
      <c r="I2" s="178" t="s">
        <v>57</v>
      </c>
      <c r="J2" s="197" t="s">
        <v>56</v>
      </c>
      <c r="K2" s="198"/>
    </row>
    <row r="3" ht="18" customHeight="1" spans="1:11">
      <c r="A3" s="151" t="s">
        <v>75</v>
      </c>
      <c r="B3" s="152">
        <v>22</v>
      </c>
      <c r="C3" s="152"/>
      <c r="D3" s="153" t="s">
        <v>204</v>
      </c>
      <c r="E3" s="154">
        <v>45427</v>
      </c>
      <c r="F3" s="155"/>
      <c r="G3" s="155"/>
      <c r="H3" s="156" t="s">
        <v>205</v>
      </c>
      <c r="I3" s="156"/>
      <c r="J3" s="156"/>
      <c r="K3" s="199"/>
    </row>
    <row r="4" ht="18" customHeight="1" spans="1:11">
      <c r="A4" s="157" t="s">
        <v>71</v>
      </c>
      <c r="B4" s="152">
        <v>2</v>
      </c>
      <c r="C4" s="152">
        <v>5</v>
      </c>
      <c r="D4" s="158" t="s">
        <v>206</v>
      </c>
      <c r="E4" s="155" t="s">
        <v>207</v>
      </c>
      <c r="F4" s="155"/>
      <c r="G4" s="155"/>
      <c r="H4" s="158" t="s">
        <v>208</v>
      </c>
      <c r="I4" s="158"/>
      <c r="J4" s="170" t="s">
        <v>65</v>
      </c>
      <c r="K4" s="200" t="s">
        <v>66</v>
      </c>
    </row>
    <row r="5" ht="18" customHeight="1" spans="1:11">
      <c r="A5" s="157" t="s">
        <v>209</v>
      </c>
      <c r="B5" s="152">
        <v>1</v>
      </c>
      <c r="C5" s="152"/>
      <c r="D5" s="153" t="s">
        <v>210</v>
      </c>
      <c r="E5" s="153"/>
      <c r="G5" s="153"/>
      <c r="H5" s="158" t="s">
        <v>211</v>
      </c>
      <c r="I5" s="158"/>
      <c r="J5" s="170" t="s">
        <v>65</v>
      </c>
      <c r="K5" s="200" t="s">
        <v>66</v>
      </c>
    </row>
    <row r="6" ht="18" customHeight="1" spans="1:13">
      <c r="A6" s="159" t="s">
        <v>212</v>
      </c>
      <c r="B6" s="160">
        <v>22</v>
      </c>
      <c r="C6" s="160"/>
      <c r="D6" s="161" t="s">
        <v>213</v>
      </c>
      <c r="E6" s="162"/>
      <c r="F6" s="162">
        <v>22</v>
      </c>
      <c r="G6" s="161"/>
      <c r="H6" s="163" t="s">
        <v>214</v>
      </c>
      <c r="I6" s="163"/>
      <c r="J6" s="162" t="s">
        <v>65</v>
      </c>
      <c r="K6" s="201" t="s">
        <v>66</v>
      </c>
      <c r="M6" s="202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215</v>
      </c>
      <c r="B8" s="148" t="s">
        <v>216</v>
      </c>
      <c r="C8" s="148" t="s">
        <v>217</v>
      </c>
      <c r="D8" s="148" t="s">
        <v>218</v>
      </c>
      <c r="E8" s="148" t="s">
        <v>219</v>
      </c>
      <c r="F8" s="148" t="s">
        <v>220</v>
      </c>
      <c r="G8" s="227" t="s">
        <v>221</v>
      </c>
      <c r="H8" s="228"/>
      <c r="I8" s="228"/>
      <c r="J8" s="228"/>
      <c r="K8" s="229"/>
    </row>
    <row r="9" ht="18" customHeight="1" spans="1:11">
      <c r="A9" s="157" t="s">
        <v>222</v>
      </c>
      <c r="B9" s="158"/>
      <c r="C9" s="170" t="s">
        <v>65</v>
      </c>
      <c r="D9" s="170" t="s">
        <v>66</v>
      </c>
      <c r="E9" s="153" t="s">
        <v>223</v>
      </c>
      <c r="F9" s="171" t="s">
        <v>224</v>
      </c>
      <c r="G9" s="172"/>
      <c r="H9" s="173"/>
      <c r="I9" s="173"/>
      <c r="J9" s="173"/>
      <c r="K9" s="204"/>
    </row>
    <row r="10" ht="18" customHeight="1" spans="1:11">
      <c r="A10" s="157" t="s">
        <v>225</v>
      </c>
      <c r="B10" s="158"/>
      <c r="C10" s="170" t="s">
        <v>65</v>
      </c>
      <c r="D10" s="170" t="s">
        <v>66</v>
      </c>
      <c r="E10" s="153" t="s">
        <v>226</v>
      </c>
      <c r="F10" s="171" t="s">
        <v>227</v>
      </c>
      <c r="G10" s="172" t="s">
        <v>228</v>
      </c>
      <c r="H10" s="173"/>
      <c r="I10" s="173"/>
      <c r="J10" s="173"/>
      <c r="K10" s="204"/>
    </row>
    <row r="11" ht="18" customHeight="1" spans="1:11">
      <c r="A11" s="174" t="s">
        <v>178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5"/>
    </row>
    <row r="12" ht="18" customHeight="1" spans="1:11">
      <c r="A12" s="151" t="s">
        <v>89</v>
      </c>
      <c r="B12" s="170" t="s">
        <v>85</v>
      </c>
      <c r="C12" s="170" t="s">
        <v>86</v>
      </c>
      <c r="D12" s="171"/>
      <c r="E12" s="153" t="s">
        <v>87</v>
      </c>
      <c r="F12" s="170" t="s">
        <v>85</v>
      </c>
      <c r="G12" s="170" t="s">
        <v>86</v>
      </c>
      <c r="H12" s="170"/>
      <c r="I12" s="153" t="s">
        <v>229</v>
      </c>
      <c r="J12" s="170" t="s">
        <v>85</v>
      </c>
      <c r="K12" s="200" t="s">
        <v>86</v>
      </c>
    </row>
    <row r="13" ht="18" customHeight="1" spans="1:11">
      <c r="A13" s="151" t="s">
        <v>92</v>
      </c>
      <c r="B13" s="170" t="s">
        <v>85</v>
      </c>
      <c r="C13" s="170" t="s">
        <v>86</v>
      </c>
      <c r="D13" s="171"/>
      <c r="E13" s="153" t="s">
        <v>97</v>
      </c>
      <c r="F13" s="170" t="s">
        <v>85</v>
      </c>
      <c r="G13" s="170" t="s">
        <v>86</v>
      </c>
      <c r="H13" s="170"/>
      <c r="I13" s="153" t="s">
        <v>230</v>
      </c>
      <c r="J13" s="170" t="s">
        <v>85</v>
      </c>
      <c r="K13" s="200" t="s">
        <v>86</v>
      </c>
    </row>
    <row r="14" ht="18" customHeight="1" spans="1:11">
      <c r="A14" s="159" t="s">
        <v>231</v>
      </c>
      <c r="B14" s="162" t="s">
        <v>85</v>
      </c>
      <c r="C14" s="162" t="s">
        <v>86</v>
      </c>
      <c r="D14" s="176"/>
      <c r="E14" s="161" t="s">
        <v>232</v>
      </c>
      <c r="F14" s="162" t="s">
        <v>85</v>
      </c>
      <c r="G14" s="162" t="s">
        <v>86</v>
      </c>
      <c r="H14" s="162"/>
      <c r="I14" s="161" t="s">
        <v>233</v>
      </c>
      <c r="J14" s="162" t="s">
        <v>85</v>
      </c>
      <c r="K14" s="201" t="s">
        <v>86</v>
      </c>
    </row>
    <row r="15" ht="18" customHeight="1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40" customFormat="1" ht="18" customHeight="1" spans="1:11">
      <c r="A16" s="144" t="s">
        <v>234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06"/>
    </row>
    <row r="17" ht="18" customHeight="1" spans="1:11">
      <c r="A17" s="157" t="s">
        <v>235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07"/>
    </row>
    <row r="18" ht="18" customHeight="1" spans="1:11">
      <c r="A18" s="157" t="s">
        <v>236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07"/>
    </row>
    <row r="19" ht="22" customHeight="1" spans="1:11">
      <c r="A19" s="179"/>
      <c r="B19" s="170"/>
      <c r="C19" s="170"/>
      <c r="D19" s="170"/>
      <c r="E19" s="170"/>
      <c r="F19" s="170"/>
      <c r="G19" s="170"/>
      <c r="H19" s="170"/>
      <c r="I19" s="170"/>
      <c r="J19" s="170"/>
      <c r="K19" s="200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08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08"/>
    </row>
    <row r="22" ht="22" customHeight="1" spans="1:11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208"/>
    </row>
    <row r="23" ht="22" customHeight="1" spans="1:11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209"/>
    </row>
    <row r="24" ht="18" customHeight="1" spans="1:11">
      <c r="A24" s="157" t="s">
        <v>123</v>
      </c>
      <c r="B24" s="158"/>
      <c r="C24" s="170" t="s">
        <v>65</v>
      </c>
      <c r="D24" s="170" t="s">
        <v>66</v>
      </c>
      <c r="E24" s="156"/>
      <c r="F24" s="156"/>
      <c r="G24" s="156"/>
      <c r="H24" s="156"/>
      <c r="I24" s="156"/>
      <c r="J24" s="156"/>
      <c r="K24" s="199"/>
    </row>
    <row r="25" ht="18" customHeight="1" spans="1:11">
      <c r="A25" s="184" t="s">
        <v>237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0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ht="20" customHeight="1" spans="1:11">
      <c r="A27" s="187" t="s">
        <v>238</v>
      </c>
      <c r="B27" s="169"/>
      <c r="C27" s="169"/>
      <c r="D27" s="169"/>
      <c r="E27" s="169"/>
      <c r="F27" s="169"/>
      <c r="G27" s="169"/>
      <c r="H27" s="169"/>
      <c r="I27" s="169"/>
      <c r="J27" s="169"/>
      <c r="K27" s="211" t="s">
        <v>239</v>
      </c>
    </row>
    <row r="28" ht="23" customHeight="1" spans="1:11">
      <c r="A28" s="180" t="s">
        <v>240</v>
      </c>
      <c r="B28" s="181"/>
      <c r="C28" s="181"/>
      <c r="D28" s="181"/>
      <c r="E28" s="181"/>
      <c r="F28" s="181"/>
      <c r="G28" s="181"/>
      <c r="H28" s="181"/>
      <c r="I28" s="181"/>
      <c r="J28" s="212"/>
      <c r="K28" s="213">
        <v>1</v>
      </c>
    </row>
    <row r="29" ht="23" customHeight="1" spans="1:11">
      <c r="A29" s="180" t="s">
        <v>241</v>
      </c>
      <c r="B29" s="181"/>
      <c r="C29" s="181"/>
      <c r="D29" s="181"/>
      <c r="E29" s="181"/>
      <c r="F29" s="181"/>
      <c r="G29" s="181"/>
      <c r="H29" s="181"/>
      <c r="I29" s="181"/>
      <c r="J29" s="212"/>
      <c r="K29" s="204">
        <v>1</v>
      </c>
    </row>
    <row r="30" ht="23" customHeight="1" spans="1:11">
      <c r="A30" s="180" t="s">
        <v>242</v>
      </c>
      <c r="B30" s="181"/>
      <c r="C30" s="181"/>
      <c r="D30" s="181"/>
      <c r="E30" s="181"/>
      <c r="F30" s="181"/>
      <c r="G30" s="181"/>
      <c r="H30" s="181"/>
      <c r="I30" s="181"/>
      <c r="J30" s="212"/>
      <c r="K30" s="204">
        <v>1</v>
      </c>
    </row>
    <row r="31" ht="23" customHeigh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212"/>
      <c r="K31" s="204"/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212"/>
      <c r="K32" s="214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212"/>
      <c r="K33" s="215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212"/>
      <c r="K34" s="204"/>
    </row>
    <row r="35" ht="23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212"/>
      <c r="K35" s="216"/>
    </row>
    <row r="36" ht="23" customHeight="1" spans="1:11">
      <c r="A36" s="188" t="s">
        <v>243</v>
      </c>
      <c r="B36" s="189"/>
      <c r="C36" s="189"/>
      <c r="D36" s="189"/>
      <c r="E36" s="189"/>
      <c r="F36" s="189"/>
      <c r="G36" s="189"/>
      <c r="H36" s="189"/>
      <c r="I36" s="189"/>
      <c r="J36" s="217"/>
      <c r="K36" s="218">
        <f>SUM(K28:K35)</f>
        <v>3</v>
      </c>
    </row>
    <row r="37" ht="18.75" customHeight="1" spans="1:11">
      <c r="A37" s="190" t="s">
        <v>244</v>
      </c>
      <c r="B37" s="191"/>
      <c r="C37" s="191"/>
      <c r="D37" s="191"/>
      <c r="E37" s="191"/>
      <c r="F37" s="191"/>
      <c r="G37" s="191"/>
      <c r="H37" s="191"/>
      <c r="I37" s="191"/>
      <c r="J37" s="191"/>
      <c r="K37" s="219"/>
    </row>
    <row r="38" s="141" customFormat="1" ht="18.75" customHeight="1" spans="1:11">
      <c r="A38" s="157" t="s">
        <v>245</v>
      </c>
      <c r="B38" s="158"/>
      <c r="C38" s="158"/>
      <c r="D38" s="156" t="s">
        <v>246</v>
      </c>
      <c r="E38" s="156"/>
      <c r="F38" s="192" t="s">
        <v>247</v>
      </c>
      <c r="G38" s="193"/>
      <c r="H38" s="158" t="s">
        <v>248</v>
      </c>
      <c r="I38" s="158"/>
      <c r="J38" s="158" t="s">
        <v>249</v>
      </c>
      <c r="K38" s="207"/>
    </row>
    <row r="39" ht="18.75" customHeight="1" spans="1:11">
      <c r="A39" s="157" t="s">
        <v>124</v>
      </c>
      <c r="B39" s="158" t="s">
        <v>250</v>
      </c>
      <c r="C39" s="158"/>
      <c r="D39" s="158"/>
      <c r="E39" s="158"/>
      <c r="F39" s="158"/>
      <c r="G39" s="158"/>
      <c r="H39" s="158"/>
      <c r="I39" s="158"/>
      <c r="J39" s="158"/>
      <c r="K39" s="207"/>
    </row>
    <row r="40" ht="24" customHeight="1" spans="1:11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207"/>
    </row>
    <row r="41" ht="24" customHeight="1" spans="1:1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207"/>
    </row>
    <row r="42" ht="32.1" customHeight="1" spans="1:11">
      <c r="A42" s="159" t="s">
        <v>132</v>
      </c>
      <c r="B42" s="194" t="s">
        <v>251</v>
      </c>
      <c r="C42" s="194"/>
      <c r="D42" s="161" t="s">
        <v>252</v>
      </c>
      <c r="E42" s="176" t="s">
        <v>135</v>
      </c>
      <c r="F42" s="161" t="s">
        <v>136</v>
      </c>
      <c r="G42" s="195">
        <v>45421</v>
      </c>
      <c r="H42" s="196" t="s">
        <v>137</v>
      </c>
      <c r="I42" s="196"/>
      <c r="J42" s="194" t="s">
        <v>138</v>
      </c>
      <c r="K42" s="22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6944444444444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9"/>
  <sheetViews>
    <sheetView workbookViewId="0">
      <selection activeCell="K12" sqref="K12"/>
    </sheetView>
  </sheetViews>
  <sheetFormatPr defaultColWidth="9" defaultRowHeight="14.25"/>
  <cols>
    <col min="1" max="1" width="16.37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5.375" style="88" customWidth="1"/>
    <col min="9" max="9" width="2.75" style="88" customWidth="1"/>
    <col min="10" max="10" width="15.625" style="88" customWidth="1"/>
    <col min="11" max="11" width="13.125" style="88" customWidth="1"/>
    <col min="12" max="12" width="15.625" style="88" customWidth="1"/>
    <col min="13" max="15" width="15.625" style="90" customWidth="1"/>
    <col min="16" max="252" width="9" style="88"/>
    <col min="253" max="16384" width="9" style="91"/>
  </cols>
  <sheetData>
    <row r="1" s="88" customFormat="1" ht="29" customHeight="1" spans="1:255">
      <c r="A1" s="92" t="s">
        <v>142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</row>
    <row r="2" s="88" customFormat="1" ht="20" customHeight="1" spans="1:255">
      <c r="A2" s="95" t="s">
        <v>61</v>
      </c>
      <c r="B2" s="96" t="str">
        <f>首期!B4</f>
        <v>TACCAM91229</v>
      </c>
      <c r="C2" s="97"/>
      <c r="D2" s="96"/>
      <c r="E2" s="98" t="s">
        <v>67</v>
      </c>
      <c r="F2" s="99" t="str">
        <f>首期!B5</f>
        <v>男式抓绒服</v>
      </c>
      <c r="G2" s="99"/>
      <c r="H2" s="99"/>
      <c r="I2" s="121"/>
      <c r="J2" s="122" t="s">
        <v>57</v>
      </c>
      <c r="K2" s="123" t="s">
        <v>56</v>
      </c>
      <c r="L2" s="123"/>
      <c r="M2" s="123"/>
      <c r="N2" s="123"/>
      <c r="O2" s="124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</row>
    <row r="3" s="88" customFormat="1" spans="1:255">
      <c r="A3" s="100" t="s">
        <v>143</v>
      </c>
      <c r="B3" s="101" t="s">
        <v>144</v>
      </c>
      <c r="C3" s="102"/>
      <c r="D3" s="101"/>
      <c r="E3" s="101"/>
      <c r="F3" s="101"/>
      <c r="G3" s="101"/>
      <c r="H3" s="101"/>
      <c r="I3" s="125"/>
      <c r="J3" s="126"/>
      <c r="K3" s="126"/>
      <c r="L3" s="126"/>
      <c r="M3" s="126"/>
      <c r="N3" s="126"/>
      <c r="O3" s="127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</row>
    <row r="4" s="88" customFormat="1" ht="16.5" spans="1:255">
      <c r="A4" s="100"/>
      <c r="B4" s="103" t="s">
        <v>111</v>
      </c>
      <c r="C4" s="103" t="s">
        <v>112</v>
      </c>
      <c r="D4" s="104" t="s">
        <v>113</v>
      </c>
      <c r="E4" s="103" t="s">
        <v>114</v>
      </c>
      <c r="F4" s="103" t="s">
        <v>115</v>
      </c>
      <c r="G4" s="103" t="s">
        <v>116</v>
      </c>
      <c r="H4" s="105"/>
      <c r="I4" s="125"/>
      <c r="J4" s="128" t="s">
        <v>111</v>
      </c>
      <c r="K4" s="128" t="s">
        <v>112</v>
      </c>
      <c r="L4" s="129" t="s">
        <v>113</v>
      </c>
      <c r="M4" s="128" t="s">
        <v>114</v>
      </c>
      <c r="N4" s="128" t="s">
        <v>115</v>
      </c>
      <c r="O4" s="130" t="s">
        <v>253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</row>
    <row r="5" s="88" customFormat="1" ht="16.5" spans="1:255">
      <c r="A5" s="100"/>
      <c r="B5" s="103" t="s">
        <v>147</v>
      </c>
      <c r="C5" s="103" t="s">
        <v>148</v>
      </c>
      <c r="D5" s="104" t="s">
        <v>149</v>
      </c>
      <c r="E5" s="103" t="s">
        <v>150</v>
      </c>
      <c r="F5" s="103" t="s">
        <v>151</v>
      </c>
      <c r="G5" s="103" t="s">
        <v>152</v>
      </c>
      <c r="H5" s="105"/>
      <c r="I5" s="125"/>
      <c r="J5" s="131"/>
      <c r="K5" s="131" t="s">
        <v>118</v>
      </c>
      <c r="L5" s="131" t="s">
        <v>118</v>
      </c>
      <c r="M5" s="131" t="s">
        <v>118</v>
      </c>
      <c r="N5" s="131" t="s">
        <v>119</v>
      </c>
      <c r="O5" s="132" t="s">
        <v>119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</row>
    <row r="6" s="88" customFormat="1" ht="25" customHeight="1" spans="1:255">
      <c r="A6" s="221" t="s">
        <v>153</v>
      </c>
      <c r="B6" s="107">
        <f>C6-1</f>
        <v>66</v>
      </c>
      <c r="C6" s="107">
        <f>D6-2</f>
        <v>67</v>
      </c>
      <c r="D6" s="108">
        <v>69</v>
      </c>
      <c r="E6" s="107">
        <f>D6+2</f>
        <v>71</v>
      </c>
      <c r="F6" s="107">
        <f>E6+2</f>
        <v>73</v>
      </c>
      <c r="G6" s="107">
        <f>F6+1</f>
        <v>74</v>
      </c>
      <c r="H6" s="109"/>
      <c r="I6" s="125"/>
      <c r="J6" s="131"/>
      <c r="K6" s="131" t="s">
        <v>254</v>
      </c>
      <c r="L6" s="131" t="s">
        <v>255</v>
      </c>
      <c r="M6" s="131" t="s">
        <v>256</v>
      </c>
      <c r="N6" s="131" t="s">
        <v>257</v>
      </c>
      <c r="O6" s="132" t="s">
        <v>258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</row>
    <row r="7" s="88" customFormat="1" ht="25" customHeight="1" spans="1:255">
      <c r="A7" s="221" t="s">
        <v>155</v>
      </c>
      <c r="B7" s="107">
        <f>C7-4</f>
        <v>106</v>
      </c>
      <c r="C7" s="107">
        <f>D7-4</f>
        <v>110</v>
      </c>
      <c r="D7" s="108">
        <v>114</v>
      </c>
      <c r="E7" s="107">
        <f>D7+4</f>
        <v>118</v>
      </c>
      <c r="F7" s="107">
        <f>E7+4</f>
        <v>122</v>
      </c>
      <c r="G7" s="107">
        <f>F7+6</f>
        <v>128</v>
      </c>
      <c r="H7" s="109"/>
      <c r="I7" s="125"/>
      <c r="J7" s="131"/>
      <c r="K7" s="131" t="s">
        <v>259</v>
      </c>
      <c r="L7" s="131" t="s">
        <v>260</v>
      </c>
      <c r="M7" s="131" t="s">
        <v>261</v>
      </c>
      <c r="N7" s="131" t="s">
        <v>262</v>
      </c>
      <c r="O7" s="132" t="s">
        <v>263</v>
      </c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</row>
    <row r="8" s="88" customFormat="1" ht="25" customHeight="1" spans="1:255">
      <c r="A8" s="221" t="s">
        <v>156</v>
      </c>
      <c r="B8" s="107">
        <f>C8-4</f>
        <v>102</v>
      </c>
      <c r="C8" s="107">
        <f>D8-4</f>
        <v>106</v>
      </c>
      <c r="D8" s="108">
        <v>110</v>
      </c>
      <c r="E8" s="107">
        <f>D8+4</f>
        <v>114</v>
      </c>
      <c r="F8" s="107">
        <f>E8+5</f>
        <v>119</v>
      </c>
      <c r="G8" s="107">
        <f>F8+6</f>
        <v>125</v>
      </c>
      <c r="H8" s="109"/>
      <c r="I8" s="125"/>
      <c r="J8" s="131"/>
      <c r="K8" s="131" t="s">
        <v>254</v>
      </c>
      <c r="L8" s="131" t="s">
        <v>260</v>
      </c>
      <c r="M8" s="131" t="s">
        <v>264</v>
      </c>
      <c r="N8" s="131" t="s">
        <v>262</v>
      </c>
      <c r="O8" s="132" t="s">
        <v>265</v>
      </c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</row>
    <row r="9" s="88" customFormat="1" ht="25" customHeight="1" spans="1:255">
      <c r="A9" s="221" t="s">
        <v>157</v>
      </c>
      <c r="B9" s="107">
        <f>C9-1.2</f>
        <v>44.6</v>
      </c>
      <c r="C9" s="107">
        <f>D9-1.2</f>
        <v>45.8</v>
      </c>
      <c r="D9" s="108">
        <v>47</v>
      </c>
      <c r="E9" s="107">
        <f>D9+1.2</f>
        <v>48.2</v>
      </c>
      <c r="F9" s="107">
        <f>E9+1.2</f>
        <v>49.4</v>
      </c>
      <c r="G9" s="107">
        <f>F9+1.4</f>
        <v>50.8</v>
      </c>
      <c r="H9" s="109"/>
      <c r="I9" s="125"/>
      <c r="J9" s="131"/>
      <c r="K9" s="131" t="s">
        <v>266</v>
      </c>
      <c r="L9" s="131" t="s">
        <v>257</v>
      </c>
      <c r="M9" s="131" t="s">
        <v>267</v>
      </c>
      <c r="N9" s="131" t="s">
        <v>268</v>
      </c>
      <c r="O9" s="132" t="s">
        <v>269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</row>
    <row r="10" s="88" customFormat="1" ht="25" customHeight="1" spans="1:255">
      <c r="A10" s="222" t="s">
        <v>158</v>
      </c>
      <c r="B10" s="111">
        <f>C10-0.6</f>
        <v>60.2</v>
      </c>
      <c r="C10" s="111">
        <f>D10-1.2</f>
        <v>60.8</v>
      </c>
      <c r="D10" s="112">
        <v>62</v>
      </c>
      <c r="E10" s="111">
        <f>D10+1.2</f>
        <v>63.2</v>
      </c>
      <c r="F10" s="111">
        <f>E10+1.2</f>
        <v>64.4</v>
      </c>
      <c r="G10" s="111">
        <f>F10+0.6</f>
        <v>65</v>
      </c>
      <c r="H10" s="113"/>
      <c r="I10" s="125"/>
      <c r="J10" s="131"/>
      <c r="K10" s="131" t="s">
        <v>270</v>
      </c>
      <c r="L10" s="131" t="s">
        <v>257</v>
      </c>
      <c r="M10" s="131" t="s">
        <v>257</v>
      </c>
      <c r="N10" s="131" t="s">
        <v>271</v>
      </c>
      <c r="O10" s="132" t="s">
        <v>272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</row>
    <row r="11" s="88" customFormat="1" ht="25" customHeight="1" spans="1:255">
      <c r="A11" s="221" t="s">
        <v>159</v>
      </c>
      <c r="B11" s="107">
        <f>C11-0.8</f>
        <v>20.4</v>
      </c>
      <c r="C11" s="107">
        <f>D11-0.8</f>
        <v>21.2</v>
      </c>
      <c r="D11" s="108">
        <v>22</v>
      </c>
      <c r="E11" s="107">
        <f>D11+0.8</f>
        <v>22.8</v>
      </c>
      <c r="F11" s="107">
        <f>E11+0.8</f>
        <v>23.6</v>
      </c>
      <c r="G11" s="107">
        <f>F11+1.3</f>
        <v>24.9</v>
      </c>
      <c r="H11" s="113"/>
      <c r="I11" s="125"/>
      <c r="J11" s="131"/>
      <c r="K11" s="131" t="s">
        <v>270</v>
      </c>
      <c r="L11" s="131" t="s">
        <v>273</v>
      </c>
      <c r="M11" s="131" t="s">
        <v>274</v>
      </c>
      <c r="N11" s="131" t="s">
        <v>257</v>
      </c>
      <c r="O11" s="132" t="s">
        <v>265</v>
      </c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</row>
    <row r="12" s="88" customFormat="1" ht="25" customHeight="1" spans="1:255">
      <c r="A12" s="221" t="s">
        <v>160</v>
      </c>
      <c r="B12" s="107">
        <f>C12-0.7</f>
        <v>16.6</v>
      </c>
      <c r="C12" s="107">
        <f>D12-0.7</f>
        <v>17.3</v>
      </c>
      <c r="D12" s="108">
        <v>18</v>
      </c>
      <c r="E12" s="107">
        <f>D12+0.7</f>
        <v>18.7</v>
      </c>
      <c r="F12" s="107">
        <f>E12+0.7</f>
        <v>19.4</v>
      </c>
      <c r="G12" s="107">
        <f>F12+1</f>
        <v>20.4</v>
      </c>
      <c r="H12" s="109"/>
      <c r="I12" s="125"/>
      <c r="J12" s="131"/>
      <c r="K12" s="131" t="s">
        <v>275</v>
      </c>
      <c r="L12" s="131" t="s">
        <v>257</v>
      </c>
      <c r="M12" s="131" t="s">
        <v>276</v>
      </c>
      <c r="N12" s="131" t="s">
        <v>257</v>
      </c>
      <c r="O12" s="132" t="s">
        <v>265</v>
      </c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</row>
    <row r="13" s="88" customFormat="1" ht="25" customHeight="1" spans="1:255">
      <c r="A13" s="221" t="s">
        <v>162</v>
      </c>
      <c r="B13" s="107">
        <f>C13-0.5</f>
        <v>10</v>
      </c>
      <c r="C13" s="107">
        <f>D13-0.5</f>
        <v>10.5</v>
      </c>
      <c r="D13" s="108">
        <v>11</v>
      </c>
      <c r="E13" s="107">
        <f>D13+0.5</f>
        <v>11.5</v>
      </c>
      <c r="F13" s="107">
        <f>E13+0.5</f>
        <v>12</v>
      </c>
      <c r="G13" s="107">
        <f>F13+0.7</f>
        <v>12.7</v>
      </c>
      <c r="H13" s="109"/>
      <c r="I13" s="125"/>
      <c r="J13" s="131"/>
      <c r="K13" s="131" t="s">
        <v>275</v>
      </c>
      <c r="L13" s="131" t="s">
        <v>257</v>
      </c>
      <c r="M13" s="131" t="s">
        <v>257</v>
      </c>
      <c r="N13" s="131" t="s">
        <v>257</v>
      </c>
      <c r="O13" s="132" t="s">
        <v>265</v>
      </c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</row>
    <row r="14" s="88" customFormat="1" ht="25" customHeight="1" spans="1:255">
      <c r="A14" s="223" t="s">
        <v>163</v>
      </c>
      <c r="B14" s="107">
        <f>C14-0.5</f>
        <v>35</v>
      </c>
      <c r="C14" s="107">
        <f>D14-0.5</f>
        <v>35.5</v>
      </c>
      <c r="D14" s="107">
        <v>36</v>
      </c>
      <c r="E14" s="107">
        <f>D14+0.5</f>
        <v>36.5</v>
      </c>
      <c r="F14" s="107">
        <f>E14+0.5</f>
        <v>37</v>
      </c>
      <c r="G14" s="107">
        <f>F14+0.5</f>
        <v>37.5</v>
      </c>
      <c r="H14" s="109"/>
      <c r="I14" s="125"/>
      <c r="J14" s="131"/>
      <c r="K14" s="131" t="s">
        <v>275</v>
      </c>
      <c r="L14" s="131" t="s">
        <v>257</v>
      </c>
      <c r="M14" s="131" t="s">
        <v>257</v>
      </c>
      <c r="N14" s="131" t="s">
        <v>257</v>
      </c>
      <c r="O14" s="132" t="s">
        <v>265</v>
      </c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</row>
    <row r="15" s="88" customFormat="1" ht="25" customHeight="1" spans="1:255">
      <c r="A15" s="223" t="s">
        <v>164</v>
      </c>
      <c r="B15" s="107">
        <f>C15-0.5</f>
        <v>25.5</v>
      </c>
      <c r="C15" s="107">
        <f>D15-0.5</f>
        <v>26</v>
      </c>
      <c r="D15" s="107">
        <v>26.5</v>
      </c>
      <c r="E15" s="107">
        <f>D15+0.5</f>
        <v>27</v>
      </c>
      <c r="F15" s="107">
        <f>E15+0.5</f>
        <v>27.5</v>
      </c>
      <c r="G15" s="107">
        <f>F15+0.75</f>
        <v>28.25</v>
      </c>
      <c r="H15" s="109"/>
      <c r="I15" s="125"/>
      <c r="J15" s="131"/>
      <c r="K15" s="131" t="s">
        <v>275</v>
      </c>
      <c r="L15" s="131" t="s">
        <v>257</v>
      </c>
      <c r="M15" s="131" t="s">
        <v>257</v>
      </c>
      <c r="N15" s="131" t="s">
        <v>257</v>
      </c>
      <c r="O15" s="132" t="s">
        <v>265</v>
      </c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</row>
    <row r="16" s="88" customFormat="1" ht="25" customHeight="1" spans="1:255">
      <c r="A16" s="221" t="s">
        <v>165</v>
      </c>
      <c r="B16" s="107">
        <f>C16</f>
        <v>9.5</v>
      </c>
      <c r="C16" s="107">
        <f>D16</f>
        <v>9.5</v>
      </c>
      <c r="D16" s="108">
        <v>9.5</v>
      </c>
      <c r="E16" s="107">
        <f t="shared" ref="E16:G16" si="0">D16</f>
        <v>9.5</v>
      </c>
      <c r="F16" s="107">
        <f t="shared" si="0"/>
        <v>9.5</v>
      </c>
      <c r="G16" s="107">
        <f t="shared" si="0"/>
        <v>9.5</v>
      </c>
      <c r="H16" s="116"/>
      <c r="I16" s="125"/>
      <c r="J16" s="131"/>
      <c r="K16" s="131" t="s">
        <v>275</v>
      </c>
      <c r="L16" s="131" t="s">
        <v>257</v>
      </c>
      <c r="M16" s="131" t="s">
        <v>257</v>
      </c>
      <c r="N16" s="131" t="s">
        <v>257</v>
      </c>
      <c r="O16" s="132" t="s">
        <v>265</v>
      </c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</row>
    <row r="17" s="88" customFormat="1" ht="25" customHeight="1" spans="1:255">
      <c r="A17" s="221" t="s">
        <v>166</v>
      </c>
      <c r="B17" s="107">
        <f>C17-1</f>
        <v>51</v>
      </c>
      <c r="C17" s="107">
        <f>D17-1</f>
        <v>52</v>
      </c>
      <c r="D17" s="108">
        <v>53</v>
      </c>
      <c r="E17" s="107">
        <f>D17+1</f>
        <v>54</v>
      </c>
      <c r="F17" s="107">
        <f>E17+1</f>
        <v>55</v>
      </c>
      <c r="G17" s="107">
        <f>F17+1.5</f>
        <v>56.5</v>
      </c>
      <c r="H17" s="117"/>
      <c r="I17" s="125"/>
      <c r="J17" s="133"/>
      <c r="K17" s="131" t="s">
        <v>275</v>
      </c>
      <c r="L17" s="131" t="s">
        <v>257</v>
      </c>
      <c r="M17" s="131" t="s">
        <v>257</v>
      </c>
      <c r="N17" s="131" t="s">
        <v>257</v>
      </c>
      <c r="O17" s="132" t="s">
        <v>265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</row>
    <row r="18" spans="1:16">
      <c r="A18" s="119" t="s">
        <v>168</v>
      </c>
      <c r="B18" s="119"/>
      <c r="C18" s="120"/>
      <c r="D18" s="120"/>
      <c r="K18" s="224"/>
      <c r="L18" s="225"/>
      <c r="M18" s="225"/>
      <c r="N18" s="225"/>
      <c r="O18" s="226"/>
      <c r="P18" s="91"/>
    </row>
    <row r="19" spans="3:16">
      <c r="C19" s="89"/>
      <c r="J19" s="138" t="s">
        <v>169</v>
      </c>
      <c r="K19" s="139">
        <v>45421</v>
      </c>
      <c r="L19" s="138" t="s">
        <v>170</v>
      </c>
      <c r="M19" s="138" t="s">
        <v>135</v>
      </c>
      <c r="N19" s="138" t="s">
        <v>171</v>
      </c>
      <c r="O19" s="88" t="s">
        <v>138</v>
      </c>
      <c r="P19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7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20" sqref="A20:K20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1">
      <c r="A1" s="143" t="s">
        <v>201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8" customHeight="1" spans="1:11">
      <c r="A2" s="144" t="s">
        <v>53</v>
      </c>
      <c r="B2" s="145" t="s">
        <v>54</v>
      </c>
      <c r="C2" s="145"/>
      <c r="D2" s="146" t="s">
        <v>61</v>
      </c>
      <c r="E2" s="147" t="str">
        <f>首期!B4</f>
        <v>TACCAM91229</v>
      </c>
      <c r="F2" s="148" t="s">
        <v>203</v>
      </c>
      <c r="G2" s="149" t="str">
        <f>首期!B5</f>
        <v>男式抓绒服</v>
      </c>
      <c r="H2" s="150"/>
      <c r="I2" s="178" t="s">
        <v>57</v>
      </c>
      <c r="J2" s="197" t="s">
        <v>56</v>
      </c>
      <c r="K2" s="198"/>
    </row>
    <row r="3" ht="18" customHeight="1" spans="1:11">
      <c r="A3" s="151" t="s">
        <v>75</v>
      </c>
      <c r="B3" s="152">
        <f>首期!B7</f>
        <v>1565</v>
      </c>
      <c r="C3" s="152"/>
      <c r="D3" s="153" t="s">
        <v>204</v>
      </c>
      <c r="E3" s="154">
        <f>首期!F4</f>
        <v>45509</v>
      </c>
      <c r="F3" s="155"/>
      <c r="G3" s="155"/>
      <c r="H3" s="156" t="s">
        <v>205</v>
      </c>
      <c r="I3" s="156"/>
      <c r="J3" s="156"/>
      <c r="K3" s="199"/>
    </row>
    <row r="4" ht="18" customHeight="1" spans="1:11">
      <c r="A4" s="157" t="s">
        <v>71</v>
      </c>
      <c r="B4" s="152">
        <v>3</v>
      </c>
      <c r="C4" s="152">
        <v>6</v>
      </c>
      <c r="D4" s="158" t="s">
        <v>206</v>
      </c>
      <c r="E4" s="155" t="s">
        <v>207</v>
      </c>
      <c r="F4" s="155"/>
      <c r="G4" s="155"/>
      <c r="H4" s="158" t="s">
        <v>208</v>
      </c>
      <c r="I4" s="158"/>
      <c r="J4" s="170" t="s">
        <v>65</v>
      </c>
      <c r="K4" s="200" t="s">
        <v>66</v>
      </c>
    </row>
    <row r="5" ht="18" customHeight="1" spans="1:11">
      <c r="A5" s="157" t="s">
        <v>209</v>
      </c>
      <c r="B5" s="152">
        <v>1</v>
      </c>
      <c r="C5" s="152"/>
      <c r="D5" s="153" t="s">
        <v>210</v>
      </c>
      <c r="E5" s="153"/>
      <c r="G5" s="153"/>
      <c r="H5" s="158" t="s">
        <v>211</v>
      </c>
      <c r="I5" s="158"/>
      <c r="J5" s="170" t="s">
        <v>65</v>
      </c>
      <c r="K5" s="200" t="s">
        <v>66</v>
      </c>
    </row>
    <row r="6" ht="18" customHeight="1" spans="1:13">
      <c r="A6" s="159" t="s">
        <v>212</v>
      </c>
      <c r="B6" s="160">
        <v>200</v>
      </c>
      <c r="C6" s="160"/>
      <c r="D6" s="161" t="s">
        <v>213</v>
      </c>
      <c r="E6" s="162"/>
      <c r="F6" s="162"/>
      <c r="G6" s="161"/>
      <c r="H6" s="163" t="s">
        <v>214</v>
      </c>
      <c r="I6" s="163"/>
      <c r="J6" s="162" t="s">
        <v>65</v>
      </c>
      <c r="K6" s="201" t="s">
        <v>66</v>
      </c>
      <c r="M6" s="202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215</v>
      </c>
      <c r="B8" s="148" t="s">
        <v>216</v>
      </c>
      <c r="C8" s="148" t="s">
        <v>217</v>
      </c>
      <c r="D8" s="148" t="s">
        <v>218</v>
      </c>
      <c r="E8" s="148" t="s">
        <v>219</v>
      </c>
      <c r="F8" s="148" t="s">
        <v>220</v>
      </c>
      <c r="G8" s="168" t="s">
        <v>277</v>
      </c>
      <c r="H8" s="169"/>
      <c r="I8" s="169"/>
      <c r="J8" s="169"/>
      <c r="K8" s="203"/>
    </row>
    <row r="9" ht="18" customHeight="1" spans="1:11">
      <c r="A9" s="157" t="s">
        <v>222</v>
      </c>
      <c r="B9" s="158"/>
      <c r="C9" s="170" t="s">
        <v>65</v>
      </c>
      <c r="D9" s="170" t="s">
        <v>66</v>
      </c>
      <c r="E9" s="153" t="s">
        <v>223</v>
      </c>
      <c r="F9" s="171" t="s">
        <v>224</v>
      </c>
      <c r="G9" s="172"/>
      <c r="H9" s="173"/>
      <c r="I9" s="173"/>
      <c r="J9" s="173"/>
      <c r="K9" s="204"/>
    </row>
    <row r="10" ht="18" customHeight="1" spans="1:11">
      <c r="A10" s="157" t="s">
        <v>225</v>
      </c>
      <c r="B10" s="158"/>
      <c r="C10" s="170" t="s">
        <v>65</v>
      </c>
      <c r="D10" s="170" t="s">
        <v>66</v>
      </c>
      <c r="E10" s="153" t="s">
        <v>226</v>
      </c>
      <c r="F10" s="171" t="s">
        <v>227</v>
      </c>
      <c r="G10" s="172" t="s">
        <v>228</v>
      </c>
      <c r="H10" s="173"/>
      <c r="I10" s="173"/>
      <c r="J10" s="173"/>
      <c r="K10" s="204"/>
    </row>
    <row r="11" ht="18" customHeight="1" spans="1:11">
      <c r="A11" s="174" t="s">
        <v>178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5"/>
    </row>
    <row r="12" ht="18" customHeight="1" spans="1:11">
      <c r="A12" s="151" t="s">
        <v>89</v>
      </c>
      <c r="B12" s="170" t="s">
        <v>85</v>
      </c>
      <c r="C12" s="170" t="s">
        <v>86</v>
      </c>
      <c r="D12" s="171"/>
      <c r="E12" s="153" t="s">
        <v>87</v>
      </c>
      <c r="F12" s="170" t="s">
        <v>85</v>
      </c>
      <c r="G12" s="170" t="s">
        <v>86</v>
      </c>
      <c r="H12" s="170"/>
      <c r="I12" s="153" t="s">
        <v>229</v>
      </c>
      <c r="J12" s="170" t="s">
        <v>85</v>
      </c>
      <c r="K12" s="200" t="s">
        <v>86</v>
      </c>
    </row>
    <row r="13" ht="18" customHeight="1" spans="1:11">
      <c r="A13" s="151" t="s">
        <v>92</v>
      </c>
      <c r="B13" s="170" t="s">
        <v>85</v>
      </c>
      <c r="C13" s="170" t="s">
        <v>86</v>
      </c>
      <c r="D13" s="171"/>
      <c r="E13" s="153" t="s">
        <v>97</v>
      </c>
      <c r="F13" s="170" t="s">
        <v>85</v>
      </c>
      <c r="G13" s="170" t="s">
        <v>86</v>
      </c>
      <c r="H13" s="170"/>
      <c r="I13" s="153" t="s">
        <v>230</v>
      </c>
      <c r="J13" s="170" t="s">
        <v>85</v>
      </c>
      <c r="K13" s="200" t="s">
        <v>86</v>
      </c>
    </row>
    <row r="14" ht="18" customHeight="1" spans="1:11">
      <c r="A14" s="159" t="s">
        <v>231</v>
      </c>
      <c r="B14" s="162" t="s">
        <v>85</v>
      </c>
      <c r="C14" s="162" t="s">
        <v>86</v>
      </c>
      <c r="D14" s="176"/>
      <c r="E14" s="161" t="s">
        <v>232</v>
      </c>
      <c r="F14" s="162" t="s">
        <v>85</v>
      </c>
      <c r="G14" s="162" t="s">
        <v>86</v>
      </c>
      <c r="H14" s="162"/>
      <c r="I14" s="161" t="s">
        <v>233</v>
      </c>
      <c r="J14" s="162" t="s">
        <v>85</v>
      </c>
      <c r="K14" s="201" t="s">
        <v>86</v>
      </c>
    </row>
    <row r="15" ht="18" customHeight="1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40" customFormat="1" ht="18" customHeight="1" spans="1:11">
      <c r="A16" s="144" t="s">
        <v>234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06"/>
    </row>
    <row r="17" ht="18" customHeight="1" spans="1:11">
      <c r="A17" s="157" t="s">
        <v>235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07"/>
    </row>
    <row r="18" ht="18" customHeight="1" spans="1:11">
      <c r="A18" s="157" t="s">
        <v>278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07"/>
    </row>
    <row r="19" ht="22" customHeight="1" spans="1:11">
      <c r="A19" s="179"/>
      <c r="B19" s="170"/>
      <c r="C19" s="170"/>
      <c r="D19" s="170"/>
      <c r="E19" s="170"/>
      <c r="F19" s="170"/>
      <c r="G19" s="170"/>
      <c r="H19" s="170"/>
      <c r="I19" s="170"/>
      <c r="J19" s="170"/>
      <c r="K19" s="200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08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08"/>
    </row>
    <row r="22" ht="22" customHeight="1" spans="1:11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208"/>
    </row>
    <row r="23" ht="22" customHeight="1" spans="1:11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209"/>
    </row>
    <row r="24" ht="18" customHeight="1" spans="1:11">
      <c r="A24" s="157" t="s">
        <v>123</v>
      </c>
      <c r="B24" s="158"/>
      <c r="C24" s="170" t="s">
        <v>65</v>
      </c>
      <c r="D24" s="170" t="s">
        <v>66</v>
      </c>
      <c r="E24" s="156"/>
      <c r="F24" s="156"/>
      <c r="G24" s="156"/>
      <c r="H24" s="156"/>
      <c r="I24" s="156"/>
      <c r="J24" s="156"/>
      <c r="K24" s="199"/>
    </row>
    <row r="25" ht="18" customHeight="1" spans="1:11">
      <c r="A25" s="184" t="s">
        <v>237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0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ht="20" customHeight="1" spans="1:11">
      <c r="A27" s="187" t="s">
        <v>238</v>
      </c>
      <c r="B27" s="169"/>
      <c r="C27" s="169"/>
      <c r="D27" s="169"/>
      <c r="E27" s="169"/>
      <c r="F27" s="169"/>
      <c r="G27" s="169"/>
      <c r="H27" s="169"/>
      <c r="I27" s="169"/>
      <c r="J27" s="169"/>
      <c r="K27" s="211" t="s">
        <v>239</v>
      </c>
    </row>
    <row r="28" ht="23" customHeight="1" spans="1:11">
      <c r="A28" s="180"/>
      <c r="B28" s="181"/>
      <c r="C28" s="181"/>
      <c r="D28" s="181"/>
      <c r="E28" s="181"/>
      <c r="F28" s="181"/>
      <c r="G28" s="181"/>
      <c r="H28" s="181"/>
      <c r="I28" s="181"/>
      <c r="J28" s="212"/>
      <c r="K28" s="213">
        <v>1</v>
      </c>
    </row>
    <row r="29" ht="23" customHeight="1" spans="1:11">
      <c r="A29" s="180"/>
      <c r="B29" s="181"/>
      <c r="C29" s="181"/>
      <c r="D29" s="181"/>
      <c r="E29" s="181"/>
      <c r="F29" s="181"/>
      <c r="G29" s="181"/>
      <c r="H29" s="181"/>
      <c r="I29" s="181"/>
      <c r="J29" s="212"/>
      <c r="K29" s="204">
        <v>1</v>
      </c>
    </row>
    <row r="30" ht="23" customHeight="1" spans="1:11">
      <c r="A30" s="180"/>
      <c r="B30" s="181"/>
      <c r="C30" s="181"/>
      <c r="D30" s="181"/>
      <c r="E30" s="181"/>
      <c r="F30" s="181"/>
      <c r="G30" s="181"/>
      <c r="H30" s="181"/>
      <c r="I30" s="181"/>
      <c r="J30" s="212"/>
      <c r="K30" s="204">
        <v>1</v>
      </c>
    </row>
    <row r="31" ht="23" customHeigh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212"/>
      <c r="K31" s="204"/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212"/>
      <c r="K32" s="214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212"/>
      <c r="K33" s="215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212"/>
      <c r="K34" s="204"/>
    </row>
    <row r="35" ht="23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212"/>
      <c r="K35" s="216"/>
    </row>
    <row r="36" ht="23" customHeight="1" spans="1:11">
      <c r="A36" s="188" t="s">
        <v>243</v>
      </c>
      <c r="B36" s="189"/>
      <c r="C36" s="189"/>
      <c r="D36" s="189"/>
      <c r="E36" s="189"/>
      <c r="F36" s="189"/>
      <c r="G36" s="189"/>
      <c r="H36" s="189"/>
      <c r="I36" s="189"/>
      <c r="J36" s="217"/>
      <c r="K36" s="218">
        <f>SUM(K28:K35)</f>
        <v>3</v>
      </c>
    </row>
    <row r="37" ht="18.75" customHeight="1" spans="1:11">
      <c r="A37" s="190" t="s">
        <v>244</v>
      </c>
      <c r="B37" s="191"/>
      <c r="C37" s="191"/>
      <c r="D37" s="191"/>
      <c r="E37" s="191"/>
      <c r="F37" s="191"/>
      <c r="G37" s="191"/>
      <c r="H37" s="191"/>
      <c r="I37" s="191"/>
      <c r="J37" s="191"/>
      <c r="K37" s="219"/>
    </row>
    <row r="38" s="141" customFormat="1" ht="18.75" customHeight="1" spans="1:11">
      <c r="A38" s="157" t="s">
        <v>245</v>
      </c>
      <c r="B38" s="158"/>
      <c r="C38" s="158"/>
      <c r="D38" s="156" t="s">
        <v>246</v>
      </c>
      <c r="E38" s="156"/>
      <c r="F38" s="192" t="s">
        <v>247</v>
      </c>
      <c r="G38" s="193"/>
      <c r="H38" s="158" t="s">
        <v>248</v>
      </c>
      <c r="I38" s="158"/>
      <c r="J38" s="158" t="s">
        <v>249</v>
      </c>
      <c r="K38" s="207"/>
    </row>
    <row r="39" ht="18.75" customHeight="1" spans="1:11">
      <c r="A39" s="157" t="s">
        <v>124</v>
      </c>
      <c r="B39" s="158" t="s">
        <v>279</v>
      </c>
      <c r="C39" s="158"/>
      <c r="D39" s="158"/>
      <c r="E39" s="158"/>
      <c r="F39" s="158"/>
      <c r="G39" s="158"/>
      <c r="H39" s="158"/>
      <c r="I39" s="158"/>
      <c r="J39" s="158"/>
      <c r="K39" s="207"/>
    </row>
    <row r="40" ht="24" customHeight="1" spans="1:11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207"/>
    </row>
    <row r="41" ht="24" customHeight="1" spans="1:1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207"/>
    </row>
    <row r="42" ht="32.1" customHeight="1" spans="1:11">
      <c r="A42" s="159" t="s">
        <v>132</v>
      </c>
      <c r="B42" s="194" t="s">
        <v>251</v>
      </c>
      <c r="C42" s="194"/>
      <c r="D42" s="161" t="s">
        <v>252</v>
      </c>
      <c r="E42" s="176"/>
      <c r="F42" s="161" t="s">
        <v>136</v>
      </c>
      <c r="G42" s="195"/>
      <c r="H42" s="196" t="s">
        <v>137</v>
      </c>
      <c r="I42" s="196"/>
      <c r="J42" s="194" t="s">
        <v>138</v>
      </c>
      <c r="K42" s="22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 俄罗斯订单</vt:lpstr>
      <vt:lpstr>验货尺寸表 (尾期俄罗斯）</vt:lpstr>
      <vt:lpstr>尾期</vt:lpstr>
      <vt:lpstr>验货尺寸表 (尾期）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2024-05-10T13:28:36Z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