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D:\桌面文件\探越24FW\TAEEBL92922翻单\3-25尾期\"/>
    </mc:Choice>
  </mc:AlternateContent>
  <xr:revisionPtr revIDLastSave="0" documentId="13_ncr:1_{F191A619-AFED-46D4-9AFC-DAE109073FDA}" xr6:coauthVersionLast="47" xr6:coauthVersionMax="47" xr10:uidLastSave="{00000000-0000-0000-0000-000000000000}"/>
  <bookViews>
    <workbookView xWindow="5835" yWindow="585" windowWidth="18630" windowHeight="10575" tabRatio="727" firstSheet="1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H9" i="12" l="1"/>
  <c r="H8" i="12"/>
  <c r="H7" i="12"/>
  <c r="H6" i="12"/>
  <c r="H5" i="12"/>
  <c r="H4" i="12"/>
  <c r="K6" i="8"/>
  <c r="K5" i="8"/>
  <c r="K4" i="8"/>
  <c r="N6" i="7"/>
  <c r="N5" i="7"/>
  <c r="N4" i="7"/>
  <c r="E15" i="6"/>
  <c r="F15" i="6"/>
  <c r="G15" i="6"/>
  <c r="C15" i="6"/>
  <c r="E14" i="6"/>
  <c r="F14" i="6"/>
  <c r="G14" i="6"/>
  <c r="C14" i="6"/>
  <c r="E13" i="6"/>
  <c r="F13" i="6"/>
  <c r="G13" i="6"/>
  <c r="C13" i="6"/>
  <c r="E12" i="6"/>
  <c r="F12" i="6"/>
  <c r="G12" i="6"/>
  <c r="C12" i="6"/>
  <c r="E11" i="6"/>
  <c r="F11" i="6"/>
  <c r="G11" i="6"/>
  <c r="C11" i="6"/>
  <c r="E10" i="6"/>
  <c r="F10" i="6"/>
  <c r="G10" i="6"/>
  <c r="C10" i="6"/>
  <c r="E9" i="6"/>
  <c r="F9" i="6"/>
  <c r="G9" i="6"/>
  <c r="C9" i="6"/>
  <c r="E8" i="6"/>
  <c r="F8" i="6"/>
  <c r="G8" i="6"/>
  <c r="C8" i="6"/>
  <c r="E7" i="6"/>
  <c r="F7" i="6"/>
  <c r="G7" i="6"/>
  <c r="C7" i="6"/>
  <c r="E6" i="6"/>
  <c r="F6" i="6"/>
  <c r="G6" i="6"/>
  <c r="C6" i="6"/>
  <c r="D18" i="14"/>
  <c r="E18" i="14"/>
  <c r="F18" i="14"/>
  <c r="B18" i="14"/>
  <c r="D17" i="14"/>
  <c r="E17" i="14"/>
  <c r="F17" i="14"/>
  <c r="B17" i="14"/>
  <c r="D16" i="14"/>
  <c r="E16" i="14"/>
  <c r="F16" i="14"/>
  <c r="B16" i="14"/>
  <c r="D15" i="14"/>
  <c r="E15" i="14"/>
  <c r="F15" i="14"/>
  <c r="B15" i="14"/>
  <c r="D14" i="14"/>
  <c r="E14" i="14"/>
  <c r="F14" i="14"/>
  <c r="B14" i="14"/>
  <c r="D13" i="14"/>
  <c r="E13" i="14"/>
  <c r="F13" i="14"/>
  <c r="B13" i="14"/>
  <c r="D12" i="14"/>
  <c r="E12" i="14"/>
  <c r="F12" i="14"/>
  <c r="B12" i="14"/>
  <c r="D11" i="14"/>
  <c r="E11" i="14"/>
  <c r="F11" i="14"/>
  <c r="B11" i="14"/>
  <c r="D10" i="14"/>
  <c r="E10" i="14"/>
  <c r="F10" i="14"/>
  <c r="B10" i="14"/>
  <c r="D9" i="14"/>
  <c r="E9" i="14"/>
  <c r="F9" i="14"/>
  <c r="B9" i="14"/>
  <c r="D8" i="14"/>
  <c r="E8" i="14"/>
  <c r="F8" i="14"/>
  <c r="B8" i="14"/>
  <c r="D7" i="14"/>
  <c r="E7" i="14"/>
  <c r="F7" i="14"/>
  <c r="B7" i="14"/>
  <c r="D6" i="14"/>
  <c r="E6" i="14"/>
  <c r="F6" i="14"/>
  <c r="B6" i="14"/>
  <c r="D18" i="13"/>
  <c r="E18" i="13"/>
  <c r="F18" i="13"/>
  <c r="B18" i="13"/>
  <c r="D17" i="13"/>
  <c r="E17" i="13"/>
  <c r="F17" i="13"/>
  <c r="B17" i="13"/>
  <c r="D16" i="13"/>
  <c r="E16" i="13"/>
  <c r="F16" i="13"/>
  <c r="B16" i="13"/>
  <c r="D15" i="13"/>
  <c r="E15" i="13"/>
  <c r="F15" i="13"/>
  <c r="B15" i="13"/>
  <c r="D14" i="13"/>
  <c r="E14" i="13"/>
  <c r="F14" i="13"/>
  <c r="B14" i="13"/>
  <c r="D13" i="13"/>
  <c r="E13" i="13"/>
  <c r="F13" i="13"/>
  <c r="B13" i="13"/>
  <c r="D12" i="13"/>
  <c r="E12" i="13"/>
  <c r="F12" i="13"/>
  <c r="B12" i="13"/>
  <c r="D11" i="13"/>
  <c r="E11" i="13"/>
  <c r="F11" i="13"/>
  <c r="B11" i="13"/>
  <c r="D10" i="13"/>
  <c r="E10" i="13"/>
  <c r="F10" i="13"/>
  <c r="B10" i="13"/>
  <c r="D9" i="13"/>
  <c r="E9" i="13"/>
  <c r="F9" i="13"/>
  <c r="B9" i="13"/>
  <c r="D8" i="13"/>
  <c r="E8" i="13"/>
  <c r="F8" i="13"/>
  <c r="B8" i="13"/>
  <c r="D7" i="13"/>
  <c r="E7" i="13"/>
  <c r="F7" i="13"/>
  <c r="B7" i="13"/>
  <c r="D6" i="13"/>
  <c r="E6" i="13"/>
  <c r="F6" i="13"/>
  <c r="B6" i="13"/>
</calcChain>
</file>

<file path=xl/sharedStrings.xml><?xml version="1.0" encoding="utf-8"?>
<sst xmlns="http://schemas.openxmlformats.org/spreadsheetml/2006/main" count="963" uniqueCount="363">
  <si>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</si>
  <si>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</si>
  <si>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</si>
  <si>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</si>
  <si>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</si>
  <si>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</si>
  <si>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</si>
  <si>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</si>
  <si>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</si>
  <si>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</si>
  <si>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</si>
  <si>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</si>
  <si>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</si>
  <si>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</si>
  <si>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</si>
  <si>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</si>
  <si>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</si>
  <si>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</si>
  <si>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</si>
  <si>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</si>
  <si>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</si>
  <si>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</si>
  <si>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</si>
  <si>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</si>
  <si>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</si>
  <si>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</si>
  <si>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</si>
  <si>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</si>
  <si>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</si>
  <si>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</si>
  <si>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</si>
  <si>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</si>
  <si>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</si>
  <si>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</si>
  <si>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</si>
  <si>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</si>
  <si>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</si>
  <si>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</si>
  <si>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</si>
  <si>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</si>
  <si>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</si>
  <si>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</si>
  <si>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</si>
  <si>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</si>
  <si>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</si>
  <si>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</si>
  <si>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</si>
  <si>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</si>
  <si>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</si>
  <si>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</si>
  <si>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</si>
  <si>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</si>
  <si>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</si>
  <si>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</si>
  <si>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美妙</t>
  </si>
  <si>
    <t>合同签订方</t>
  </si>
  <si>
    <t>喜益祥</t>
  </si>
  <si>
    <t>生产工厂</t>
  </si>
  <si>
    <t>探越天津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</si>
  <si>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</si>
  <si>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</si>
  <si>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</si>
  <si>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</si>
  <si>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</si>
  <si>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</si>
  <si>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</si>
  <si>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</si>
  <si>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</si>
  <si>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女式越野软壳外套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</si>
  <si>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</si>
  <si>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</si>
  <si>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</si>
  <si>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</si>
  <si>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</si>
  <si>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</si>
  <si>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</si>
  <si>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</si>
  <si>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</si>
  <si>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</si>
  <si>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</si>
  <si>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</si>
  <si>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</si>
  <si>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</si>
  <si>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</si>
  <si>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</si>
  <si>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</si>
  <si>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</si>
  <si>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</si>
  <si>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</si>
  <si>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</si>
  <si>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</si>
  <si>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</si>
  <si>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</si>
  <si>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</si>
  <si>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</si>
  <si>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</si>
  <si>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</si>
  <si>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</si>
  <si>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</si>
  <si>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</si>
  <si>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</si>
  <si>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</si>
  <si>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</si>
  <si>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</si>
  <si>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</si>
  <si>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</si>
  <si>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</si>
  <si>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</si>
  <si>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</si>
  <si>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</si>
  <si>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</si>
  <si>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</si>
  <si>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</si>
  <si>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</si>
  <si>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</si>
  <si>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</si>
  <si>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</si>
  <si>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</si>
  <si>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熏衣紫</t>
  </si>
  <si>
    <t>冷灰紫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</si>
  <si>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</si>
  <si>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</si>
  <si>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黑色XL/3件。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</si>
  <si>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</si>
  <si>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</si>
  <si>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</si>
  <si>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</si>
  <si>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</si>
  <si>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1.下摆扭，</t>
  </si>
  <si>
    <t>2.包缝线有跳线现象。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</si>
  <si>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</si>
  <si>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</si>
  <si>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</si>
  <si>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</si>
  <si>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</si>
  <si>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</si>
  <si>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</si>
  <si>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</si>
  <si>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</si>
  <si>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</si>
  <si>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</si>
  <si>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</si>
  <si>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魏永军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</si>
  <si>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</si>
  <si>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</si>
  <si>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</si>
  <si>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</si>
  <si>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</si>
  <si>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</si>
  <si>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黑色XL洗前</t>
  </si>
  <si>
    <t>黑色XL洗后</t>
  </si>
  <si>
    <t>号型</t>
  </si>
  <si>
    <t>155/84B</t>
  </si>
  <si>
    <t>160/88B</t>
  </si>
  <si>
    <t>165/92B</t>
  </si>
  <si>
    <t>170/96B</t>
  </si>
  <si>
    <t>175/100B</t>
  </si>
  <si>
    <t>后中长</t>
  </si>
  <si>
    <t>+1.3</t>
  </si>
  <si>
    <t>+1</t>
  </si>
  <si>
    <t>前中长</t>
  </si>
  <si>
    <t>√</t>
  </si>
  <si>
    <t>前中拉链长</t>
  </si>
  <si>
    <t>+0.5</t>
  </si>
  <si>
    <t>胸围</t>
  </si>
  <si>
    <t>腰围</t>
  </si>
  <si>
    <t>-1</t>
  </si>
  <si>
    <t>摆围</t>
  </si>
  <si>
    <t>肩宽</t>
  </si>
  <si>
    <t>下领围</t>
  </si>
  <si>
    <t>-0.5</t>
  </si>
  <si>
    <t>肩点袖长</t>
  </si>
  <si>
    <t>袖肥/2（参考值）</t>
  </si>
  <si>
    <t>袖肘围/2</t>
  </si>
  <si>
    <t>袖口围/2</t>
  </si>
  <si>
    <t>帽高</t>
  </si>
  <si>
    <t xml:space="preserve">     初期请洗测2-3件，有问题的另加测量数量。</t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</si>
  <si>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</si>
  <si>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</si>
  <si>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</si>
  <si>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</si>
  <si>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</si>
  <si>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</si>
  <si>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</si>
  <si>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</si>
  <si>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齐色、齐号10件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</si>
  <si>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</si>
  <si>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</si>
  <si>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</si>
  <si>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</si>
  <si>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</si>
  <si>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【整改结果】</t>
  </si>
  <si>
    <t>+1.1</t>
  </si>
  <si>
    <t>+0.3</t>
  </si>
  <si>
    <t>+0.6</t>
  </si>
  <si>
    <t>QC出货报告书</t>
  </si>
  <si>
    <t>定制款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</si>
  <si>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</si>
  <si>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</si>
  <si>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</si>
  <si>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</si>
  <si>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</si>
  <si>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</si>
  <si>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</si>
  <si>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</si>
  <si>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</si>
  <si>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</si>
  <si>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</si>
  <si>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</si>
  <si>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</si>
  <si>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</si>
  <si>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</si>
  <si>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</si>
  <si>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</si>
  <si>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</si>
  <si>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</si>
  <si>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</si>
  <si>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</si>
  <si>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</si>
  <si>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</si>
  <si>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</si>
  <si>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</si>
  <si>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</si>
  <si>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</si>
  <si>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</si>
  <si>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</si>
  <si>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</si>
  <si>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</si>
  <si>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</si>
  <si>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</si>
  <si>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</si>
  <si>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</si>
  <si>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</t>
  </si>
  <si>
    <t>情况说明：</t>
  </si>
  <si>
    <t xml:space="preserve">【问题点描述】  </t>
  </si>
  <si>
    <t>1.线头。</t>
  </si>
  <si>
    <t>2.熨烫极光。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</si>
  <si>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</si>
  <si>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</si>
  <si>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</si>
  <si>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</si>
  <si>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</si>
  <si>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</si>
  <si>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</si>
  <si>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</si>
  <si>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</si>
  <si>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+1.3+0.6</t>
  </si>
  <si>
    <t>+1+0.5</t>
  </si>
  <si>
    <t>√√</t>
  </si>
  <si>
    <t>√+0.3</t>
  </si>
  <si>
    <t>-1√√</t>
  </si>
  <si>
    <t>√√-1</t>
  </si>
  <si>
    <t>-1√+1</t>
  </si>
  <si>
    <t>√√√</t>
  </si>
  <si>
    <t>+1√√</t>
  </si>
  <si>
    <t>√√+1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</si>
  <si>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</si>
  <si>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</si>
  <si>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</si>
  <si>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</si>
  <si>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</si>
  <si>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</si>
  <si>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</si>
  <si>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</si>
  <si>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</si>
  <si>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</si>
  <si>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</si>
  <si>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</si>
  <si>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</si>
  <si>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</si>
  <si>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</si>
  <si>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</si>
  <si>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</si>
  <si>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G17FW0650</t>
  </si>
  <si>
    <t>G17FW0650-775D/19SS黑色17SS深灰</t>
  </si>
  <si>
    <t>上海汇良</t>
  </si>
  <si>
    <t>YES</t>
  </si>
  <si>
    <t>G17FW0650-138D/15FW胭脂红17SS深灰</t>
  </si>
  <si>
    <t>22FW冷灰紫/19SS高级灰</t>
  </si>
  <si>
    <t>制表时间：2023-5-3</t>
  </si>
  <si>
    <t>测试人签名：尹振合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</si>
  <si>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</si>
  <si>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</si>
  <si>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</si>
  <si>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</si>
  <si>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</si>
  <si>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</si>
  <si>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</si>
  <si>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</si>
  <si>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</si>
  <si>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</si>
  <si>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</si>
  <si>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</si>
  <si>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</si>
  <si>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</si>
  <si>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</si>
  <si>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</si>
  <si>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</si>
  <si>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</si>
  <si>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</si>
  <si>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</si>
  <si>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</si>
  <si>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LP00078</t>
  </si>
  <si>
    <t>5#Hypalon拉袢（含铆钉）</t>
  </si>
  <si>
    <t>常熟倍腾</t>
  </si>
  <si>
    <t>BB00003</t>
  </si>
  <si>
    <t xml:space="preserve">弹力包边带 </t>
  </si>
  <si>
    <t>东莞泰丰</t>
  </si>
  <si>
    <t>YK00021</t>
  </si>
  <si>
    <t xml:space="preserve">5#尼龙开尾反装，DABLH拉头，含注塑上止金属下止 </t>
  </si>
  <si>
    <t>YK</t>
  </si>
  <si>
    <t>物料6</t>
  </si>
  <si>
    <t>物料7</t>
  </si>
  <si>
    <t>物料8</t>
  </si>
  <si>
    <t>物料9</t>
  </si>
  <si>
    <t>物料10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</si>
  <si>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</si>
  <si>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</si>
  <si>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</si>
  <si>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</si>
  <si>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</si>
  <si>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</si>
  <si>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</si>
  <si>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</si>
  <si>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</si>
  <si>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</si>
  <si>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</si>
  <si>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</si>
  <si>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</si>
  <si>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</si>
  <si>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</si>
  <si>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</si>
  <si>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</si>
  <si>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 xml:space="preserve">袖袢、帽檐 </t>
  </si>
  <si>
    <t>双面胶</t>
  </si>
  <si>
    <t>绣花</t>
  </si>
  <si>
    <t>洗测2次</t>
  </si>
  <si>
    <t>测试人签名：魏永军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</si>
  <si>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</si>
  <si>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</si>
  <si>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</si>
  <si>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</si>
  <si>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</si>
  <si>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弹力包边带</t>
  </si>
  <si>
    <t>22FW冷灰紫</t>
  </si>
  <si>
    <t>G14FWKK006-775/17SS黑色</t>
  </si>
  <si>
    <t xml:space="preserve">G14FWKK006-138/15FW胭脂红 </t>
  </si>
  <si>
    <t>超细橡筋绳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</si>
  <si>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</si>
  <si>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TAEEBL92922</t>
  </si>
  <si>
    <t>TAEEBL92922</t>
    <phoneticPr fontId="46" type="noConversion"/>
  </si>
  <si>
    <t>TAEEBL92922</t>
    <phoneticPr fontId="46" type="noConversion"/>
  </si>
  <si>
    <t>TAEEBL92922</t>
    <phoneticPr fontId="46" type="noConversion"/>
  </si>
  <si>
    <t>1.下摆不顺，</t>
    <phoneticPr fontId="46" type="noConversion"/>
  </si>
  <si>
    <t>2.袖口魔术贴不距中。</t>
    <phoneticPr fontId="46" type="noConversion"/>
  </si>
  <si>
    <t>TAEEBL92922</t>
    <phoneticPr fontId="46" type="noConversion"/>
  </si>
  <si>
    <r>
      <t>验货时间：202</t>
    </r>
    <r>
      <rPr>
        <b/>
        <sz val="12"/>
        <color theme="1"/>
        <rFont val="宋体"/>
        <family val="3"/>
        <charset val="134"/>
      </rPr>
      <t>4</t>
    </r>
    <r>
      <rPr>
        <b/>
        <sz val="12"/>
        <color theme="1"/>
        <rFont val="宋体"/>
        <family val="3"/>
        <charset val="134"/>
      </rPr>
      <t>-</t>
    </r>
    <r>
      <rPr>
        <b/>
        <sz val="12"/>
        <color theme="1"/>
        <rFont val="宋体"/>
        <family val="3"/>
        <charset val="134"/>
      </rPr>
      <t>3</t>
    </r>
    <r>
      <rPr>
        <b/>
        <sz val="12"/>
        <color theme="1"/>
        <rFont val="宋体"/>
        <family val="3"/>
        <charset val="134"/>
      </rPr>
      <t>-</t>
    </r>
    <r>
      <rPr>
        <b/>
        <sz val="12"/>
        <color theme="1"/>
        <rFont val="宋体"/>
        <family val="3"/>
        <charset val="134"/>
      </rPr>
      <t>23</t>
    </r>
    <phoneticPr fontId="46" type="noConversion"/>
  </si>
  <si>
    <t>3.袖口魔术贴不居中.</t>
    <phoneticPr fontId="46" type="noConversion"/>
  </si>
  <si>
    <r>
      <t>验货时间：202</t>
    </r>
    <r>
      <rPr>
        <b/>
        <sz val="12"/>
        <color theme="1"/>
        <rFont val="宋体"/>
        <family val="3"/>
        <charset val="134"/>
      </rPr>
      <t>4</t>
    </r>
    <r>
      <rPr>
        <b/>
        <sz val="12"/>
        <color theme="1"/>
        <rFont val="宋体"/>
        <family val="3"/>
        <charset val="134"/>
      </rPr>
      <t>-</t>
    </r>
    <r>
      <rPr>
        <b/>
        <sz val="12"/>
        <color theme="1"/>
        <rFont val="宋体"/>
        <family val="3"/>
        <charset val="134"/>
      </rPr>
      <t>3</t>
    </r>
    <r>
      <rPr>
        <b/>
        <sz val="12"/>
        <color theme="1"/>
        <rFont val="宋体"/>
        <family val="3"/>
        <charset val="134"/>
      </rPr>
      <t>-11</t>
    </r>
    <phoneticPr fontId="46" type="noConversion"/>
  </si>
  <si>
    <r>
      <t>制表时间：202</t>
    </r>
    <r>
      <rPr>
        <b/>
        <sz val="14"/>
        <color theme="1"/>
        <rFont val="宋体"/>
        <family val="3"/>
        <charset val="134"/>
        <scheme val="minor"/>
      </rPr>
      <t>4</t>
    </r>
    <r>
      <rPr>
        <b/>
        <sz val="14"/>
        <color theme="1"/>
        <rFont val="宋体"/>
        <family val="3"/>
        <charset val="134"/>
        <scheme val="minor"/>
      </rPr>
      <t>-</t>
    </r>
    <r>
      <rPr>
        <b/>
        <sz val="14"/>
        <color theme="1"/>
        <rFont val="宋体"/>
        <family val="3"/>
        <charset val="134"/>
        <scheme val="minor"/>
      </rPr>
      <t>3</t>
    </r>
    <r>
      <rPr>
        <b/>
        <sz val="14"/>
        <color theme="1"/>
        <rFont val="宋体"/>
        <family val="3"/>
        <charset val="134"/>
        <scheme val="minor"/>
      </rPr>
      <t>-</t>
    </r>
    <r>
      <rPr>
        <b/>
        <sz val="14"/>
        <color theme="1"/>
        <rFont val="宋体"/>
        <family val="3"/>
        <charset val="134"/>
        <scheme val="minor"/>
      </rPr>
      <t>1</t>
    </r>
    <phoneticPr fontId="46" type="noConversion"/>
  </si>
  <si>
    <t>制表时间：2024-3-1</t>
    <phoneticPr fontId="46" type="noConversion"/>
  </si>
  <si>
    <t>TAEEBL92922</t>
    <phoneticPr fontId="46" type="noConversion"/>
  </si>
  <si>
    <t>天津探越工厂</t>
    <phoneticPr fontId="4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</si>
</sst>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color indexed="10"/>
      <name val="仿宋_GB2312"/>
      <charset val="134"/>
    </font>
    <font>
      <sz val="11"/>
      <name val="微软雅黑"/>
      <family val="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8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2"/>
      <name val="新細明體"/>
      <charset val="134"/>
    </font>
    <font>
      <b/>
      <sz val="12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0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37" fillId="0" borderId="0">
      <alignment vertical="center"/>
    </xf>
    <xf numFmtId="0" fontId="20" fillId="0" borderId="0">
      <alignment vertical="center"/>
    </xf>
    <xf numFmtId="0" fontId="20" fillId="0" borderId="0"/>
    <xf numFmtId="0" fontId="37" fillId="0" borderId="0">
      <alignment vertical="center"/>
    </xf>
    <xf numFmtId="0" fontId="38" fillId="0" borderId="0">
      <alignment vertical="center"/>
    </xf>
    <xf numFmtId="0" fontId="39" fillId="0" borderId="0">
      <alignment horizontal="center" vertical="center"/>
    </xf>
    <xf numFmtId="0" fontId="40" fillId="0" borderId="0">
      <alignment horizontal="center" vertical="center"/>
    </xf>
    <xf numFmtId="0" fontId="41" fillId="0" borderId="0" applyProtection="0">
      <alignment vertical="center"/>
    </xf>
  </cellStyleXfs>
  <cellXfs count="37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8" applyFont="1" applyBorder="1" applyAlignment="1">
      <alignment horizontal="center" vertical="center"/>
    </xf>
    <xf numFmtId="0" fontId="5" fillId="0" borderId="2" xfId="8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3" borderId="2" xfId="8" applyFont="1" applyFill="1" applyBorder="1" applyAlignment="1">
      <alignment horizontal="center" vertical="center" wrapText="1"/>
    </xf>
    <xf numFmtId="14" fontId="5" fillId="0" borderId="2" xfId="8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0" xfId="6" applyFont="1" applyAlignment="1">
      <alignment horizontal="center" vertical="center" wrapText="1"/>
    </xf>
    <xf numFmtId="0" fontId="11" fillId="0" borderId="0" xfId="7" applyFont="1" applyAlignment="1">
      <alignment horizontal="center" vertical="center" wrapText="1"/>
    </xf>
    <xf numFmtId="0" fontId="11" fillId="0" borderId="9" xfId="7" applyFont="1" applyBorder="1" applyAlignment="1">
      <alignment horizontal="center" vertical="center" wrapText="1"/>
    </xf>
    <xf numFmtId="0" fontId="10" fillId="0" borderId="9" xfId="6" applyFont="1" applyBorder="1" applyAlignment="1">
      <alignment horizontal="center" vertical="center" wrapText="1"/>
    </xf>
    <xf numFmtId="0" fontId="10" fillId="0" borderId="10" xfId="6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4" borderId="0" xfId="3" applyFont="1" applyFill="1"/>
    <xf numFmtId="0" fontId="13" fillId="4" borderId="11" xfId="2" applyFont="1" applyFill="1" applyBorder="1" applyAlignment="1">
      <alignment horizontal="left" vertical="center"/>
    </xf>
    <xf numFmtId="0" fontId="13" fillId="4" borderId="12" xfId="2" applyFont="1" applyFill="1" applyBorder="1">
      <alignment vertical="center"/>
    </xf>
    <xf numFmtId="0" fontId="14" fillId="4" borderId="2" xfId="0" applyFont="1" applyFill="1" applyBorder="1" applyAlignment="1">
      <alignment horizontal="center"/>
    </xf>
    <xf numFmtId="0" fontId="15" fillId="0" borderId="2" xfId="0" applyFont="1" applyBorder="1"/>
    <xf numFmtId="0" fontId="16" fillId="4" borderId="2" xfId="0" applyFont="1" applyFill="1" applyBorder="1" applyAlignment="1">
      <alignment horizontal="center"/>
    </xf>
    <xf numFmtId="176" fontId="17" fillId="4" borderId="2" xfId="0" applyNumberFormat="1" applyFont="1" applyFill="1" applyBorder="1" applyAlignment="1">
      <alignment horizontal="center"/>
    </xf>
    <xf numFmtId="0" fontId="18" fillId="0" borderId="2" xfId="0" applyFont="1" applyBorder="1"/>
    <xf numFmtId="176" fontId="15" fillId="4" borderId="2" xfId="0" applyNumberFormat="1" applyFont="1" applyFill="1" applyBorder="1" applyAlignment="1">
      <alignment horizontal="center"/>
    </xf>
    <xf numFmtId="177" fontId="17" fillId="4" borderId="2" xfId="0" applyNumberFormat="1" applyFont="1" applyFill="1" applyBorder="1" applyAlignment="1">
      <alignment horizontal="center"/>
    </xf>
    <xf numFmtId="0" fontId="0" fillId="4" borderId="0" xfId="4" applyFont="1" applyFill="1">
      <alignment vertical="center"/>
    </xf>
    <xf numFmtId="0" fontId="13" fillId="4" borderId="12" xfId="2" applyFont="1" applyFill="1" applyBorder="1" applyAlignment="1">
      <alignment horizontal="left" vertical="center"/>
    </xf>
    <xf numFmtId="0" fontId="16" fillId="0" borderId="2" xfId="0" applyFont="1" applyBorder="1" applyAlignment="1">
      <alignment horizontal="center"/>
    </xf>
    <xf numFmtId="49" fontId="13" fillId="4" borderId="2" xfId="4" applyNumberFormat="1" applyFont="1" applyFill="1" applyBorder="1" applyAlignment="1">
      <alignment horizontal="center" vertical="center"/>
    </xf>
    <xf numFmtId="49" fontId="19" fillId="0" borderId="2" xfId="5" applyNumberFormat="1" applyFont="1" applyBorder="1" applyAlignment="1">
      <alignment horizontal="center"/>
    </xf>
    <xf numFmtId="0" fontId="13" fillId="4" borderId="0" xfId="3" applyFont="1" applyFill="1"/>
    <xf numFmtId="14" fontId="13" fillId="4" borderId="0" xfId="3" applyNumberFormat="1" applyFont="1" applyFill="1"/>
    <xf numFmtId="0" fontId="20" fillId="0" borderId="0" xfId="2" applyAlignment="1">
      <alignment horizontal="left" vertical="center"/>
    </xf>
    <xf numFmtId="0" fontId="22" fillId="0" borderId="15" xfId="2" applyFont="1" applyBorder="1" applyAlignment="1">
      <alignment horizontal="left" vertical="center"/>
    </xf>
    <xf numFmtId="0" fontId="22" fillId="0" borderId="16" xfId="2" applyFont="1" applyBorder="1" applyAlignment="1">
      <alignment horizontal="center" vertical="center"/>
    </xf>
    <xf numFmtId="0" fontId="23" fillId="0" borderId="16" xfId="2" applyFont="1" applyBorder="1">
      <alignment vertical="center"/>
    </xf>
    <xf numFmtId="0" fontId="22" fillId="0" borderId="16" xfId="2" applyFont="1" applyBorder="1">
      <alignment vertical="center"/>
    </xf>
    <xf numFmtId="0" fontId="22" fillId="0" borderId="17" xfId="2" applyFont="1" applyBorder="1">
      <alignment vertical="center"/>
    </xf>
    <xf numFmtId="0" fontId="22" fillId="0" borderId="18" xfId="2" applyFont="1" applyBorder="1">
      <alignment vertical="center"/>
    </xf>
    <xf numFmtId="0" fontId="22" fillId="0" borderId="17" xfId="2" applyFont="1" applyBorder="1" applyAlignment="1">
      <alignment horizontal="left" vertical="center"/>
    </xf>
    <xf numFmtId="0" fontId="17" fillId="0" borderId="18" xfId="2" applyFont="1" applyBorder="1">
      <alignment vertical="center"/>
    </xf>
    <xf numFmtId="0" fontId="17" fillId="0" borderId="19" xfId="2" applyFont="1" applyBorder="1">
      <alignment vertical="center"/>
    </xf>
    <xf numFmtId="0" fontId="22" fillId="0" borderId="18" xfId="2" applyFont="1" applyBorder="1" applyAlignment="1">
      <alignment horizontal="left" vertical="center"/>
    </xf>
    <xf numFmtId="0" fontId="22" fillId="0" borderId="20" xfId="2" applyFont="1" applyBorder="1">
      <alignment vertical="center"/>
    </xf>
    <xf numFmtId="0" fontId="22" fillId="0" borderId="21" xfId="2" applyFont="1" applyBorder="1">
      <alignment vertical="center"/>
    </xf>
    <xf numFmtId="0" fontId="23" fillId="0" borderId="21" xfId="2" applyFont="1" applyBorder="1">
      <alignment vertical="center"/>
    </xf>
    <xf numFmtId="0" fontId="23" fillId="0" borderId="21" xfId="2" applyFont="1" applyBorder="1" applyAlignment="1">
      <alignment horizontal="left" vertical="center"/>
    </xf>
    <xf numFmtId="0" fontId="22" fillId="0" borderId="0" xfId="2" applyFont="1">
      <alignment vertical="center"/>
    </xf>
    <xf numFmtId="0" fontId="23" fillId="0" borderId="0" xfId="2" applyFont="1">
      <alignment vertical="center"/>
    </xf>
    <xf numFmtId="0" fontId="23" fillId="0" borderId="0" xfId="2" applyFont="1" applyAlignment="1">
      <alignment horizontal="left" vertical="center"/>
    </xf>
    <xf numFmtId="0" fontId="22" fillId="0" borderId="15" xfId="2" applyFont="1" applyBorder="1">
      <alignment vertical="center"/>
    </xf>
    <xf numFmtId="0" fontId="23" fillId="0" borderId="18" xfId="2" applyFont="1" applyBorder="1" applyAlignment="1">
      <alignment horizontal="left" vertical="center"/>
    </xf>
    <xf numFmtId="0" fontId="23" fillId="0" borderId="18" xfId="2" applyFont="1" applyBorder="1">
      <alignment vertical="center"/>
    </xf>
    <xf numFmtId="0" fontId="22" fillId="0" borderId="16" xfId="2" applyFont="1" applyBorder="1" applyAlignment="1">
      <alignment horizontal="left" vertical="center"/>
    </xf>
    <xf numFmtId="0" fontId="22" fillId="0" borderId="20" xfId="2" applyFont="1" applyBorder="1" applyAlignment="1">
      <alignment horizontal="left" vertical="center"/>
    </xf>
    <xf numFmtId="58" fontId="23" fillId="0" borderId="21" xfId="2" applyNumberFormat="1" applyFont="1" applyBorder="1">
      <alignment vertical="center"/>
    </xf>
    <xf numFmtId="0" fontId="23" fillId="0" borderId="19" xfId="2" applyFont="1" applyBorder="1" applyAlignment="1">
      <alignment horizontal="left" vertical="center"/>
    </xf>
    <xf numFmtId="0" fontId="23" fillId="0" borderId="33" xfId="2" applyFont="1" applyBorder="1" applyAlignment="1">
      <alignment horizontal="left" vertical="center"/>
    </xf>
    <xf numFmtId="0" fontId="14" fillId="0" borderId="37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16" fillId="0" borderId="15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/>
    </xf>
    <xf numFmtId="0" fontId="16" fillId="0" borderId="17" xfId="2" applyFont="1" applyBorder="1" applyAlignment="1">
      <alignment horizontal="left" vertical="center"/>
    </xf>
    <xf numFmtId="0" fontId="17" fillId="0" borderId="18" xfId="2" applyFont="1" applyBorder="1" applyAlignment="1">
      <alignment horizontal="left" vertical="center"/>
    </xf>
    <xf numFmtId="0" fontId="17" fillId="0" borderId="19" xfId="2" applyFont="1" applyBorder="1" applyAlignment="1">
      <alignment horizontal="left" vertical="center"/>
    </xf>
    <xf numFmtId="0" fontId="16" fillId="0" borderId="17" xfId="2" applyFont="1" applyBorder="1">
      <alignment vertical="center"/>
    </xf>
    <xf numFmtId="0" fontId="16" fillId="0" borderId="18" xfId="2" applyFont="1" applyBorder="1">
      <alignment vertical="center"/>
    </xf>
    <xf numFmtId="0" fontId="16" fillId="0" borderId="17" xfId="2" applyFont="1" applyBorder="1" applyAlignment="1">
      <alignment horizontal="center" vertical="center"/>
    </xf>
    <xf numFmtId="0" fontId="20" fillId="0" borderId="18" xfId="2" applyBorder="1">
      <alignment vertical="center"/>
    </xf>
    <xf numFmtId="0" fontId="17" fillId="0" borderId="17" xfId="2" applyFont="1" applyBorder="1" applyAlignment="1">
      <alignment horizontal="left" vertical="center"/>
    </xf>
    <xf numFmtId="0" fontId="25" fillId="0" borderId="20" xfId="2" applyFont="1" applyBorder="1">
      <alignment vertical="center"/>
    </xf>
    <xf numFmtId="0" fontId="16" fillId="0" borderId="15" xfId="2" applyFont="1" applyBorder="1">
      <alignment vertical="center"/>
    </xf>
    <xf numFmtId="0" fontId="20" fillId="0" borderId="16" xfId="2" applyBorder="1" applyAlignment="1">
      <alignment horizontal="left" vertical="center"/>
    </xf>
    <xf numFmtId="0" fontId="17" fillId="0" borderId="16" xfId="2" applyFont="1" applyBorder="1" applyAlignment="1">
      <alignment horizontal="left" vertical="center"/>
    </xf>
    <xf numFmtId="0" fontId="20" fillId="0" borderId="16" xfId="2" applyBorder="1">
      <alignment vertical="center"/>
    </xf>
    <xf numFmtId="0" fontId="16" fillId="0" borderId="16" xfId="2" applyFont="1" applyBorder="1">
      <alignment vertical="center"/>
    </xf>
    <xf numFmtId="0" fontId="20" fillId="0" borderId="18" xfId="2" applyBorder="1" applyAlignment="1">
      <alignment horizontal="left" vertical="center"/>
    </xf>
    <xf numFmtId="0" fontId="17" fillId="0" borderId="21" xfId="2" applyFont="1" applyBorder="1" applyAlignment="1">
      <alignment horizontal="left" vertical="center"/>
    </xf>
    <xf numFmtId="0" fontId="16" fillId="0" borderId="18" xfId="2" applyFont="1" applyBorder="1" applyAlignment="1">
      <alignment horizontal="center" vertical="center"/>
    </xf>
    <xf numFmtId="0" fontId="14" fillId="0" borderId="39" xfId="2" applyFont="1" applyBorder="1">
      <alignment vertical="center"/>
    </xf>
    <xf numFmtId="0" fontId="14" fillId="0" borderId="40" xfId="2" applyFont="1" applyBorder="1">
      <alignment vertical="center"/>
    </xf>
    <xf numFmtId="0" fontId="17" fillId="0" borderId="40" xfId="2" applyFont="1" applyBorder="1">
      <alignment vertical="center"/>
    </xf>
    <xf numFmtId="58" fontId="20" fillId="0" borderId="40" xfId="2" applyNumberFormat="1" applyBorder="1">
      <alignment vertical="center"/>
    </xf>
    <xf numFmtId="58" fontId="14" fillId="0" borderId="40" xfId="2" applyNumberFormat="1" applyFont="1" applyBorder="1">
      <alignment vertical="center"/>
    </xf>
    <xf numFmtId="0" fontId="17" fillId="0" borderId="32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22" fillId="0" borderId="19" xfId="2" applyFont="1" applyBorder="1" applyAlignment="1">
      <alignment horizontal="left" vertical="center"/>
    </xf>
    <xf numFmtId="0" fontId="12" fillId="4" borderId="2" xfId="3" applyFont="1" applyFill="1" applyBorder="1" applyAlignment="1">
      <alignment horizontal="center" vertical="center"/>
    </xf>
    <xf numFmtId="0" fontId="12" fillId="4" borderId="7" xfId="3" applyFont="1" applyFill="1" applyBorder="1" applyAlignment="1">
      <alignment horizontal="center" vertical="center"/>
    </xf>
    <xf numFmtId="49" fontId="13" fillId="4" borderId="50" xfId="4" applyNumberFormat="1" applyFont="1" applyFill="1" applyBorder="1" applyAlignment="1">
      <alignment horizontal="center" vertical="center"/>
    </xf>
    <xf numFmtId="49" fontId="12" fillId="4" borderId="2" xfId="4" applyNumberFormat="1" applyFont="1" applyFill="1" applyBorder="1" applyAlignment="1">
      <alignment horizontal="center" vertical="center"/>
    </xf>
    <xf numFmtId="49" fontId="12" fillId="4" borderId="51" xfId="4" applyNumberFormat="1" applyFont="1" applyFill="1" applyBorder="1" applyAlignment="1">
      <alignment horizontal="center" vertical="center"/>
    </xf>
    <xf numFmtId="49" fontId="12" fillId="4" borderId="52" xfId="4" applyNumberFormat="1" applyFont="1" applyFill="1" applyBorder="1" applyAlignment="1">
      <alignment horizontal="center" vertical="center"/>
    </xf>
    <xf numFmtId="49" fontId="13" fillId="4" borderId="52" xfId="4" applyNumberFormat="1" applyFont="1" applyFill="1" applyBorder="1" applyAlignment="1">
      <alignment horizontal="center" vertical="center"/>
    </xf>
    <xf numFmtId="0" fontId="16" fillId="0" borderId="42" xfId="2" applyFont="1" applyBorder="1">
      <alignment vertical="center"/>
    </xf>
    <xf numFmtId="0" fontId="20" fillId="0" borderId="43" xfId="2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20" fillId="0" borderId="43" xfId="2" applyBorder="1">
      <alignment vertical="center"/>
    </xf>
    <xf numFmtId="0" fontId="16" fillId="0" borderId="43" xfId="2" applyFont="1" applyBorder="1">
      <alignment vertical="center"/>
    </xf>
    <xf numFmtId="0" fontId="16" fillId="0" borderId="42" xfId="2" applyFont="1" applyBorder="1" applyAlignment="1">
      <alignment horizontal="center" vertical="center"/>
    </xf>
    <xf numFmtId="0" fontId="17" fillId="0" borderId="43" xfId="2" applyFont="1" applyBorder="1" applyAlignment="1">
      <alignment horizontal="center" vertical="center"/>
    </xf>
    <xf numFmtId="0" fontId="16" fillId="0" borderId="43" xfId="2" applyFont="1" applyBorder="1" applyAlignment="1">
      <alignment horizontal="center" vertical="center"/>
    </xf>
    <xf numFmtId="0" fontId="20" fillId="0" borderId="43" xfId="2" applyBorder="1" applyAlignment="1">
      <alignment horizontal="center" vertical="center"/>
    </xf>
    <xf numFmtId="0" fontId="17" fillId="0" borderId="18" xfId="2" applyFont="1" applyBorder="1" applyAlignment="1">
      <alignment horizontal="center" vertical="center"/>
    </xf>
    <xf numFmtId="0" fontId="20" fillId="0" borderId="18" xfId="2" applyBorder="1" applyAlignment="1">
      <alignment horizontal="center" vertical="center"/>
    </xf>
    <xf numFmtId="0" fontId="27" fillId="0" borderId="54" xfId="2" applyFont="1" applyBorder="1" applyAlignment="1">
      <alignment horizontal="left" vertical="center" wrapText="1"/>
    </xf>
    <xf numFmtId="9" fontId="17" fillId="0" borderId="18" xfId="2" applyNumberFormat="1" applyFont="1" applyBorder="1" applyAlignment="1">
      <alignment horizontal="center" vertical="center"/>
    </xf>
    <xf numFmtId="9" fontId="29" fillId="0" borderId="2" xfId="0" applyNumberFormat="1" applyFont="1" applyBorder="1" applyAlignment="1">
      <alignment horizontal="center" vertical="center"/>
    </xf>
    <xf numFmtId="0" fontId="14" fillId="0" borderId="37" xfId="2" applyFont="1" applyBorder="1">
      <alignment vertical="center"/>
    </xf>
    <xf numFmtId="0" fontId="14" fillId="0" borderId="38" xfId="2" applyFont="1" applyBorder="1">
      <alignment vertical="center"/>
    </xf>
    <xf numFmtId="0" fontId="17" fillId="0" borderId="58" xfId="2" applyFont="1" applyBorder="1">
      <alignment vertical="center"/>
    </xf>
    <xf numFmtId="0" fontId="14" fillId="0" borderId="58" xfId="2" applyFont="1" applyBorder="1">
      <alignment vertical="center"/>
    </xf>
    <xf numFmtId="58" fontId="20" fillId="0" borderId="38" xfId="2" applyNumberFormat="1" applyBorder="1">
      <alignment vertical="center"/>
    </xf>
    <xf numFmtId="0" fontId="20" fillId="0" borderId="58" xfId="2" applyBorder="1">
      <alignment vertical="center"/>
    </xf>
    <xf numFmtId="0" fontId="17" fillId="0" borderId="47" xfId="2" applyFont="1" applyBorder="1" applyAlignment="1">
      <alignment horizontal="left" vertical="center"/>
    </xf>
    <xf numFmtId="0" fontId="16" fillId="0" borderId="0" xfId="2" applyFont="1">
      <alignment vertical="center"/>
    </xf>
    <xf numFmtId="0" fontId="31" fillId="0" borderId="19" xfId="2" applyFont="1" applyBorder="1" applyAlignment="1">
      <alignment horizontal="left" vertical="center" wrapText="1"/>
    </xf>
    <xf numFmtId="0" fontId="31" fillId="0" borderId="19" xfId="2" applyFont="1" applyBorder="1" applyAlignment="1">
      <alignment horizontal="left" vertical="center"/>
    </xf>
    <xf numFmtId="0" fontId="33" fillId="0" borderId="64" xfId="0" applyFont="1" applyBorder="1"/>
    <xf numFmtId="0" fontId="33" fillId="0" borderId="2" xfId="0" applyFont="1" applyBorder="1"/>
    <xf numFmtId="0" fontId="33" fillId="5" borderId="2" xfId="0" applyFont="1" applyFill="1" applyBorder="1"/>
    <xf numFmtId="0" fontId="0" fillId="0" borderId="64" xfId="0" applyBorder="1"/>
    <xf numFmtId="0" fontId="0" fillId="5" borderId="2" xfId="0" applyFill="1" applyBorder="1"/>
    <xf numFmtId="0" fontId="0" fillId="0" borderId="65" xfId="0" applyBorder="1"/>
    <xf numFmtId="0" fontId="0" fillId="0" borderId="66" xfId="0" applyBorder="1"/>
    <xf numFmtId="0" fontId="0" fillId="5" borderId="66" xfId="0" applyFill="1" applyBorder="1"/>
    <xf numFmtId="0" fontId="0" fillId="6" borderId="0" xfId="0" applyFill="1"/>
    <xf numFmtId="0" fontId="33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4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33" fillId="7" borderId="2" xfId="0" applyFont="1" applyFill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0" fontId="0" fillId="8" borderId="2" xfId="0" applyFill="1" applyBorder="1" applyAlignment="1">
      <alignment vertical="top" wrapText="1"/>
    </xf>
    <xf numFmtId="0" fontId="36" fillId="0" borderId="0" xfId="0" applyFont="1"/>
    <xf numFmtId="0" fontId="36" fillId="0" borderId="0" xfId="0" applyFont="1" applyAlignment="1">
      <alignment vertical="top" wrapText="1"/>
    </xf>
    <xf numFmtId="0" fontId="11" fillId="0" borderId="0" xfId="7" quotePrefix="1" applyFont="1" applyAlignment="1">
      <alignment horizontal="center" vertical="center" wrapText="1"/>
    </xf>
    <xf numFmtId="0" fontId="11" fillId="0" borderId="9" xfId="7" quotePrefix="1" applyFont="1" applyBorder="1" applyAlignment="1">
      <alignment horizontal="center" vertical="center" wrapText="1"/>
    </xf>
    <xf numFmtId="0" fontId="0" fillId="0" borderId="2" xfId="0" quotePrefix="1" applyBorder="1" applyAlignment="1">
      <alignment horizontal="center"/>
    </xf>
    <xf numFmtId="0" fontId="0" fillId="0" borderId="2" xfId="0" quotePrefix="1" applyBorder="1"/>
    <xf numFmtId="0" fontId="28" fillId="0" borderId="2" xfId="0" applyFont="1" applyBorder="1" applyAlignment="1">
      <alignment horizontal="center" vertical="top"/>
    </xf>
    <xf numFmtId="0" fontId="48" fillId="4" borderId="0" xfId="3" applyFont="1" applyFill="1"/>
    <xf numFmtId="0" fontId="45" fillId="0" borderId="2" xfId="0" applyFont="1" applyBorder="1" applyAlignment="1">
      <alignment horizontal="center"/>
    </xf>
    <xf numFmtId="0" fontId="32" fillId="0" borderId="62" xfId="0" applyFont="1" applyBorder="1" applyAlignment="1">
      <alignment horizontal="center" vertical="center" wrapText="1"/>
    </xf>
    <xf numFmtId="0" fontId="32" fillId="0" borderId="63" xfId="0" applyFont="1" applyBorder="1" applyAlignment="1">
      <alignment horizontal="center" vertical="center" wrapText="1"/>
    </xf>
    <xf numFmtId="0" fontId="32" fillId="0" borderId="67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5" borderId="5" xfId="0" applyFont="1" applyFill="1" applyBorder="1" applyAlignment="1">
      <alignment horizontal="center" vertical="center"/>
    </xf>
    <xf numFmtId="0" fontId="33" fillId="5" borderId="7" xfId="0" applyFont="1" applyFill="1" applyBorder="1" applyAlignment="1">
      <alignment horizontal="center" vertical="center"/>
    </xf>
    <xf numFmtId="0" fontId="33" fillId="0" borderId="68" xfId="0" applyFont="1" applyBorder="1" applyAlignment="1">
      <alignment horizontal="center" vertical="center"/>
    </xf>
    <xf numFmtId="0" fontId="14" fillId="0" borderId="27" xfId="2" applyFont="1" applyBorder="1" applyAlignment="1">
      <alignment horizontal="left" vertical="center"/>
    </xf>
    <xf numFmtId="0" fontId="17" fillId="0" borderId="53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59" xfId="2" applyFont="1" applyBorder="1" applyAlignment="1">
      <alignment horizontal="left" vertical="center"/>
    </xf>
    <xf numFmtId="0" fontId="30" fillId="0" borderId="40" xfId="2" applyFont="1" applyBorder="1" applyAlignment="1">
      <alignment horizontal="center" vertical="center"/>
    </xf>
    <xf numFmtId="0" fontId="14" fillId="0" borderId="27" xfId="2" applyFont="1" applyBorder="1" applyAlignment="1">
      <alignment horizontal="center" vertical="center"/>
    </xf>
    <xf numFmtId="0" fontId="14" fillId="0" borderId="61" xfId="2" applyFont="1" applyBorder="1" applyAlignment="1">
      <alignment horizontal="center" vertical="center"/>
    </xf>
    <xf numFmtId="0" fontId="17" fillId="0" borderId="58" xfId="2" applyFont="1" applyBorder="1" applyAlignment="1">
      <alignment horizontal="center" vertical="center"/>
    </xf>
    <xf numFmtId="0" fontId="17" fillId="0" borderId="59" xfId="2" applyFont="1" applyBorder="1" applyAlignment="1">
      <alignment horizontal="center" vertical="center"/>
    </xf>
    <xf numFmtId="0" fontId="17" fillId="0" borderId="56" xfId="2" applyFont="1" applyBorder="1" applyAlignment="1">
      <alignment horizontal="left" vertical="center"/>
    </xf>
    <xf numFmtId="0" fontId="17" fillId="0" borderId="57" xfId="2" applyFont="1" applyBorder="1" applyAlignment="1">
      <alignment horizontal="left" vertical="center"/>
    </xf>
    <xf numFmtId="0" fontId="17" fillId="0" borderId="60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4" fillId="0" borderId="41" xfId="2" applyFont="1" applyBorder="1" applyAlignment="1">
      <alignment horizontal="left" vertical="center"/>
    </xf>
    <xf numFmtId="0" fontId="14" fillId="0" borderId="40" xfId="2" applyFont="1" applyBorder="1" applyAlignment="1">
      <alignment horizontal="left" vertical="center"/>
    </xf>
    <xf numFmtId="0" fontId="14" fillId="0" borderId="4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4" fillId="0" borderId="41" xfId="0" applyFont="1" applyBorder="1" applyAlignment="1">
      <alignment horizontal="left" vertical="center"/>
    </xf>
    <xf numFmtId="0" fontId="14" fillId="0" borderId="40" xfId="0" applyFont="1" applyBorder="1" applyAlignment="1">
      <alignment horizontal="left" vertical="center"/>
    </xf>
    <xf numFmtId="0" fontId="14" fillId="0" borderId="46" xfId="0" applyFont="1" applyBorder="1" applyAlignment="1">
      <alignment horizontal="left" vertical="center"/>
    </xf>
    <xf numFmtId="0" fontId="22" fillId="0" borderId="42" xfId="2" applyFont="1" applyBorder="1" applyAlignment="1">
      <alignment horizontal="left" vertical="center"/>
    </xf>
    <xf numFmtId="0" fontId="22" fillId="0" borderId="43" xfId="2" applyFont="1" applyBorder="1" applyAlignment="1">
      <alignment horizontal="left" vertical="center"/>
    </xf>
    <xf numFmtId="0" fontId="22" fillId="0" borderId="47" xfId="2" applyFont="1" applyBorder="1" applyAlignment="1">
      <alignment horizontal="left" vertical="center"/>
    </xf>
    <xf numFmtId="0" fontId="22" fillId="0" borderId="17" xfId="2" applyFont="1" applyBorder="1" applyAlignment="1">
      <alignment horizontal="left" vertical="center"/>
    </xf>
    <xf numFmtId="0" fontId="22" fillId="0" borderId="18" xfId="2" applyFont="1" applyBorder="1" applyAlignment="1">
      <alignment horizontal="left" vertical="center"/>
    </xf>
    <xf numFmtId="0" fontId="22" fillId="0" borderId="55" xfId="2" applyFont="1" applyBorder="1" applyAlignment="1">
      <alignment horizontal="left" vertical="center"/>
    </xf>
    <xf numFmtId="0" fontId="22" fillId="0" borderId="30" xfId="2" applyFont="1" applyBorder="1" applyAlignment="1">
      <alignment horizontal="left" vertical="center"/>
    </xf>
    <xf numFmtId="0" fontId="22" fillId="0" borderId="36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16" fillId="0" borderId="47" xfId="2" applyFont="1" applyBorder="1" applyAlignment="1">
      <alignment horizontal="left" vertical="center"/>
    </xf>
    <xf numFmtId="9" fontId="17" fillId="0" borderId="28" xfId="2" applyNumberFormat="1" applyFont="1" applyBorder="1" applyAlignment="1">
      <alignment horizontal="left" vertical="center"/>
    </xf>
    <xf numFmtId="9" fontId="17" fillId="0" borderId="23" xfId="2" applyNumberFormat="1" applyFont="1" applyBorder="1" applyAlignment="1">
      <alignment horizontal="left" vertical="center"/>
    </xf>
    <xf numFmtId="9" fontId="17" fillId="0" borderId="34" xfId="2" applyNumberFormat="1" applyFont="1" applyBorder="1" applyAlignment="1">
      <alignment horizontal="left" vertical="center"/>
    </xf>
    <xf numFmtId="9" fontId="17" fillId="0" borderId="29" xfId="2" applyNumberFormat="1" applyFont="1" applyBorder="1" applyAlignment="1">
      <alignment horizontal="left" vertical="center"/>
    </xf>
    <xf numFmtId="9" fontId="17" fillId="0" borderId="30" xfId="2" applyNumberFormat="1" applyFont="1" applyBorder="1" applyAlignment="1">
      <alignment horizontal="left" vertical="center"/>
    </xf>
    <xf numFmtId="9" fontId="17" fillId="0" borderId="36" xfId="2" applyNumberFormat="1" applyFont="1" applyBorder="1" applyAlignment="1">
      <alignment horizontal="left" vertical="center"/>
    </xf>
    <xf numFmtId="0" fontId="16" fillId="0" borderId="53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6" fillId="0" borderId="59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 wrapText="1"/>
    </xf>
    <xf numFmtId="0" fontId="16" fillId="0" borderId="30" xfId="2" applyFont="1" applyBorder="1" applyAlignment="1">
      <alignment horizontal="left" vertical="center" wrapText="1"/>
    </xf>
    <xf numFmtId="0" fontId="16" fillId="0" borderId="36" xfId="2" applyFont="1" applyBorder="1" applyAlignment="1">
      <alignment horizontal="left" vertical="center" wrapText="1"/>
    </xf>
    <xf numFmtId="0" fontId="17" fillId="0" borderId="24" xfId="2" applyFont="1" applyBorder="1" applyAlignment="1">
      <alignment horizontal="left" vertical="center"/>
    </xf>
    <xf numFmtId="14" fontId="17" fillId="0" borderId="18" xfId="2" applyNumberFormat="1" applyFont="1" applyBorder="1" applyAlignment="1">
      <alignment horizontal="center" vertical="center"/>
    </xf>
    <xf numFmtId="14" fontId="17" fillId="0" borderId="19" xfId="2" applyNumberFormat="1" applyFont="1" applyBorder="1" applyAlignment="1">
      <alignment horizontal="center" vertical="center"/>
    </xf>
    <xf numFmtId="0" fontId="16" fillId="0" borderId="17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7" fillId="0" borderId="21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14" fontId="17" fillId="0" borderId="21" xfId="2" applyNumberFormat="1" applyFont="1" applyBorder="1" applyAlignment="1">
      <alignment horizontal="center" vertical="center"/>
    </xf>
    <xf numFmtId="14" fontId="17" fillId="0" borderId="33" xfId="2" applyNumberFormat="1" applyFont="1" applyBorder="1" applyAlignment="1">
      <alignment horizontal="center" vertical="center"/>
    </xf>
    <xf numFmtId="0" fontId="17" fillId="0" borderId="18" xfId="2" applyFont="1" applyBorder="1" applyAlignment="1">
      <alignment horizontal="left" vertical="center"/>
    </xf>
    <xf numFmtId="0" fontId="17" fillId="0" borderId="19" xfId="2" applyFont="1" applyBorder="1" applyAlignment="1">
      <alignment horizontal="left" vertical="center"/>
    </xf>
    <xf numFmtId="0" fontId="16" fillId="0" borderId="15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/>
    </xf>
    <xf numFmtId="0" fontId="16" fillId="0" borderId="32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32" xfId="2" applyFont="1" applyBorder="1" applyAlignment="1">
      <alignment horizontal="center" vertical="center"/>
    </xf>
    <xf numFmtId="0" fontId="26" fillId="0" borderId="14" xfId="2" applyFont="1" applyBorder="1" applyAlignment="1">
      <alignment horizontal="center" vertical="top"/>
    </xf>
    <xf numFmtId="0" fontId="17" fillId="0" borderId="38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0" fontId="20" fillId="0" borderId="38" xfId="2" applyBorder="1" applyAlignment="1">
      <alignment horizontal="center" vertical="center"/>
    </xf>
    <xf numFmtId="0" fontId="20" fillId="0" borderId="44" xfId="2" applyBorder="1" applyAlignment="1">
      <alignment horizontal="center" vertical="center"/>
    </xf>
    <xf numFmtId="0" fontId="13" fillId="4" borderId="0" xfId="3" applyFont="1" applyFill="1" applyAlignment="1">
      <alignment horizontal="center"/>
    </xf>
    <xf numFmtId="0" fontId="12" fillId="4" borderId="0" xfId="3" applyFont="1" applyFill="1" applyAlignment="1">
      <alignment horizontal="center"/>
    </xf>
    <xf numFmtId="0" fontId="47" fillId="4" borderId="12" xfId="2" applyFont="1" applyFill="1" applyBorder="1" applyAlignment="1">
      <alignment horizontal="center" vertical="center"/>
    </xf>
    <xf numFmtId="0" fontId="12" fillId="4" borderId="12" xfId="2" applyFont="1" applyFill="1" applyBorder="1" applyAlignment="1">
      <alignment horizontal="center" vertical="center"/>
    </xf>
    <xf numFmtId="0" fontId="12" fillId="4" borderId="48" xfId="2" applyFont="1" applyFill="1" applyBorder="1" applyAlignment="1">
      <alignment horizontal="center" vertical="center"/>
    </xf>
    <xf numFmtId="0" fontId="13" fillId="4" borderId="2" xfId="3" applyFont="1" applyFill="1" applyBorder="1" applyAlignment="1">
      <alignment horizontal="center" vertical="center"/>
    </xf>
    <xf numFmtId="0" fontId="13" fillId="4" borderId="49" xfId="3" applyFont="1" applyFill="1" applyBorder="1" applyAlignment="1">
      <alignment horizontal="center" vertical="center"/>
    </xf>
    <xf numFmtId="0" fontId="13" fillId="4" borderId="13" xfId="3" applyFont="1" applyFill="1" applyBorder="1" applyAlignment="1">
      <alignment horizontal="center" vertical="center"/>
    </xf>
    <xf numFmtId="0" fontId="12" fillId="4" borderId="12" xfId="3" applyFont="1" applyFill="1" applyBorder="1" applyAlignment="1">
      <alignment horizontal="center"/>
    </xf>
    <xf numFmtId="0" fontId="12" fillId="4" borderId="2" xfId="3" applyFont="1" applyFill="1" applyBorder="1" applyAlignment="1">
      <alignment horizontal="center"/>
    </xf>
    <xf numFmtId="0" fontId="14" fillId="0" borderId="42" xfId="2" applyFont="1" applyBorder="1" applyAlignment="1">
      <alignment horizontal="center" vertical="center"/>
    </xf>
    <xf numFmtId="0" fontId="14" fillId="0" borderId="43" xfId="2" applyFont="1" applyBorder="1" applyAlignment="1">
      <alignment horizontal="center" vertical="center"/>
    </xf>
    <xf numFmtId="0" fontId="14" fillId="0" borderId="47" xfId="2" applyFont="1" applyBorder="1" applyAlignment="1">
      <alignment horizontal="center" vertical="center"/>
    </xf>
    <xf numFmtId="0" fontId="14" fillId="0" borderId="20" xfId="2" applyFont="1" applyBorder="1" applyAlignment="1">
      <alignment horizontal="center" vertical="center"/>
    </xf>
    <xf numFmtId="0" fontId="14" fillId="0" borderId="21" xfId="2" applyFont="1" applyBorder="1" applyAlignment="1">
      <alignment horizontal="center" vertical="center"/>
    </xf>
    <xf numFmtId="0" fontId="14" fillId="0" borderId="33" xfId="2" applyFont="1" applyBorder="1" applyAlignment="1">
      <alignment horizontal="center" vertical="center"/>
    </xf>
    <xf numFmtId="0" fontId="17" fillId="0" borderId="40" xfId="2" applyFont="1" applyBorder="1" applyAlignment="1">
      <alignment horizontal="center" vertical="center"/>
    </xf>
    <xf numFmtId="0" fontId="14" fillId="0" borderId="40" xfId="2" applyFont="1" applyBorder="1" applyAlignment="1">
      <alignment horizontal="center" vertical="center"/>
    </xf>
    <xf numFmtId="0" fontId="20" fillId="0" borderId="40" xfId="2" applyBorder="1" applyAlignment="1">
      <alignment horizontal="center" vertical="center"/>
    </xf>
    <xf numFmtId="0" fontId="20" fillId="0" borderId="45" xfId="2" applyBorder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20" xfId="2" applyFont="1" applyBorder="1" applyAlignment="1">
      <alignment horizontal="center" vertical="center"/>
    </xf>
    <xf numFmtId="0" fontId="16" fillId="0" borderId="21" xfId="2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/>
    </xf>
    <xf numFmtId="0" fontId="17" fillId="0" borderId="45" xfId="2" applyFont="1" applyBorder="1" applyAlignment="1">
      <alignment horizontal="center" vertical="center"/>
    </xf>
    <xf numFmtId="0" fontId="22" fillId="0" borderId="19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7" fillId="0" borderId="23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22" fillId="0" borderId="18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17" fillId="0" borderId="20" xfId="2" applyFont="1" applyBorder="1" applyAlignment="1">
      <alignment horizontal="left" vertical="center"/>
    </xf>
    <xf numFmtId="0" fontId="17" fillId="0" borderId="21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2" fillId="0" borderId="15" xfId="2" applyFont="1" applyBorder="1" applyAlignment="1">
      <alignment horizontal="left" vertical="center"/>
    </xf>
    <xf numFmtId="0" fontId="22" fillId="0" borderId="16" xfId="2" applyFont="1" applyBorder="1" applyAlignment="1">
      <alignment horizontal="left" vertical="center"/>
    </xf>
    <xf numFmtId="0" fontId="22" fillId="0" borderId="32" xfId="2" applyFont="1" applyBorder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23" fillId="0" borderId="15" xfId="2" applyFont="1" applyBorder="1" applyAlignment="1">
      <alignment horizontal="left" vertical="center"/>
    </xf>
    <xf numFmtId="0" fontId="23" fillId="0" borderId="16" xfId="2" applyFont="1" applyBorder="1" applyAlignment="1">
      <alignment horizontal="left" vertical="center"/>
    </xf>
    <xf numFmtId="0" fontId="23" fillId="0" borderId="26" xfId="2" applyFont="1" applyBorder="1" applyAlignment="1">
      <alignment horizontal="left" vertical="center"/>
    </xf>
    <xf numFmtId="0" fontId="23" fillId="0" borderId="25" xfId="2" applyFont="1" applyBorder="1" applyAlignment="1">
      <alignment horizontal="left" vertical="center"/>
    </xf>
    <xf numFmtId="0" fontId="23" fillId="0" borderId="31" xfId="2" applyFont="1" applyBorder="1" applyAlignment="1">
      <alignment horizontal="left" vertical="center"/>
    </xf>
    <xf numFmtId="0" fontId="23" fillId="0" borderId="24" xfId="2" applyFont="1" applyBorder="1" applyAlignment="1">
      <alignment horizontal="left" vertical="center"/>
    </xf>
    <xf numFmtId="0" fontId="22" fillId="0" borderId="24" xfId="2" applyFont="1" applyBorder="1" applyAlignment="1">
      <alignment horizontal="left" vertical="center"/>
    </xf>
    <xf numFmtId="0" fontId="22" fillId="0" borderId="25" xfId="2" applyFont="1" applyBorder="1" applyAlignment="1">
      <alignment horizontal="left" vertical="center"/>
    </xf>
    <xf numFmtId="0" fontId="22" fillId="0" borderId="35" xfId="2" applyFont="1" applyBorder="1" applyAlignment="1">
      <alignment horizontal="left" vertical="center"/>
    </xf>
    <xf numFmtId="0" fontId="17" fillId="0" borderId="17" xfId="2" applyFont="1" applyBorder="1" applyAlignment="1">
      <alignment horizontal="left" vertical="center"/>
    </xf>
    <xf numFmtId="0" fontId="16" fillId="0" borderId="17" xfId="2" applyFont="1" applyBorder="1" applyAlignment="1">
      <alignment horizontal="center" vertical="center"/>
    </xf>
    <xf numFmtId="0" fontId="16" fillId="0" borderId="18" xfId="2" applyFont="1" applyBorder="1" applyAlignment="1">
      <alignment horizontal="center" vertical="center"/>
    </xf>
    <xf numFmtId="0" fontId="16" fillId="0" borderId="19" xfId="2" applyFont="1" applyBorder="1" applyAlignment="1">
      <alignment horizontal="center" vertical="center"/>
    </xf>
    <xf numFmtId="0" fontId="24" fillId="0" borderId="14" xfId="2" applyFont="1" applyBorder="1" applyAlignment="1">
      <alignment horizontal="center" vertical="top"/>
    </xf>
    <xf numFmtId="0" fontId="23" fillId="0" borderId="21" xfId="2" applyFont="1" applyBorder="1" applyAlignment="1">
      <alignment horizontal="center" vertical="center"/>
    </xf>
    <xf numFmtId="0" fontId="22" fillId="0" borderId="21" xfId="2" applyFont="1" applyBorder="1" applyAlignment="1">
      <alignment horizontal="center" vertical="center"/>
    </xf>
    <xf numFmtId="0" fontId="23" fillId="0" borderId="33" xfId="2" applyFont="1" applyBorder="1" applyAlignment="1">
      <alignment horizontal="center" vertical="center"/>
    </xf>
    <xf numFmtId="0" fontId="14" fillId="0" borderId="26" xfId="2" applyFont="1" applyBorder="1" applyAlignment="1">
      <alignment horizontal="left" vertical="center"/>
    </xf>
    <xf numFmtId="0" fontId="23" fillId="0" borderId="35" xfId="2" applyFont="1" applyBorder="1" applyAlignment="1">
      <alignment horizontal="left" vertical="center"/>
    </xf>
    <xf numFmtId="0" fontId="23" fillId="0" borderId="29" xfId="2" applyFont="1" applyBorder="1" applyAlignment="1">
      <alignment horizontal="left" vertical="center"/>
    </xf>
    <xf numFmtId="0" fontId="23" fillId="0" borderId="30" xfId="2" applyFont="1" applyBorder="1" applyAlignment="1">
      <alignment horizontal="left" vertical="center"/>
    </xf>
    <xf numFmtId="0" fontId="23" fillId="0" borderId="36" xfId="2" applyFont="1" applyBorder="1" applyAlignment="1">
      <alignment horizontal="left" vertical="center"/>
    </xf>
    <xf numFmtId="0" fontId="16" fillId="0" borderId="15" xfId="2" applyFont="1" applyBorder="1" applyAlignment="1">
      <alignment horizontal="left" vertical="center"/>
    </xf>
    <xf numFmtId="0" fontId="16" fillId="0" borderId="16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22" fillId="0" borderId="31" xfId="2" applyFont="1" applyBorder="1" applyAlignment="1">
      <alignment horizontal="left" vertical="center"/>
    </xf>
    <xf numFmtId="0" fontId="20" fillId="0" borderId="26" xfId="2" applyBorder="1" applyAlignment="1">
      <alignment horizontal="left" vertical="center"/>
    </xf>
    <xf numFmtId="0" fontId="20" fillId="0" borderId="25" xfId="2" applyBorder="1" applyAlignment="1">
      <alignment horizontal="left" vertical="center"/>
    </xf>
    <xf numFmtId="0" fontId="20" fillId="0" borderId="35" xfId="2" applyBorder="1" applyAlignment="1">
      <alignment horizontal="left" vertical="center"/>
    </xf>
    <xf numFmtId="0" fontId="20" fillId="0" borderId="21" xfId="2" applyBorder="1" applyAlignment="1">
      <alignment horizontal="center" vertical="center"/>
    </xf>
    <xf numFmtId="0" fontId="20" fillId="0" borderId="33" xfId="2" applyBorder="1" applyAlignment="1">
      <alignment horizontal="center" vertical="center"/>
    </xf>
    <xf numFmtId="0" fontId="22" fillId="0" borderId="27" xfId="2" applyFont="1" applyBorder="1" applyAlignment="1">
      <alignment horizontal="center" vertical="center"/>
    </xf>
    <xf numFmtId="0" fontId="22" fillId="0" borderId="28" xfId="2" applyFont="1" applyBorder="1" applyAlignment="1">
      <alignment horizontal="left" vertical="center"/>
    </xf>
    <xf numFmtId="0" fontId="22" fillId="0" borderId="23" xfId="2" applyFont="1" applyBorder="1" applyAlignment="1">
      <alignment horizontal="left" vertical="center"/>
    </xf>
    <xf numFmtId="0" fontId="22" fillId="0" borderId="34" xfId="2" applyFont="1" applyBorder="1" applyAlignment="1">
      <alignment horizontal="left" vertical="center"/>
    </xf>
    <xf numFmtId="0" fontId="23" fillId="0" borderId="17" xfId="2" applyFont="1" applyBorder="1" applyAlignment="1">
      <alignment horizontal="left" vertical="center" wrapText="1"/>
    </xf>
    <xf numFmtId="0" fontId="23" fillId="0" borderId="18" xfId="2" applyFont="1" applyBorder="1" applyAlignment="1">
      <alignment horizontal="left" vertical="center" wrapText="1"/>
    </xf>
    <xf numFmtId="0" fontId="23" fillId="0" borderId="19" xfId="2" applyFont="1" applyBorder="1" applyAlignment="1">
      <alignment horizontal="left" vertical="center" wrapText="1"/>
    </xf>
    <xf numFmtId="0" fontId="23" fillId="0" borderId="17" xfId="2" applyFont="1" applyBorder="1" applyAlignment="1">
      <alignment horizontal="left" vertical="center"/>
    </xf>
    <xf numFmtId="0" fontId="23" fillId="0" borderId="18" xfId="2" applyFont="1" applyBorder="1" applyAlignment="1">
      <alignment horizontal="left" vertical="center"/>
    </xf>
    <xf numFmtId="0" fontId="23" fillId="0" borderId="19" xfId="2" applyFont="1" applyBorder="1" applyAlignment="1">
      <alignment horizontal="left" vertical="center"/>
    </xf>
    <xf numFmtId="0" fontId="22" fillId="0" borderId="22" xfId="2" applyFont="1" applyBorder="1" applyAlignment="1">
      <alignment horizontal="left" vertical="center"/>
    </xf>
    <xf numFmtId="0" fontId="23" fillId="0" borderId="24" xfId="2" applyFont="1" applyBorder="1" applyAlignment="1">
      <alignment horizontal="center" vertical="center"/>
    </xf>
    <xf numFmtId="0" fontId="23" fillId="0" borderId="25" xfId="2" applyFont="1" applyBorder="1" applyAlignment="1">
      <alignment horizontal="center" vertical="center"/>
    </xf>
    <xf numFmtId="0" fontId="23" fillId="0" borderId="35" xfId="2" applyFont="1" applyBorder="1" applyAlignment="1">
      <alignment horizontal="center" vertical="center"/>
    </xf>
    <xf numFmtId="0" fontId="23" fillId="0" borderId="18" xfId="2" applyFont="1" applyBorder="1" applyAlignment="1">
      <alignment horizontal="center" vertical="center"/>
    </xf>
    <xf numFmtId="0" fontId="17" fillId="0" borderId="18" xfId="2" applyFont="1" applyBorder="1" applyAlignment="1">
      <alignment horizontal="center" vertical="center"/>
    </xf>
    <xf numFmtId="0" fontId="17" fillId="0" borderId="21" xfId="2" applyFont="1" applyBorder="1" applyAlignment="1">
      <alignment horizontal="right" vertical="center"/>
    </xf>
    <xf numFmtId="0" fontId="22" fillId="0" borderId="21" xfId="2" applyFont="1" applyBorder="1" applyAlignment="1">
      <alignment horizontal="left" vertical="center"/>
    </xf>
    <xf numFmtId="0" fontId="21" fillId="0" borderId="14" xfId="2" applyFont="1" applyBorder="1" applyAlignment="1">
      <alignment horizontal="center" vertical="top"/>
    </xf>
    <xf numFmtId="0" fontId="17" fillId="0" borderId="16" xfId="2" applyFont="1" applyBorder="1" applyAlignment="1">
      <alignment horizontal="center" vertical="center"/>
    </xf>
    <xf numFmtId="0" fontId="23" fillId="0" borderId="16" xfId="2" applyFont="1" applyBorder="1" applyAlignment="1">
      <alignment horizontal="center" vertical="center"/>
    </xf>
    <xf numFmtId="0" fontId="23" fillId="0" borderId="32" xfId="2" applyFont="1" applyBorder="1" applyAlignment="1">
      <alignment horizontal="center" vertical="center"/>
    </xf>
    <xf numFmtId="58" fontId="23" fillId="0" borderId="18" xfId="2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9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45" fillId="0" borderId="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quotePrefix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9">
    <cellStyle name="S10" xfId="7" xr:uid="{00000000-0005-0000-0000-000000000000}"/>
    <cellStyle name="S13" xfId="6" xr:uid="{00000000-0005-0000-0000-000001000000}"/>
    <cellStyle name="常规" xfId="0" builtinId="0"/>
    <cellStyle name="常规 10 10" xfId="5" xr:uid="{00000000-0005-0000-0000-000003000000}"/>
    <cellStyle name="常规 2" xfId="2" xr:uid="{00000000-0005-0000-0000-000004000000}"/>
    <cellStyle name="常规 3" xfId="3" xr:uid="{00000000-0005-0000-0000-000005000000}"/>
    <cellStyle name="常规 4" xfId="4" xr:uid="{00000000-0005-0000-0000-000006000000}"/>
    <cellStyle name="常规 40" xfId="1" xr:uid="{00000000-0005-0000-0000-000007000000}"/>
    <cellStyle name="常规_10AW核价-润懋(35款已核，单耗未减)" xfId="8" xr:uid="{00000000-0005-0000-0000-00000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63500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6642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63500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63500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63500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63500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6642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8</xdr:col>
      <xdr:colOff>546100</xdr:colOff>
      <xdr:row>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8</xdr:col>
      <xdr:colOff>546100</xdr:colOff>
      <xdr:row>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8</xdr:col>
      <xdr:colOff>546100</xdr:colOff>
      <xdr:row>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546100</xdr:colOff>
      <xdr:row>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546100</xdr:colOff>
      <xdr:row>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546100</xdr:colOff>
      <xdr:row>0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8</xdr:col>
      <xdr:colOff>546100</xdr:colOff>
      <xdr:row>0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451100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8</xdr:col>
      <xdr:colOff>546100</xdr:colOff>
      <xdr:row>0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374900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546100</xdr:colOff>
      <xdr:row>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546100</xdr:colOff>
      <xdr:row>0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14</xdr:row>
      <xdr:rowOff>0</xdr:rowOff>
    </xdr:from>
    <xdr:to>
      <xdr:col>7</xdr:col>
      <xdr:colOff>777875</xdr:colOff>
      <xdr:row>14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1790700" y="462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8</xdr:row>
      <xdr:rowOff>0</xdr:rowOff>
    </xdr:from>
    <xdr:to>
      <xdr:col>7</xdr:col>
      <xdr:colOff>777875</xdr:colOff>
      <xdr:row>8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17399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8</xdr:row>
      <xdr:rowOff>0</xdr:rowOff>
    </xdr:from>
    <xdr:to>
      <xdr:col>7</xdr:col>
      <xdr:colOff>777875</xdr:colOff>
      <xdr:row>8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16637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9</xdr:row>
      <xdr:rowOff>0</xdr:rowOff>
    </xdr:from>
    <xdr:to>
      <xdr:col>7</xdr:col>
      <xdr:colOff>777875</xdr:colOff>
      <xdr:row>9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1790700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14</xdr:row>
      <xdr:rowOff>0</xdr:rowOff>
    </xdr:from>
    <xdr:to>
      <xdr:col>7</xdr:col>
      <xdr:colOff>777875</xdr:colOff>
      <xdr:row>14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1790700" y="462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546100</xdr:colOff>
      <xdr:row>18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250190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546100</xdr:colOff>
      <xdr:row>8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24511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546100</xdr:colOff>
      <xdr:row>8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23749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546100</xdr:colOff>
      <xdr:row>9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2501900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546100</xdr:colOff>
      <xdr:row>18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250190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174625</xdr:colOff>
      <xdr:row>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36525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174625</xdr:colOff>
      <xdr:row>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314450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174625</xdr:colOff>
      <xdr:row>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238250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174625</xdr:colOff>
      <xdr:row>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36525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174625</xdr:colOff>
      <xdr:row>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36525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0</xdr:row>
      <xdr:rowOff>0</xdr:rowOff>
    </xdr:from>
    <xdr:to>
      <xdr:col>8</xdr:col>
      <xdr:colOff>215900</xdr:colOff>
      <xdr:row>0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65405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0</xdr:row>
      <xdr:rowOff>0</xdr:rowOff>
    </xdr:from>
    <xdr:to>
      <xdr:col>8</xdr:col>
      <xdr:colOff>215900</xdr:colOff>
      <xdr:row>0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603250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0</xdr:row>
      <xdr:rowOff>0</xdr:rowOff>
    </xdr:from>
    <xdr:to>
      <xdr:col>8</xdr:col>
      <xdr:colOff>215900</xdr:colOff>
      <xdr:row>0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527050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0</xdr:row>
      <xdr:rowOff>0</xdr:rowOff>
    </xdr:from>
    <xdr:to>
      <xdr:col>8</xdr:col>
      <xdr:colOff>215900</xdr:colOff>
      <xdr:row>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65405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0</xdr:row>
      <xdr:rowOff>0</xdr:rowOff>
    </xdr:from>
    <xdr:to>
      <xdr:col>8</xdr:col>
      <xdr:colOff>215900</xdr:colOff>
      <xdr:row>0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65405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174625</xdr:colOff>
      <xdr:row>0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136525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174625</xdr:colOff>
      <xdr:row>0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1314450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174625</xdr:colOff>
      <xdr:row>0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1238250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174625</xdr:colOff>
      <xdr:row>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136525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174625</xdr:colOff>
      <xdr:row>0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136525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0</xdr:row>
      <xdr:rowOff>0</xdr:rowOff>
    </xdr:from>
    <xdr:to>
      <xdr:col>9</xdr:col>
      <xdr:colOff>885825</xdr:colOff>
      <xdr:row>0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207645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0</xdr:row>
      <xdr:rowOff>0</xdr:rowOff>
    </xdr:from>
    <xdr:to>
      <xdr:col>9</xdr:col>
      <xdr:colOff>885825</xdr:colOff>
      <xdr:row>0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2025650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0</xdr:row>
      <xdr:rowOff>0</xdr:rowOff>
    </xdr:from>
    <xdr:to>
      <xdr:col>9</xdr:col>
      <xdr:colOff>885825</xdr:colOff>
      <xdr:row>0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1949450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0</xdr:row>
      <xdr:rowOff>0</xdr:rowOff>
    </xdr:from>
    <xdr:to>
      <xdr:col>9</xdr:col>
      <xdr:colOff>885825</xdr:colOff>
      <xdr:row>0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207645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0</xdr:row>
      <xdr:rowOff>0</xdr:rowOff>
    </xdr:from>
    <xdr:to>
      <xdr:col>9</xdr:col>
      <xdr:colOff>885825</xdr:colOff>
      <xdr:row>0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207645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0</xdr:row>
      <xdr:rowOff>0</xdr:rowOff>
    </xdr:from>
    <xdr:to>
      <xdr:col>9</xdr:col>
      <xdr:colOff>885825</xdr:colOff>
      <xdr:row>0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207645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0</xdr:row>
      <xdr:rowOff>0</xdr:rowOff>
    </xdr:from>
    <xdr:to>
      <xdr:col>9</xdr:col>
      <xdr:colOff>885825</xdr:colOff>
      <xdr:row>0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2025650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0</xdr:row>
      <xdr:rowOff>0</xdr:rowOff>
    </xdr:from>
    <xdr:to>
      <xdr:col>9</xdr:col>
      <xdr:colOff>885825</xdr:colOff>
      <xdr:row>0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1949450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0</xdr:row>
      <xdr:rowOff>0</xdr:rowOff>
    </xdr:from>
    <xdr:to>
      <xdr:col>9</xdr:col>
      <xdr:colOff>885825</xdr:colOff>
      <xdr:row>0</xdr:row>
      <xdr:rowOff>25400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207645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0</xdr:row>
      <xdr:rowOff>0</xdr:rowOff>
    </xdr:from>
    <xdr:to>
      <xdr:col>9</xdr:col>
      <xdr:colOff>885825</xdr:colOff>
      <xdr:row>0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207645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174625</xdr:colOff>
      <xdr:row>12</xdr:row>
      <xdr:rowOff>25400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1365250" y="462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174625</xdr:colOff>
      <xdr:row>6</xdr:row>
      <xdr:rowOff>25400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131445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174625</xdr:colOff>
      <xdr:row>6</xdr:row>
      <xdr:rowOff>25400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123825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174625</xdr:colOff>
      <xdr:row>7</xdr:row>
      <xdr:rowOff>25400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1365250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174625</xdr:colOff>
      <xdr:row>12</xdr:row>
      <xdr:rowOff>25400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1365250" y="462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16</xdr:row>
      <xdr:rowOff>0</xdr:rowOff>
    </xdr:from>
    <xdr:to>
      <xdr:col>9</xdr:col>
      <xdr:colOff>885825</xdr:colOff>
      <xdr:row>16</xdr:row>
      <xdr:rowOff>25400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207645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6</xdr:row>
      <xdr:rowOff>0</xdr:rowOff>
    </xdr:from>
    <xdr:to>
      <xdr:col>9</xdr:col>
      <xdr:colOff>885825</xdr:colOff>
      <xdr:row>6</xdr:row>
      <xdr:rowOff>25400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202565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6</xdr:row>
      <xdr:rowOff>0</xdr:rowOff>
    </xdr:from>
    <xdr:to>
      <xdr:col>9</xdr:col>
      <xdr:colOff>885825</xdr:colOff>
      <xdr:row>6</xdr:row>
      <xdr:rowOff>25400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194945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7</xdr:row>
      <xdr:rowOff>0</xdr:rowOff>
    </xdr:from>
    <xdr:to>
      <xdr:col>9</xdr:col>
      <xdr:colOff>885825</xdr:colOff>
      <xdr:row>7</xdr:row>
      <xdr:rowOff>25400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2076450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16</xdr:row>
      <xdr:rowOff>0</xdr:rowOff>
    </xdr:from>
    <xdr:to>
      <xdr:col>9</xdr:col>
      <xdr:colOff>885825</xdr:colOff>
      <xdr:row>16</xdr:row>
      <xdr:rowOff>25400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207645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6" zoomScale="120" zoomScaleNormal="120" workbookViewId="0">
      <selection activeCell="C21" sqref="C21"/>
    </sheetView>
  </sheetViews>
  <sheetFormatPr defaultColWidth="11" defaultRowHeight="14.25"/>
  <cols>
    <col min="1" max="1" width="5.5" customWidth="1"/>
    <col min="2" max="2" width="96.375" style="140" customWidth="1"/>
    <col min="3" max="3" width="10.125" customWidth="1"/>
  </cols>
  <sheetData>
    <row r="1" spans="1:2" ht="21" customHeight="1">
      <c r="A1" s="141"/>
      <c r="B1" s="142" t="s">
        <v>0</v>
      </c>
    </row>
    <row r="2" spans="1:2">
      <c r="A2" s="5">
        <v>1</v>
      </c>
      <c r="B2" s="143" t="s">
        <v>1</v>
      </c>
    </row>
    <row r="3" spans="1:2">
      <c r="A3" s="5">
        <v>2</v>
      </c>
      <c r="B3" s="143" t="s">
        <v>2</v>
      </c>
    </row>
    <row r="4" spans="1:2">
      <c r="A4" s="5">
        <v>3</v>
      </c>
      <c r="B4" s="143" t="s">
        <v>3</v>
      </c>
    </row>
    <row r="5" spans="1:2">
      <c r="A5" s="5">
        <v>4</v>
      </c>
      <c r="B5" s="143" t="s">
        <v>4</v>
      </c>
    </row>
    <row r="6" spans="1:2">
      <c r="A6" s="5">
        <v>5</v>
      </c>
      <c r="B6" s="143" t="s">
        <v>5</v>
      </c>
    </row>
    <row r="7" spans="1:2">
      <c r="A7" s="5">
        <v>6</v>
      </c>
      <c r="B7" s="143" t="s">
        <v>6</v>
      </c>
    </row>
    <row r="8" spans="1:2" s="139" customFormat="1" ht="15" customHeight="1">
      <c r="A8" s="144">
        <v>7</v>
      </c>
      <c r="B8" s="145" t="s">
        <v>7</v>
      </c>
    </row>
    <row r="9" spans="1:2" ht="18.95" customHeight="1">
      <c r="A9" s="141"/>
      <c r="B9" s="146" t="s">
        <v>8</v>
      </c>
    </row>
    <row r="10" spans="1:2" ht="15.95" customHeight="1">
      <c r="A10" s="5">
        <v>1</v>
      </c>
      <c r="B10" s="147" t="s">
        <v>9</v>
      </c>
    </row>
    <row r="11" spans="1:2">
      <c r="A11" s="5">
        <v>2</v>
      </c>
      <c r="B11" s="143" t="s">
        <v>10</v>
      </c>
    </row>
    <row r="12" spans="1:2">
      <c r="A12" s="5">
        <v>3</v>
      </c>
      <c r="B12" s="148" t="s">
        <v>11</v>
      </c>
    </row>
    <row r="13" spans="1:2">
      <c r="A13" s="5">
        <v>4</v>
      </c>
      <c r="B13" s="148" t="s">
        <v>12</v>
      </c>
    </row>
    <row r="14" spans="1:2">
      <c r="A14" s="5">
        <v>5</v>
      </c>
      <c r="B14" s="148" t="s">
        <v>13</v>
      </c>
    </row>
    <row r="15" spans="1:2">
      <c r="A15" s="5">
        <v>6</v>
      </c>
      <c r="B15" s="148" t="s">
        <v>14</v>
      </c>
    </row>
    <row r="16" spans="1:2">
      <c r="A16" s="5">
        <v>7</v>
      </c>
      <c r="B16" s="148" t="s">
        <v>15</v>
      </c>
    </row>
    <row r="17" spans="1:2">
      <c r="A17" s="5">
        <v>8</v>
      </c>
      <c r="B17" s="148" t="s">
        <v>16</v>
      </c>
    </row>
    <row r="18" spans="1:2">
      <c r="A18" s="5">
        <v>9</v>
      </c>
      <c r="B18" s="143" t="s">
        <v>17</v>
      </c>
    </row>
    <row r="19" spans="1:2">
      <c r="A19" s="5"/>
      <c r="B19" s="143"/>
    </row>
    <row r="20" spans="1:2" ht="20.25">
      <c r="A20" s="141"/>
      <c r="B20" s="142" t="s">
        <v>18</v>
      </c>
    </row>
    <row r="21" spans="1:2">
      <c r="A21" s="5">
        <v>1</v>
      </c>
      <c r="B21" s="143" t="s">
        <v>19</v>
      </c>
    </row>
    <row r="22" spans="1:2">
      <c r="A22" s="5">
        <v>2</v>
      </c>
      <c r="B22" s="143" t="s">
        <v>20</v>
      </c>
    </row>
    <row r="23" spans="1:2">
      <c r="A23" s="5">
        <v>3</v>
      </c>
      <c r="B23" s="143" t="s">
        <v>21</v>
      </c>
    </row>
    <row r="24" spans="1:2">
      <c r="A24" s="5">
        <v>4</v>
      </c>
      <c r="B24" s="143" t="s">
        <v>22</v>
      </c>
    </row>
    <row r="25" spans="1:2">
      <c r="A25" s="5">
        <v>5</v>
      </c>
      <c r="B25" s="148" t="s">
        <v>23</v>
      </c>
    </row>
    <row r="26" spans="1:2">
      <c r="A26" s="5">
        <v>6</v>
      </c>
      <c r="B26" s="148" t="s">
        <v>24</v>
      </c>
    </row>
    <row r="27" spans="1:2">
      <c r="A27" s="5">
        <v>7</v>
      </c>
      <c r="B27" s="143" t="s">
        <v>25</v>
      </c>
    </row>
    <row r="28" spans="1:2">
      <c r="A28" s="5"/>
      <c r="B28" s="143"/>
    </row>
    <row r="29" spans="1:2" ht="20.25">
      <c r="A29" s="141"/>
      <c r="B29" s="142" t="s">
        <v>26</v>
      </c>
    </row>
    <row r="30" spans="1:2">
      <c r="A30" s="5">
        <v>1</v>
      </c>
      <c r="B30" s="143" t="s">
        <v>27</v>
      </c>
    </row>
    <row r="31" spans="1:2">
      <c r="A31" s="5">
        <v>2</v>
      </c>
      <c r="B31" s="143" t="s">
        <v>28</v>
      </c>
    </row>
    <row r="32" spans="1:2">
      <c r="A32" s="5">
        <v>3</v>
      </c>
      <c r="B32" s="143" t="s">
        <v>29</v>
      </c>
    </row>
    <row r="33" spans="1:2" ht="28.5">
      <c r="A33" s="5">
        <v>4</v>
      </c>
      <c r="B33" s="143" t="s">
        <v>30</v>
      </c>
    </row>
    <row r="34" spans="1:2">
      <c r="A34" s="5">
        <v>5</v>
      </c>
      <c r="B34" s="143" t="s">
        <v>31</v>
      </c>
    </row>
    <row r="35" spans="1:2">
      <c r="A35" s="5">
        <v>6</v>
      </c>
      <c r="B35" s="143" t="s">
        <v>32</v>
      </c>
    </row>
    <row r="36" spans="1:2">
      <c r="A36" s="5">
        <v>7</v>
      </c>
      <c r="B36" s="143" t="s">
        <v>33</v>
      </c>
    </row>
    <row r="37" spans="1:2">
      <c r="A37" s="5"/>
      <c r="B37" s="143"/>
    </row>
    <row r="39" spans="1:2">
      <c r="A39" s="149" t="s">
        <v>34</v>
      </c>
      <c r="B39" s="150"/>
    </row>
  </sheetData>
  <phoneticPr fontId="4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3"/>
  <sheetViews>
    <sheetView zoomScale="125" zoomScaleNormal="125" workbookViewId="0">
      <selection activeCell="F6" sqref="F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5" ht="29.25">
      <c r="A1" s="334" t="s">
        <v>282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</row>
    <row r="2" spans="1:15" s="1" customFormat="1" ht="16.5">
      <c r="A2" s="346" t="s">
        <v>257</v>
      </c>
      <c r="B2" s="347" t="s">
        <v>262</v>
      </c>
      <c r="C2" s="347" t="s">
        <v>258</v>
      </c>
      <c r="D2" s="347" t="s">
        <v>259</v>
      </c>
      <c r="E2" s="347" t="s">
        <v>260</v>
      </c>
      <c r="F2" s="347" t="s">
        <v>261</v>
      </c>
      <c r="G2" s="346" t="s">
        <v>283</v>
      </c>
      <c r="H2" s="346"/>
      <c r="I2" s="346" t="s">
        <v>284</v>
      </c>
      <c r="J2" s="346"/>
      <c r="K2" s="350" t="s">
        <v>285</v>
      </c>
      <c r="L2" s="352" t="s">
        <v>286</v>
      </c>
      <c r="M2" s="354" t="s">
        <v>287</v>
      </c>
    </row>
    <row r="3" spans="1:15" s="1" customFormat="1" ht="16.5">
      <c r="A3" s="346"/>
      <c r="B3" s="348"/>
      <c r="C3" s="348"/>
      <c r="D3" s="348"/>
      <c r="E3" s="348"/>
      <c r="F3" s="348"/>
      <c r="G3" s="3" t="s">
        <v>288</v>
      </c>
      <c r="H3" s="3" t="s">
        <v>289</v>
      </c>
      <c r="I3" s="3" t="s">
        <v>288</v>
      </c>
      <c r="J3" s="3" t="s">
        <v>289</v>
      </c>
      <c r="K3" s="351"/>
      <c r="L3" s="353"/>
      <c r="M3" s="355"/>
    </row>
    <row r="4" spans="1:15" ht="40.5">
      <c r="A4" s="5">
        <v>1</v>
      </c>
      <c r="B4" s="151" t="s">
        <v>275</v>
      </c>
      <c r="C4" s="6">
        <v>6277</v>
      </c>
      <c r="D4" s="6" t="s">
        <v>273</v>
      </c>
      <c r="E4" s="12" t="s">
        <v>274</v>
      </c>
      <c r="F4" s="6" t="s">
        <v>349</v>
      </c>
      <c r="G4" s="6">
        <v>0.2</v>
      </c>
      <c r="H4" s="6">
        <v>0.2</v>
      </c>
      <c r="I4" s="6">
        <v>0.3</v>
      </c>
      <c r="J4" s="6">
        <v>0.5</v>
      </c>
      <c r="K4" s="6">
        <f t="shared" ref="K4:K6" si="0">SUM(G4:J4)</f>
        <v>1.2</v>
      </c>
      <c r="L4" s="6" t="s">
        <v>290</v>
      </c>
      <c r="M4" s="6" t="s">
        <v>276</v>
      </c>
    </row>
    <row r="5" spans="1:15" ht="40.5">
      <c r="A5" s="5">
        <v>2</v>
      </c>
      <c r="B5" s="151" t="s">
        <v>275</v>
      </c>
      <c r="C5" s="6">
        <v>3447</v>
      </c>
      <c r="D5" s="6" t="s">
        <v>273</v>
      </c>
      <c r="E5" s="8" t="s">
        <v>277</v>
      </c>
      <c r="F5" s="6" t="s">
        <v>349</v>
      </c>
      <c r="G5" s="6">
        <v>0.3</v>
      </c>
      <c r="H5" s="6">
        <v>0.2</v>
      </c>
      <c r="I5" s="6">
        <v>0.5</v>
      </c>
      <c r="J5" s="6">
        <v>0.5</v>
      </c>
      <c r="K5" s="6">
        <f t="shared" si="0"/>
        <v>1.5</v>
      </c>
      <c r="L5" s="6" t="s">
        <v>290</v>
      </c>
      <c r="M5" s="6" t="s">
        <v>276</v>
      </c>
    </row>
    <row r="6" spans="1:15" ht="27">
      <c r="A6" s="5">
        <v>3</v>
      </c>
      <c r="B6" s="151" t="s">
        <v>275</v>
      </c>
      <c r="C6" s="6">
        <v>6270</v>
      </c>
      <c r="D6" s="6" t="s">
        <v>273</v>
      </c>
      <c r="E6" s="13" t="s">
        <v>278</v>
      </c>
      <c r="F6" s="6" t="s">
        <v>349</v>
      </c>
      <c r="G6" s="6">
        <v>0.2</v>
      </c>
      <c r="H6" s="6">
        <v>0.2</v>
      </c>
      <c r="I6" s="6">
        <v>0.2</v>
      </c>
      <c r="J6" s="6">
        <v>0.5</v>
      </c>
      <c r="K6" s="6">
        <f t="shared" si="0"/>
        <v>1.1000000000000001</v>
      </c>
      <c r="L6" s="6" t="s">
        <v>290</v>
      </c>
      <c r="M6" s="6" t="s">
        <v>276</v>
      </c>
    </row>
    <row r="7" spans="1:15">
      <c r="A7" s="5"/>
      <c r="B7" s="20"/>
      <c r="C7" s="6"/>
      <c r="D7" s="6"/>
      <c r="E7" s="18"/>
      <c r="F7" s="6"/>
      <c r="G7" s="6"/>
      <c r="H7" s="6"/>
      <c r="I7" s="6"/>
      <c r="J7" s="6"/>
      <c r="K7" s="6"/>
      <c r="L7" s="6"/>
      <c r="M7" s="6"/>
    </row>
    <row r="8" spans="1:15">
      <c r="A8" s="5"/>
      <c r="B8" s="19"/>
      <c r="C8" s="6"/>
      <c r="D8" s="6"/>
      <c r="E8" s="21"/>
      <c r="F8" s="6"/>
      <c r="G8" s="6"/>
      <c r="H8" s="6"/>
      <c r="I8" s="6"/>
      <c r="J8" s="6"/>
      <c r="K8" s="5"/>
      <c r="L8" s="6"/>
      <c r="M8" s="5"/>
    </row>
    <row r="9" spans="1:15">
      <c r="A9" s="5"/>
      <c r="B9" s="20"/>
      <c r="C9" s="6"/>
      <c r="D9" s="6"/>
      <c r="E9" s="22"/>
      <c r="F9" s="6"/>
      <c r="G9" s="6"/>
      <c r="H9" s="6"/>
      <c r="I9" s="6"/>
      <c r="J9" s="6"/>
      <c r="K9" s="5"/>
      <c r="L9" s="6"/>
      <c r="M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5" s="2" customFormat="1" ht="18.75">
      <c r="A12" s="335" t="s">
        <v>360</v>
      </c>
      <c r="B12" s="336"/>
      <c r="C12" s="336"/>
      <c r="D12" s="337"/>
      <c r="E12" s="338"/>
      <c r="F12" s="339"/>
      <c r="G12" s="339"/>
      <c r="H12" s="339"/>
      <c r="I12" s="340"/>
      <c r="J12" s="341" t="s">
        <v>280</v>
      </c>
      <c r="K12" s="342"/>
      <c r="L12" s="342"/>
      <c r="M12" s="337"/>
      <c r="N12" s="9"/>
      <c r="O12" s="11"/>
    </row>
    <row r="13" spans="1:15" ht="16.5">
      <c r="A13" s="349" t="s">
        <v>291</v>
      </c>
      <c r="B13" s="349"/>
      <c r="C13" s="345"/>
      <c r="D13" s="345"/>
      <c r="E13" s="345"/>
      <c r="F13" s="345"/>
      <c r="G13" s="345"/>
      <c r="H13" s="345"/>
      <c r="I13" s="345"/>
      <c r="J13" s="345"/>
      <c r="K13" s="345"/>
      <c r="L13" s="345"/>
      <c r="M13" s="345"/>
    </row>
  </sheetData>
  <mergeCells count="16">
    <mergeCell ref="A1:M1"/>
    <mergeCell ref="G2:H2"/>
    <mergeCell ref="I2:J2"/>
    <mergeCell ref="A12:D12"/>
    <mergeCell ref="E12:I12"/>
    <mergeCell ref="J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46" type="noConversion"/>
  <dataValidations count="1">
    <dataValidation type="list" allowBlank="1" showInputMessage="1" showErrorMessage="1" sqref="O12 M1:M11 M13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6"/>
  <sheetViews>
    <sheetView zoomScale="125" zoomScaleNormal="125" workbookViewId="0">
      <selection activeCell="F4" sqref="F4:F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34" t="s">
        <v>292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334"/>
      <c r="U1" s="334"/>
      <c r="V1" s="334"/>
      <c r="W1" s="334"/>
    </row>
    <row r="2" spans="1:23" s="1" customFormat="1" ht="15.95" customHeight="1">
      <c r="A2" s="347" t="s">
        <v>293</v>
      </c>
      <c r="B2" s="347" t="s">
        <v>262</v>
      </c>
      <c r="C2" s="347" t="s">
        <v>258</v>
      </c>
      <c r="D2" s="347" t="s">
        <v>259</v>
      </c>
      <c r="E2" s="347" t="s">
        <v>260</v>
      </c>
      <c r="F2" s="347" t="s">
        <v>261</v>
      </c>
      <c r="G2" s="365" t="s">
        <v>294</v>
      </c>
      <c r="H2" s="366"/>
      <c r="I2" s="367"/>
      <c r="J2" s="365" t="s">
        <v>295</v>
      </c>
      <c r="K2" s="366"/>
      <c r="L2" s="367"/>
      <c r="M2" s="365" t="s">
        <v>296</v>
      </c>
      <c r="N2" s="366"/>
      <c r="O2" s="367"/>
      <c r="P2" s="365" t="s">
        <v>297</v>
      </c>
      <c r="Q2" s="366"/>
      <c r="R2" s="367"/>
      <c r="S2" s="366" t="s">
        <v>298</v>
      </c>
      <c r="T2" s="366"/>
      <c r="U2" s="367"/>
      <c r="V2" s="368" t="s">
        <v>299</v>
      </c>
      <c r="W2" s="368" t="s">
        <v>271</v>
      </c>
    </row>
    <row r="3" spans="1:23" s="1" customFormat="1" ht="16.5">
      <c r="A3" s="348"/>
      <c r="B3" s="358"/>
      <c r="C3" s="358"/>
      <c r="D3" s="358"/>
      <c r="E3" s="358"/>
      <c r="F3" s="358"/>
      <c r="G3" s="3" t="s">
        <v>300</v>
      </c>
      <c r="H3" s="3" t="s">
        <v>67</v>
      </c>
      <c r="I3" s="3" t="s">
        <v>262</v>
      </c>
      <c r="J3" s="3" t="s">
        <v>300</v>
      </c>
      <c r="K3" s="3" t="s">
        <v>67</v>
      </c>
      <c r="L3" s="3" t="s">
        <v>262</v>
      </c>
      <c r="M3" s="3" t="s">
        <v>300</v>
      </c>
      <c r="N3" s="3" t="s">
        <v>67</v>
      </c>
      <c r="O3" s="3" t="s">
        <v>262</v>
      </c>
      <c r="P3" s="3" t="s">
        <v>300</v>
      </c>
      <c r="Q3" s="3" t="s">
        <v>67</v>
      </c>
      <c r="R3" s="3" t="s">
        <v>262</v>
      </c>
      <c r="S3" s="3" t="s">
        <v>300</v>
      </c>
      <c r="T3" s="3" t="s">
        <v>67</v>
      </c>
      <c r="U3" s="3" t="s">
        <v>262</v>
      </c>
      <c r="V3" s="369"/>
      <c r="W3" s="369"/>
    </row>
    <row r="4" spans="1:23" ht="40.5">
      <c r="A4" s="361" t="s">
        <v>301</v>
      </c>
      <c r="B4" s="364" t="s">
        <v>275</v>
      </c>
      <c r="C4" s="6">
        <v>6277</v>
      </c>
      <c r="D4" s="6" t="s">
        <v>273</v>
      </c>
      <c r="E4" s="12" t="s">
        <v>274</v>
      </c>
      <c r="F4" s="359" t="s">
        <v>350</v>
      </c>
      <c r="G4" s="153" t="s">
        <v>302</v>
      </c>
      <c r="H4" s="153" t="s">
        <v>303</v>
      </c>
      <c r="I4" s="153" t="s">
        <v>304</v>
      </c>
      <c r="J4" s="153" t="s">
        <v>305</v>
      </c>
      <c r="K4" s="6" t="s">
        <v>306</v>
      </c>
      <c r="L4" s="153" t="s">
        <v>307</v>
      </c>
      <c r="M4" s="153" t="s">
        <v>308</v>
      </c>
      <c r="N4" s="153" t="s">
        <v>309</v>
      </c>
      <c r="O4" s="153" t="s">
        <v>310</v>
      </c>
      <c r="P4" s="6"/>
      <c r="Q4" s="6"/>
      <c r="R4" s="6"/>
      <c r="S4" s="6"/>
      <c r="T4" s="6"/>
      <c r="U4" s="6"/>
      <c r="V4" s="6"/>
      <c r="W4" s="6"/>
    </row>
    <row r="5" spans="1:23" ht="40.5">
      <c r="A5" s="362"/>
      <c r="B5" s="360"/>
      <c r="C5" s="6">
        <v>3447</v>
      </c>
      <c r="D5" s="6" t="s">
        <v>273</v>
      </c>
      <c r="E5" s="8" t="s">
        <v>277</v>
      </c>
      <c r="F5" s="360"/>
      <c r="G5" s="365" t="s">
        <v>311</v>
      </c>
      <c r="H5" s="366"/>
      <c r="I5" s="367"/>
      <c r="J5" s="365" t="s">
        <v>312</v>
      </c>
      <c r="K5" s="366"/>
      <c r="L5" s="367"/>
      <c r="M5" s="365" t="s">
        <v>313</v>
      </c>
      <c r="N5" s="366"/>
      <c r="O5" s="367"/>
      <c r="P5" s="365" t="s">
        <v>314</v>
      </c>
      <c r="Q5" s="366"/>
      <c r="R5" s="367"/>
      <c r="S5" s="366" t="s">
        <v>315</v>
      </c>
      <c r="T5" s="366"/>
      <c r="U5" s="367"/>
      <c r="V5" s="6"/>
      <c r="W5" s="6"/>
    </row>
    <row r="6" spans="1:23" ht="27">
      <c r="A6" s="362"/>
      <c r="B6" s="360"/>
      <c r="C6" s="6">
        <v>6270</v>
      </c>
      <c r="D6" s="6" t="s">
        <v>273</v>
      </c>
      <c r="E6" s="13" t="s">
        <v>278</v>
      </c>
      <c r="F6" s="360"/>
      <c r="G6" s="3" t="s">
        <v>300</v>
      </c>
      <c r="H6" s="3" t="s">
        <v>67</v>
      </c>
      <c r="I6" s="3" t="s">
        <v>262</v>
      </c>
      <c r="J6" s="3" t="s">
        <v>300</v>
      </c>
      <c r="K6" s="3" t="s">
        <v>67</v>
      </c>
      <c r="L6" s="3" t="s">
        <v>262</v>
      </c>
      <c r="M6" s="3" t="s">
        <v>300</v>
      </c>
      <c r="N6" s="3" t="s">
        <v>67</v>
      </c>
      <c r="O6" s="3" t="s">
        <v>262</v>
      </c>
      <c r="P6" s="3" t="s">
        <v>300</v>
      </c>
      <c r="Q6" s="3" t="s">
        <v>67</v>
      </c>
      <c r="R6" s="3" t="s">
        <v>262</v>
      </c>
      <c r="S6" s="3" t="s">
        <v>300</v>
      </c>
      <c r="T6" s="3" t="s">
        <v>67</v>
      </c>
      <c r="U6" s="3" t="s">
        <v>262</v>
      </c>
      <c r="V6" s="6"/>
      <c r="W6" s="6"/>
    </row>
    <row r="7" spans="1:23">
      <c r="A7" s="363"/>
      <c r="B7" s="357"/>
      <c r="C7" s="6"/>
      <c r="D7" s="6"/>
      <c r="E7" s="18"/>
      <c r="F7" s="357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56" t="s">
        <v>316</v>
      </c>
      <c r="B8" s="356"/>
      <c r="C8" s="356"/>
      <c r="D8" s="356"/>
      <c r="E8" s="356"/>
      <c r="F8" s="35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57"/>
      <c r="B9" s="357"/>
      <c r="C9" s="357"/>
      <c r="D9" s="357"/>
      <c r="E9" s="357"/>
      <c r="F9" s="35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56" t="s">
        <v>317</v>
      </c>
      <c r="B10" s="356"/>
      <c r="C10" s="356"/>
      <c r="D10" s="356"/>
      <c r="E10" s="356"/>
      <c r="F10" s="35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57"/>
      <c r="B11" s="357"/>
      <c r="C11" s="357"/>
      <c r="D11" s="357"/>
      <c r="E11" s="357"/>
      <c r="F11" s="357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56" t="s">
        <v>318</v>
      </c>
      <c r="B12" s="356"/>
      <c r="C12" s="356"/>
      <c r="D12" s="356"/>
      <c r="E12" s="356"/>
      <c r="F12" s="356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57"/>
      <c r="B13" s="357"/>
      <c r="C13" s="357"/>
      <c r="D13" s="357"/>
      <c r="E13" s="357"/>
      <c r="F13" s="357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s="2" customFormat="1" ht="18.75">
      <c r="A15" s="335" t="s">
        <v>360</v>
      </c>
      <c r="B15" s="336"/>
      <c r="C15" s="336"/>
      <c r="D15" s="337"/>
      <c r="E15" s="338"/>
      <c r="F15" s="339"/>
      <c r="G15" s="339"/>
      <c r="H15" s="339"/>
      <c r="I15" s="340"/>
      <c r="J15" s="341" t="s">
        <v>280</v>
      </c>
      <c r="K15" s="342"/>
      <c r="L15" s="342"/>
      <c r="M15" s="337"/>
      <c r="N15" s="9"/>
      <c r="O15" s="11"/>
    </row>
    <row r="16" spans="1:23" ht="16.5">
      <c r="A16" s="343" t="s">
        <v>319</v>
      </c>
      <c r="B16" s="343"/>
      <c r="C16" s="345"/>
      <c r="D16" s="345"/>
      <c r="E16" s="345"/>
      <c r="F16" s="345"/>
      <c r="G16" s="345"/>
      <c r="H16" s="345"/>
      <c r="I16" s="345"/>
      <c r="J16" s="345"/>
      <c r="K16" s="345"/>
      <c r="L16" s="345"/>
      <c r="M16" s="345"/>
      <c r="N16" s="345"/>
      <c r="O16" s="345"/>
      <c r="P16" s="345"/>
      <c r="Q16" s="345"/>
      <c r="R16" s="345"/>
      <c r="S16" s="345"/>
      <c r="T16" s="345"/>
      <c r="U16" s="345"/>
      <c r="V16" s="345"/>
      <c r="W16" s="345"/>
    </row>
  </sheetData>
  <mergeCells count="44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5:D15"/>
    <mergeCell ref="E15:I15"/>
    <mergeCell ref="J15:M15"/>
    <mergeCell ref="A16:W16"/>
    <mergeCell ref="A2:A3"/>
    <mergeCell ref="A4:A7"/>
    <mergeCell ref="A8:A9"/>
    <mergeCell ref="A10:A11"/>
    <mergeCell ref="A12:A13"/>
    <mergeCell ref="B2:B3"/>
    <mergeCell ref="B4:B7"/>
    <mergeCell ref="B8:B9"/>
    <mergeCell ref="B10:B11"/>
    <mergeCell ref="B12:B13"/>
    <mergeCell ref="C2:C3"/>
    <mergeCell ref="C8:C9"/>
    <mergeCell ref="C10:C11"/>
    <mergeCell ref="C12:C13"/>
    <mergeCell ref="D2:D3"/>
    <mergeCell ref="D8:D9"/>
    <mergeCell ref="D10:D11"/>
    <mergeCell ref="D12:D13"/>
    <mergeCell ref="E8:E9"/>
    <mergeCell ref="E10:E11"/>
    <mergeCell ref="E12:E13"/>
    <mergeCell ref="F2:F3"/>
    <mergeCell ref="F4:F7"/>
    <mergeCell ref="F8:F9"/>
    <mergeCell ref="F10:F11"/>
    <mergeCell ref="F12:F13"/>
  </mergeCells>
  <phoneticPr fontId="46" type="noConversion"/>
  <dataValidations count="1">
    <dataValidation type="list" allowBlank="1" showInputMessage="1" showErrorMessage="1" sqref="W1 O15 W4:W7 W8:W14 W1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2"/>
  <sheetViews>
    <sheetView zoomScale="125" zoomScaleNormal="125" workbookViewId="0">
      <selection activeCell="A11" sqref="A11:XFD11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5" ht="29.25">
      <c r="A1" s="334" t="s">
        <v>320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</row>
    <row r="2" spans="1:15" s="1" customFormat="1" ht="16.5">
      <c r="A2" s="14" t="s">
        <v>321</v>
      </c>
      <c r="B2" s="15" t="s">
        <v>258</v>
      </c>
      <c r="C2" s="15" t="s">
        <v>259</v>
      </c>
      <c r="D2" s="15" t="s">
        <v>260</v>
      </c>
      <c r="E2" s="15" t="s">
        <v>261</v>
      </c>
      <c r="F2" s="15" t="s">
        <v>262</v>
      </c>
      <c r="G2" s="14" t="s">
        <v>322</v>
      </c>
      <c r="H2" s="14" t="s">
        <v>323</v>
      </c>
      <c r="I2" s="14" t="s">
        <v>324</v>
      </c>
      <c r="J2" s="14" t="s">
        <v>323</v>
      </c>
      <c r="K2" s="14" t="s">
        <v>325</v>
      </c>
      <c r="L2" s="14" t="s">
        <v>323</v>
      </c>
      <c r="M2" s="15" t="s">
        <v>299</v>
      </c>
      <c r="N2" s="15" t="s">
        <v>271</v>
      </c>
    </row>
    <row r="3" spans="1: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ht="16.5">
      <c r="A4" s="16" t="s">
        <v>321</v>
      </c>
      <c r="B4" s="17" t="s">
        <v>326</v>
      </c>
      <c r="C4" s="17" t="s">
        <v>300</v>
      </c>
      <c r="D4" s="17" t="s">
        <v>260</v>
      </c>
      <c r="E4" s="15" t="s">
        <v>261</v>
      </c>
      <c r="F4" s="15" t="s">
        <v>262</v>
      </c>
      <c r="G4" s="14" t="s">
        <v>322</v>
      </c>
      <c r="H4" s="14" t="s">
        <v>323</v>
      </c>
      <c r="I4" s="14" t="s">
        <v>324</v>
      </c>
      <c r="J4" s="14" t="s">
        <v>323</v>
      </c>
      <c r="K4" s="14" t="s">
        <v>325</v>
      </c>
      <c r="L4" s="14" t="s">
        <v>323</v>
      </c>
      <c r="M4" s="15" t="s">
        <v>299</v>
      </c>
      <c r="N4" s="15" t="s">
        <v>271</v>
      </c>
    </row>
    <row r="5" spans="1: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5" s="2" customFormat="1" ht="18.75">
      <c r="A11" s="341" t="s">
        <v>279</v>
      </c>
      <c r="B11" s="336"/>
      <c r="C11" s="336"/>
      <c r="D11" s="337"/>
      <c r="E11" s="338"/>
      <c r="F11" s="339"/>
      <c r="G11" s="339"/>
      <c r="H11" s="339"/>
      <c r="I11" s="340"/>
      <c r="J11" s="341" t="s">
        <v>280</v>
      </c>
      <c r="K11" s="342"/>
      <c r="L11" s="342"/>
      <c r="M11" s="337"/>
      <c r="N11" s="9"/>
      <c r="O11" s="11"/>
    </row>
    <row r="12" spans="1:15" ht="16.5">
      <c r="A12" s="343" t="s">
        <v>327</v>
      </c>
      <c r="B12" s="345"/>
      <c r="C12" s="345"/>
      <c r="D12" s="345"/>
      <c r="E12" s="345"/>
      <c r="F12" s="345"/>
      <c r="G12" s="345"/>
      <c r="H12" s="345"/>
      <c r="I12" s="345"/>
      <c r="J12" s="345"/>
      <c r="K12" s="345"/>
      <c r="L12" s="345"/>
      <c r="M12" s="345"/>
      <c r="N12" s="345"/>
    </row>
  </sheetData>
  <mergeCells count="5">
    <mergeCell ref="A1:N1"/>
    <mergeCell ref="A11:D11"/>
    <mergeCell ref="E11:I11"/>
    <mergeCell ref="J11:M11"/>
    <mergeCell ref="A12:N12"/>
  </mergeCells>
  <phoneticPr fontId="46" type="noConversion"/>
  <dataValidations count="1">
    <dataValidation type="list" allowBlank="1" showInputMessage="1" showErrorMessage="1" sqref="N1 N3 O11 N5:N10 N12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10"/>
  <sheetViews>
    <sheetView zoomScale="125" zoomScaleNormal="125" workbookViewId="0">
      <selection activeCell="J27" sqref="J2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5" ht="29.25">
      <c r="A1" s="334" t="s">
        <v>328</v>
      </c>
      <c r="B1" s="334"/>
      <c r="C1" s="334"/>
      <c r="D1" s="334"/>
      <c r="E1" s="334"/>
      <c r="F1" s="334"/>
      <c r="G1" s="334"/>
      <c r="H1" s="334"/>
      <c r="I1" s="334"/>
      <c r="J1" s="334"/>
    </row>
    <row r="2" spans="1:15" s="1" customFormat="1" ht="16.5">
      <c r="A2" s="3" t="s">
        <v>293</v>
      </c>
      <c r="B2" s="4" t="s">
        <v>262</v>
      </c>
      <c r="C2" s="4" t="s">
        <v>258</v>
      </c>
      <c r="D2" s="4" t="s">
        <v>259</v>
      </c>
      <c r="E2" s="4" t="s">
        <v>260</v>
      </c>
      <c r="F2" s="4" t="s">
        <v>261</v>
      </c>
      <c r="G2" s="3" t="s">
        <v>329</v>
      </c>
      <c r="H2" s="3" t="s">
        <v>330</v>
      </c>
      <c r="I2" s="3" t="s">
        <v>331</v>
      </c>
      <c r="J2" s="3" t="s">
        <v>332</v>
      </c>
      <c r="K2" s="4" t="s">
        <v>299</v>
      </c>
      <c r="L2" s="4" t="s">
        <v>271</v>
      </c>
    </row>
    <row r="3" spans="1:15" ht="40.5">
      <c r="A3" s="5" t="s">
        <v>301</v>
      </c>
      <c r="B3" s="5" t="s">
        <v>275</v>
      </c>
      <c r="C3" s="6">
        <v>6277</v>
      </c>
      <c r="D3" s="6" t="s">
        <v>273</v>
      </c>
      <c r="E3" s="12" t="s">
        <v>274</v>
      </c>
      <c r="F3" s="6" t="s">
        <v>349</v>
      </c>
      <c r="G3" s="6" t="s">
        <v>333</v>
      </c>
      <c r="H3" s="6" t="s">
        <v>334</v>
      </c>
      <c r="I3" s="6" t="s">
        <v>335</v>
      </c>
      <c r="J3" s="6"/>
      <c r="K3" s="6"/>
      <c r="L3" s="6" t="s">
        <v>276</v>
      </c>
    </row>
    <row r="4" spans="1:15" ht="40.5">
      <c r="A4" s="5" t="s">
        <v>336</v>
      </c>
      <c r="B4" s="5" t="s">
        <v>275</v>
      </c>
      <c r="C4" s="6">
        <v>3447</v>
      </c>
      <c r="D4" s="6" t="s">
        <v>273</v>
      </c>
      <c r="E4" s="8" t="s">
        <v>277</v>
      </c>
      <c r="F4" s="6" t="s">
        <v>349</v>
      </c>
      <c r="G4" s="6" t="s">
        <v>333</v>
      </c>
      <c r="H4" s="6" t="s">
        <v>334</v>
      </c>
      <c r="I4" s="6" t="s">
        <v>335</v>
      </c>
      <c r="J4" s="6"/>
      <c r="K4" s="6"/>
      <c r="L4" s="6" t="s">
        <v>276</v>
      </c>
    </row>
    <row r="5" spans="1:15" ht="27">
      <c r="A5" s="5" t="s">
        <v>316</v>
      </c>
      <c r="B5" s="5" t="s">
        <v>275</v>
      </c>
      <c r="C5" s="6">
        <v>6270</v>
      </c>
      <c r="D5" s="6" t="s">
        <v>273</v>
      </c>
      <c r="E5" s="13" t="s">
        <v>278</v>
      </c>
      <c r="F5" s="6" t="s">
        <v>349</v>
      </c>
      <c r="G5" s="6" t="s">
        <v>333</v>
      </c>
      <c r="H5" s="6" t="s">
        <v>334</v>
      </c>
      <c r="I5" s="6" t="s">
        <v>335</v>
      </c>
      <c r="J5" s="5"/>
      <c r="K5" s="5"/>
      <c r="L5" s="5" t="s">
        <v>276</v>
      </c>
    </row>
    <row r="6" spans="1: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5" s="2" customFormat="1" ht="18.75">
      <c r="A9" s="335" t="s">
        <v>360</v>
      </c>
      <c r="B9" s="336"/>
      <c r="C9" s="336"/>
      <c r="D9" s="337"/>
      <c r="E9" s="338"/>
      <c r="F9" s="339"/>
      <c r="G9" s="339"/>
      <c r="H9" s="339"/>
      <c r="I9" s="340"/>
      <c r="J9" s="341" t="s">
        <v>337</v>
      </c>
      <c r="K9" s="342"/>
      <c r="L9" s="342"/>
      <c r="M9" s="337"/>
      <c r="N9" s="9"/>
      <c r="O9" s="11"/>
    </row>
    <row r="10" spans="1:15" ht="16.5">
      <c r="A10" s="343" t="s">
        <v>338</v>
      </c>
      <c r="B10" s="343"/>
      <c r="C10" s="345"/>
      <c r="D10" s="345"/>
      <c r="E10" s="345"/>
      <c r="F10" s="345"/>
      <c r="G10" s="345"/>
      <c r="H10" s="345"/>
      <c r="I10" s="345"/>
      <c r="J10" s="345"/>
      <c r="K10" s="345"/>
      <c r="L10" s="345"/>
    </row>
  </sheetData>
  <mergeCells count="5">
    <mergeCell ref="A1:J1"/>
    <mergeCell ref="A9:D9"/>
    <mergeCell ref="E9:I9"/>
    <mergeCell ref="J9:M9"/>
    <mergeCell ref="A10:L10"/>
  </mergeCells>
  <phoneticPr fontId="46" type="noConversion"/>
  <dataValidations count="1">
    <dataValidation type="list" allowBlank="1" showInputMessage="1" showErrorMessage="1" sqref="O9 L10 L3:L8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4"/>
  <sheetViews>
    <sheetView zoomScale="125" zoomScaleNormal="125" workbookViewId="0">
      <selection activeCell="G18" sqref="G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34" t="s">
        <v>339</v>
      </c>
      <c r="B1" s="334"/>
      <c r="C1" s="334"/>
      <c r="D1" s="334"/>
      <c r="E1" s="334"/>
      <c r="F1" s="334"/>
      <c r="G1" s="334"/>
      <c r="H1" s="334"/>
      <c r="I1" s="334"/>
    </row>
    <row r="2" spans="1:9" s="1" customFormat="1" ht="16.5">
      <c r="A2" s="346" t="s">
        <v>257</v>
      </c>
      <c r="B2" s="347" t="s">
        <v>262</v>
      </c>
      <c r="C2" s="347" t="s">
        <v>300</v>
      </c>
      <c r="D2" s="347" t="s">
        <v>260</v>
      </c>
      <c r="E2" s="347" t="s">
        <v>261</v>
      </c>
      <c r="F2" s="3" t="s">
        <v>340</v>
      </c>
      <c r="G2" s="3" t="s">
        <v>284</v>
      </c>
      <c r="H2" s="350" t="s">
        <v>285</v>
      </c>
      <c r="I2" s="354" t="s">
        <v>287</v>
      </c>
    </row>
    <row r="3" spans="1:9" s="1" customFormat="1" ht="16.5">
      <c r="A3" s="346"/>
      <c r="B3" s="348"/>
      <c r="C3" s="348"/>
      <c r="D3" s="348"/>
      <c r="E3" s="348"/>
      <c r="F3" s="3" t="s">
        <v>341</v>
      </c>
      <c r="G3" s="3" t="s">
        <v>288</v>
      </c>
      <c r="H3" s="351"/>
      <c r="I3" s="355"/>
    </row>
    <row r="4" spans="1:9">
      <c r="A4" s="5"/>
      <c r="B4" s="154" t="s">
        <v>342</v>
      </c>
      <c r="C4" s="6" t="s">
        <v>343</v>
      </c>
      <c r="D4" s="7" t="s">
        <v>344</v>
      </c>
      <c r="E4" s="6" t="s">
        <v>349</v>
      </c>
      <c r="F4" s="6">
        <v>0.3</v>
      </c>
      <c r="G4" s="6">
        <v>0.5</v>
      </c>
      <c r="H4" s="6">
        <f t="shared" ref="H4:H9" si="0">SUM(F4:G4)</f>
        <v>0.8</v>
      </c>
      <c r="I4" s="6" t="s">
        <v>276</v>
      </c>
    </row>
    <row r="5" spans="1:9" ht="27">
      <c r="A5" s="5"/>
      <c r="B5" s="154" t="s">
        <v>342</v>
      </c>
      <c r="C5" s="6" t="s">
        <v>343</v>
      </c>
      <c r="D5" s="8" t="s">
        <v>345</v>
      </c>
      <c r="E5" s="6" t="s">
        <v>349</v>
      </c>
      <c r="F5" s="6">
        <v>0.3</v>
      </c>
      <c r="G5" s="6">
        <v>0.5</v>
      </c>
      <c r="H5" s="6">
        <f t="shared" si="0"/>
        <v>0.8</v>
      </c>
      <c r="I5" s="6" t="s">
        <v>276</v>
      </c>
    </row>
    <row r="6" spans="1:9" ht="27">
      <c r="A6" s="5"/>
      <c r="B6" s="154" t="s">
        <v>342</v>
      </c>
      <c r="C6" s="6" t="s">
        <v>343</v>
      </c>
      <c r="D6" s="8" t="s">
        <v>346</v>
      </c>
      <c r="E6" s="6" t="s">
        <v>349</v>
      </c>
      <c r="F6" s="6">
        <v>0.3</v>
      </c>
      <c r="G6" s="6">
        <v>0.5</v>
      </c>
      <c r="H6" s="6">
        <f t="shared" si="0"/>
        <v>0.8</v>
      </c>
      <c r="I6" s="6" t="s">
        <v>276</v>
      </c>
    </row>
    <row r="7" spans="1:9">
      <c r="A7" s="5"/>
      <c r="B7" s="154" t="s">
        <v>342</v>
      </c>
      <c r="C7" t="s">
        <v>347</v>
      </c>
      <c r="D7" s="7" t="s">
        <v>344</v>
      </c>
      <c r="E7" s="6" t="s">
        <v>349</v>
      </c>
      <c r="F7" s="6">
        <v>0.1</v>
      </c>
      <c r="G7" s="6">
        <v>0.3</v>
      </c>
      <c r="H7" s="6">
        <f t="shared" si="0"/>
        <v>0.4</v>
      </c>
      <c r="I7" s="6" t="s">
        <v>276</v>
      </c>
    </row>
    <row r="8" spans="1:9" ht="27">
      <c r="A8" s="5"/>
      <c r="B8" s="154" t="s">
        <v>342</v>
      </c>
      <c r="C8" t="s">
        <v>347</v>
      </c>
      <c r="D8" s="8" t="s">
        <v>345</v>
      </c>
      <c r="E8" s="6" t="s">
        <v>349</v>
      </c>
      <c r="F8" s="6">
        <v>0.1</v>
      </c>
      <c r="G8" s="6">
        <v>0.3</v>
      </c>
      <c r="H8" s="6">
        <f t="shared" si="0"/>
        <v>0.4</v>
      </c>
      <c r="I8" s="6" t="s">
        <v>276</v>
      </c>
    </row>
    <row r="9" spans="1:9" ht="27">
      <c r="A9" s="5"/>
      <c r="B9" s="154" t="s">
        <v>342</v>
      </c>
      <c r="C9" t="s">
        <v>347</v>
      </c>
      <c r="D9" s="8" t="s">
        <v>346</v>
      </c>
      <c r="E9" s="6" t="s">
        <v>349</v>
      </c>
      <c r="F9" s="6">
        <v>0.1</v>
      </c>
      <c r="G9" s="6">
        <v>0.3</v>
      </c>
      <c r="H9" s="6">
        <f t="shared" si="0"/>
        <v>0.4</v>
      </c>
      <c r="I9" s="6" t="s">
        <v>276</v>
      </c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>
      <c r="A12" s="5"/>
      <c r="B12" s="5"/>
      <c r="C12" s="5"/>
      <c r="D12" s="5"/>
      <c r="E12" s="5"/>
      <c r="F12" s="5"/>
      <c r="G12" s="5"/>
      <c r="H12" s="5"/>
      <c r="I12" s="5"/>
    </row>
    <row r="13" spans="1:9" s="2" customFormat="1" ht="18.75">
      <c r="A13" s="335" t="s">
        <v>360</v>
      </c>
      <c r="B13" s="342"/>
      <c r="C13" s="342"/>
      <c r="D13" s="337"/>
      <c r="E13" s="10"/>
      <c r="F13" s="341" t="s">
        <v>337</v>
      </c>
      <c r="G13" s="342"/>
      <c r="H13" s="337"/>
      <c r="I13" s="11"/>
    </row>
    <row r="14" spans="1:9" ht="16.5">
      <c r="A14" s="343" t="s">
        <v>348</v>
      </c>
      <c r="B14" s="343"/>
      <c r="C14" s="345"/>
      <c r="D14" s="345"/>
      <c r="E14" s="345"/>
      <c r="F14" s="345"/>
      <c r="G14" s="345"/>
      <c r="H14" s="345"/>
      <c r="I14" s="345"/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phoneticPr fontId="46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58" t="s">
        <v>35</v>
      </c>
      <c r="C2" s="159"/>
      <c r="D2" s="159"/>
      <c r="E2" s="159"/>
      <c r="F2" s="159"/>
      <c r="G2" s="159"/>
      <c r="H2" s="159"/>
      <c r="I2" s="160"/>
    </row>
    <row r="3" spans="2:9" ht="27.95" customHeight="1">
      <c r="B3" s="127"/>
      <c r="C3" s="128"/>
      <c r="D3" s="161" t="s">
        <v>36</v>
      </c>
      <c r="E3" s="162"/>
      <c r="F3" s="163" t="s">
        <v>37</v>
      </c>
      <c r="G3" s="164"/>
      <c r="H3" s="161" t="s">
        <v>38</v>
      </c>
      <c r="I3" s="165"/>
    </row>
    <row r="4" spans="2:9" ht="27.95" customHeight="1">
      <c r="B4" s="127" t="s">
        <v>39</v>
      </c>
      <c r="C4" s="128" t="s">
        <v>40</v>
      </c>
      <c r="D4" s="128" t="s">
        <v>41</v>
      </c>
      <c r="E4" s="128" t="s">
        <v>42</v>
      </c>
      <c r="F4" s="129" t="s">
        <v>41</v>
      </c>
      <c r="G4" s="129" t="s">
        <v>42</v>
      </c>
      <c r="H4" s="128" t="s">
        <v>41</v>
      </c>
      <c r="I4" s="136" t="s">
        <v>42</v>
      </c>
    </row>
    <row r="5" spans="2:9" ht="27.95" customHeight="1">
      <c r="B5" s="130" t="s">
        <v>43</v>
      </c>
      <c r="C5" s="5">
        <v>13</v>
      </c>
      <c r="D5" s="5">
        <v>0</v>
      </c>
      <c r="E5" s="5">
        <v>1</v>
      </c>
      <c r="F5" s="131">
        <v>0</v>
      </c>
      <c r="G5" s="131">
        <v>1</v>
      </c>
      <c r="H5" s="5">
        <v>1</v>
      </c>
      <c r="I5" s="137">
        <v>2</v>
      </c>
    </row>
    <row r="6" spans="2:9" ht="27.95" customHeight="1">
      <c r="B6" s="130" t="s">
        <v>44</v>
      </c>
      <c r="C6" s="5">
        <v>20</v>
      </c>
      <c r="D6" s="5">
        <v>0</v>
      </c>
      <c r="E6" s="5">
        <v>1</v>
      </c>
      <c r="F6" s="131">
        <v>1</v>
      </c>
      <c r="G6" s="131">
        <v>2</v>
      </c>
      <c r="H6" s="5">
        <v>2</v>
      </c>
      <c r="I6" s="137">
        <v>3</v>
      </c>
    </row>
    <row r="7" spans="2:9" ht="27.95" customHeight="1">
      <c r="B7" s="130" t="s">
        <v>45</v>
      </c>
      <c r="C7" s="5">
        <v>32</v>
      </c>
      <c r="D7" s="5">
        <v>0</v>
      </c>
      <c r="E7" s="5">
        <v>1</v>
      </c>
      <c r="F7" s="131">
        <v>2</v>
      </c>
      <c r="G7" s="131">
        <v>3</v>
      </c>
      <c r="H7" s="5">
        <v>3</v>
      </c>
      <c r="I7" s="137">
        <v>4</v>
      </c>
    </row>
    <row r="8" spans="2:9" ht="27.95" customHeight="1">
      <c r="B8" s="130" t="s">
        <v>46</v>
      </c>
      <c r="C8" s="5">
        <v>50</v>
      </c>
      <c r="D8" s="5">
        <v>1</v>
      </c>
      <c r="E8" s="5">
        <v>2</v>
      </c>
      <c r="F8" s="131">
        <v>3</v>
      </c>
      <c r="G8" s="131">
        <v>4</v>
      </c>
      <c r="H8" s="5">
        <v>5</v>
      </c>
      <c r="I8" s="137">
        <v>6</v>
      </c>
    </row>
    <row r="9" spans="2:9" ht="27.95" customHeight="1">
      <c r="B9" s="130" t="s">
        <v>47</v>
      </c>
      <c r="C9" s="5">
        <v>80</v>
      </c>
      <c r="D9" s="5">
        <v>2</v>
      </c>
      <c r="E9" s="5">
        <v>3</v>
      </c>
      <c r="F9" s="131">
        <v>5</v>
      </c>
      <c r="G9" s="131">
        <v>6</v>
      </c>
      <c r="H9" s="5">
        <v>7</v>
      </c>
      <c r="I9" s="137">
        <v>8</v>
      </c>
    </row>
    <row r="10" spans="2:9" ht="27.95" customHeight="1">
      <c r="B10" s="130" t="s">
        <v>48</v>
      </c>
      <c r="C10" s="5">
        <v>125</v>
      </c>
      <c r="D10" s="5">
        <v>3</v>
      </c>
      <c r="E10" s="5">
        <v>4</v>
      </c>
      <c r="F10" s="131">
        <v>7</v>
      </c>
      <c r="G10" s="131">
        <v>8</v>
      </c>
      <c r="H10" s="5">
        <v>10</v>
      </c>
      <c r="I10" s="137">
        <v>11</v>
      </c>
    </row>
    <row r="11" spans="2:9" ht="27.95" customHeight="1">
      <c r="B11" s="130" t="s">
        <v>49</v>
      </c>
      <c r="C11" s="5">
        <v>200</v>
      </c>
      <c r="D11" s="5">
        <v>5</v>
      </c>
      <c r="E11" s="5">
        <v>6</v>
      </c>
      <c r="F11" s="131">
        <v>10</v>
      </c>
      <c r="G11" s="131">
        <v>11</v>
      </c>
      <c r="H11" s="5">
        <v>14</v>
      </c>
      <c r="I11" s="137">
        <v>15</v>
      </c>
    </row>
    <row r="12" spans="2:9" ht="27.95" customHeight="1">
      <c r="B12" s="132" t="s">
        <v>50</v>
      </c>
      <c r="C12" s="133">
        <v>315</v>
      </c>
      <c r="D12" s="133">
        <v>7</v>
      </c>
      <c r="E12" s="133">
        <v>8</v>
      </c>
      <c r="F12" s="134">
        <v>14</v>
      </c>
      <c r="G12" s="134">
        <v>15</v>
      </c>
      <c r="H12" s="133">
        <v>21</v>
      </c>
      <c r="I12" s="138">
        <v>22</v>
      </c>
    </row>
    <row r="14" spans="2:9">
      <c r="B14" s="135" t="s">
        <v>51</v>
      </c>
      <c r="C14" s="135"/>
      <c r="D14" s="135"/>
    </row>
  </sheetData>
  <mergeCells count="4">
    <mergeCell ref="B2:I2"/>
    <mergeCell ref="D3:E3"/>
    <mergeCell ref="F3:G3"/>
    <mergeCell ref="H3:I3"/>
  </mergeCells>
  <phoneticPr fontId="4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B4" sqref="B4:C4"/>
    </sheetView>
  </sheetViews>
  <sheetFormatPr defaultColWidth="10.375" defaultRowHeight="16.5" customHeight="1"/>
  <cols>
    <col min="1" max="1" width="11.125" style="41" customWidth="1"/>
    <col min="2" max="9" width="10.375" style="41"/>
    <col min="10" max="10" width="8.875" style="41" customWidth="1"/>
    <col min="11" max="11" width="12" style="41" customWidth="1"/>
    <col min="12" max="16384" width="10.375" style="41"/>
  </cols>
  <sheetData>
    <row r="1" spans="1:11" ht="20.25">
      <c r="A1" s="233" t="s">
        <v>52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ht="14.25">
      <c r="A2" s="67" t="s">
        <v>53</v>
      </c>
      <c r="B2" s="234" t="s">
        <v>54</v>
      </c>
      <c r="C2" s="234"/>
      <c r="D2" s="235" t="s">
        <v>55</v>
      </c>
      <c r="E2" s="235"/>
      <c r="F2" s="234" t="s">
        <v>56</v>
      </c>
      <c r="G2" s="234"/>
      <c r="H2" s="68" t="s">
        <v>57</v>
      </c>
      <c r="I2" s="236" t="s">
        <v>58</v>
      </c>
      <c r="J2" s="236"/>
      <c r="K2" s="237"/>
    </row>
    <row r="3" spans="1:11" ht="14.25">
      <c r="A3" s="227" t="s">
        <v>59</v>
      </c>
      <c r="B3" s="228"/>
      <c r="C3" s="229"/>
      <c r="D3" s="230" t="s">
        <v>60</v>
      </c>
      <c r="E3" s="231"/>
      <c r="F3" s="231"/>
      <c r="G3" s="232"/>
      <c r="H3" s="230" t="s">
        <v>61</v>
      </c>
      <c r="I3" s="231"/>
      <c r="J3" s="231"/>
      <c r="K3" s="232"/>
    </row>
    <row r="4" spans="1:11" ht="14.25">
      <c r="A4" s="71" t="s">
        <v>62</v>
      </c>
      <c r="B4" s="225" t="s">
        <v>350</v>
      </c>
      <c r="C4" s="226"/>
      <c r="D4" s="219" t="s">
        <v>63</v>
      </c>
      <c r="E4" s="220"/>
      <c r="F4" s="217">
        <v>45376</v>
      </c>
      <c r="G4" s="218"/>
      <c r="H4" s="219" t="s">
        <v>64</v>
      </c>
      <c r="I4" s="220"/>
      <c r="J4" s="72" t="s">
        <v>65</v>
      </c>
      <c r="K4" s="73" t="s">
        <v>66</v>
      </c>
    </row>
    <row r="5" spans="1:11" ht="14.25">
      <c r="A5" s="74" t="s">
        <v>67</v>
      </c>
      <c r="B5" s="225" t="s">
        <v>68</v>
      </c>
      <c r="C5" s="226"/>
      <c r="D5" s="219" t="s">
        <v>69</v>
      </c>
      <c r="E5" s="220"/>
      <c r="F5" s="217">
        <v>45352</v>
      </c>
      <c r="G5" s="218"/>
      <c r="H5" s="219" t="s">
        <v>70</v>
      </c>
      <c r="I5" s="220"/>
      <c r="J5" s="72" t="s">
        <v>65</v>
      </c>
      <c r="K5" s="73" t="s">
        <v>66</v>
      </c>
    </row>
    <row r="6" spans="1:11" ht="14.25">
      <c r="A6" s="71" t="s">
        <v>71</v>
      </c>
      <c r="B6" s="49">
        <v>3</v>
      </c>
      <c r="C6" s="50">
        <v>5</v>
      </c>
      <c r="D6" s="74" t="s">
        <v>72</v>
      </c>
      <c r="E6" s="75"/>
      <c r="F6" s="217">
        <v>45373</v>
      </c>
      <c r="G6" s="218"/>
      <c r="H6" s="219" t="s">
        <v>73</v>
      </c>
      <c r="I6" s="220"/>
      <c r="J6" s="72" t="s">
        <v>65</v>
      </c>
      <c r="K6" s="73" t="s">
        <v>66</v>
      </c>
    </row>
    <row r="7" spans="1:11" ht="14.25">
      <c r="A7" s="71" t="s">
        <v>74</v>
      </c>
      <c r="B7" s="216">
        <v>3500</v>
      </c>
      <c r="C7" s="180"/>
      <c r="D7" s="74" t="s">
        <v>75</v>
      </c>
      <c r="E7" s="77"/>
      <c r="F7" s="217">
        <v>45373</v>
      </c>
      <c r="G7" s="218"/>
      <c r="H7" s="219" t="s">
        <v>76</v>
      </c>
      <c r="I7" s="220"/>
      <c r="J7" s="72" t="s">
        <v>65</v>
      </c>
      <c r="K7" s="73" t="s">
        <v>66</v>
      </c>
    </row>
    <row r="8" spans="1:11" ht="14.25">
      <c r="A8" s="79" t="s">
        <v>77</v>
      </c>
      <c r="B8" s="221"/>
      <c r="C8" s="222"/>
      <c r="D8" s="187" t="s">
        <v>78</v>
      </c>
      <c r="E8" s="188"/>
      <c r="F8" s="223">
        <v>45376</v>
      </c>
      <c r="G8" s="224"/>
      <c r="H8" s="187" t="s">
        <v>79</v>
      </c>
      <c r="I8" s="188"/>
      <c r="J8" s="86" t="s">
        <v>65</v>
      </c>
      <c r="K8" s="94" t="s">
        <v>66</v>
      </c>
    </row>
    <row r="9" spans="1:11" ht="14.25">
      <c r="A9" s="210" t="s">
        <v>80</v>
      </c>
      <c r="B9" s="211"/>
      <c r="C9" s="211"/>
      <c r="D9" s="211"/>
      <c r="E9" s="211"/>
      <c r="F9" s="211"/>
      <c r="G9" s="211"/>
      <c r="H9" s="211"/>
      <c r="I9" s="211"/>
      <c r="J9" s="211"/>
      <c r="K9" s="212"/>
    </row>
    <row r="10" spans="1:11" ht="14.25">
      <c r="A10" s="184" t="s">
        <v>81</v>
      </c>
      <c r="B10" s="185"/>
      <c r="C10" s="185"/>
      <c r="D10" s="185"/>
      <c r="E10" s="185"/>
      <c r="F10" s="185"/>
      <c r="G10" s="185"/>
      <c r="H10" s="185"/>
      <c r="I10" s="185"/>
      <c r="J10" s="185"/>
      <c r="K10" s="186"/>
    </row>
    <row r="11" spans="1:11" ht="14.25">
      <c r="A11" s="103" t="s">
        <v>82</v>
      </c>
      <c r="B11" s="104" t="s">
        <v>83</v>
      </c>
      <c r="C11" s="105" t="s">
        <v>84</v>
      </c>
      <c r="D11" s="106"/>
      <c r="E11" s="107" t="s">
        <v>85</v>
      </c>
      <c r="F11" s="104" t="s">
        <v>83</v>
      </c>
      <c r="G11" s="105" t="s">
        <v>84</v>
      </c>
      <c r="H11" s="105" t="s">
        <v>86</v>
      </c>
      <c r="I11" s="107" t="s">
        <v>87</v>
      </c>
      <c r="J11" s="104" t="s">
        <v>83</v>
      </c>
      <c r="K11" s="123" t="s">
        <v>84</v>
      </c>
    </row>
    <row r="12" spans="1:11" ht="14.25">
      <c r="A12" s="74" t="s">
        <v>88</v>
      </c>
      <c r="B12" s="85" t="s">
        <v>83</v>
      </c>
      <c r="C12" s="72" t="s">
        <v>84</v>
      </c>
      <c r="D12" s="77"/>
      <c r="E12" s="75" t="s">
        <v>89</v>
      </c>
      <c r="F12" s="85" t="s">
        <v>83</v>
      </c>
      <c r="G12" s="72" t="s">
        <v>84</v>
      </c>
      <c r="H12" s="72" t="s">
        <v>86</v>
      </c>
      <c r="I12" s="75" t="s">
        <v>90</v>
      </c>
      <c r="J12" s="85" t="s">
        <v>83</v>
      </c>
      <c r="K12" s="73" t="s">
        <v>84</v>
      </c>
    </row>
    <row r="13" spans="1:11" ht="14.25">
      <c r="A13" s="74" t="s">
        <v>91</v>
      </c>
      <c r="B13" s="85" t="s">
        <v>83</v>
      </c>
      <c r="C13" s="72" t="s">
        <v>84</v>
      </c>
      <c r="D13" s="77"/>
      <c r="E13" s="75" t="s">
        <v>92</v>
      </c>
      <c r="F13" s="72" t="s">
        <v>93</v>
      </c>
      <c r="G13" s="72" t="s">
        <v>94</v>
      </c>
      <c r="H13" s="72" t="s">
        <v>86</v>
      </c>
      <c r="I13" s="75" t="s">
        <v>95</v>
      </c>
      <c r="J13" s="85" t="s">
        <v>83</v>
      </c>
      <c r="K13" s="73" t="s">
        <v>84</v>
      </c>
    </row>
    <row r="14" spans="1:11" ht="14.25">
      <c r="A14" s="187" t="s">
        <v>96</v>
      </c>
      <c r="B14" s="188"/>
      <c r="C14" s="188"/>
      <c r="D14" s="188"/>
      <c r="E14" s="188"/>
      <c r="F14" s="188"/>
      <c r="G14" s="188"/>
      <c r="H14" s="188"/>
      <c r="I14" s="188"/>
      <c r="J14" s="188"/>
      <c r="K14" s="189"/>
    </row>
    <row r="15" spans="1:11" ht="14.25">
      <c r="A15" s="184" t="s">
        <v>97</v>
      </c>
      <c r="B15" s="185"/>
      <c r="C15" s="185"/>
      <c r="D15" s="185"/>
      <c r="E15" s="185"/>
      <c r="F15" s="185"/>
      <c r="G15" s="185"/>
      <c r="H15" s="185"/>
      <c r="I15" s="185"/>
      <c r="J15" s="185"/>
      <c r="K15" s="186"/>
    </row>
    <row r="16" spans="1:11" ht="14.25">
      <c r="A16" s="108" t="s">
        <v>98</v>
      </c>
      <c r="B16" s="105" t="s">
        <v>93</v>
      </c>
      <c r="C16" s="105" t="s">
        <v>94</v>
      </c>
      <c r="D16" s="109"/>
      <c r="E16" s="110" t="s">
        <v>99</v>
      </c>
      <c r="F16" s="105" t="s">
        <v>93</v>
      </c>
      <c r="G16" s="105" t="s">
        <v>94</v>
      </c>
      <c r="H16" s="111"/>
      <c r="I16" s="110" t="s">
        <v>100</v>
      </c>
      <c r="J16" s="105" t="s">
        <v>93</v>
      </c>
      <c r="K16" s="123" t="s">
        <v>94</v>
      </c>
    </row>
    <row r="17" spans="1:22" ht="16.5" customHeight="1">
      <c r="A17" s="76" t="s">
        <v>101</v>
      </c>
      <c r="B17" s="72" t="s">
        <v>93</v>
      </c>
      <c r="C17" s="72" t="s">
        <v>94</v>
      </c>
      <c r="D17" s="112"/>
      <c r="E17" s="87" t="s">
        <v>102</v>
      </c>
      <c r="F17" s="72" t="s">
        <v>93</v>
      </c>
      <c r="G17" s="72" t="s">
        <v>94</v>
      </c>
      <c r="H17" s="113"/>
      <c r="I17" s="87" t="s">
        <v>103</v>
      </c>
      <c r="J17" s="72" t="s">
        <v>93</v>
      </c>
      <c r="K17" s="73" t="s">
        <v>94</v>
      </c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</row>
    <row r="18" spans="1:22" ht="18" customHeight="1">
      <c r="A18" s="213" t="s">
        <v>104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5"/>
    </row>
    <row r="19" spans="1:22" ht="18" customHeight="1">
      <c r="A19" s="184" t="s">
        <v>105</v>
      </c>
      <c r="B19" s="185"/>
      <c r="C19" s="185"/>
      <c r="D19" s="185"/>
      <c r="E19" s="185"/>
      <c r="F19" s="185"/>
      <c r="G19" s="185"/>
      <c r="H19" s="185"/>
      <c r="I19" s="185"/>
      <c r="J19" s="185"/>
      <c r="K19" s="186"/>
    </row>
    <row r="20" spans="1:22" ht="16.5" customHeight="1">
      <c r="A20" s="201" t="s">
        <v>106</v>
      </c>
      <c r="B20" s="202"/>
      <c r="C20" s="202"/>
      <c r="D20" s="202"/>
      <c r="E20" s="202"/>
      <c r="F20" s="202"/>
      <c r="G20" s="202"/>
      <c r="H20" s="202"/>
      <c r="I20" s="202"/>
      <c r="J20" s="202"/>
      <c r="K20" s="203"/>
    </row>
    <row r="21" spans="1:22" ht="21.75" customHeight="1">
      <c r="A21" s="114" t="s">
        <v>107</v>
      </c>
      <c r="B21" s="87" t="s">
        <v>108</v>
      </c>
      <c r="C21" s="87" t="s">
        <v>109</v>
      </c>
      <c r="D21" s="87" t="s">
        <v>110</v>
      </c>
      <c r="E21" s="87" t="s">
        <v>111</v>
      </c>
      <c r="F21" s="87" t="s">
        <v>112</v>
      </c>
      <c r="G21" s="87" t="s">
        <v>113</v>
      </c>
      <c r="H21" s="87" t="s">
        <v>114</v>
      </c>
      <c r="I21" s="87" t="s">
        <v>115</v>
      </c>
      <c r="J21" s="87" t="s">
        <v>116</v>
      </c>
      <c r="K21" s="95" t="s">
        <v>117</v>
      </c>
    </row>
    <row r="22" spans="1:22" ht="16.5" customHeight="1">
      <c r="A22" s="155" t="s">
        <v>118</v>
      </c>
      <c r="B22" s="115"/>
      <c r="C22" s="115"/>
      <c r="D22" s="116">
        <v>1</v>
      </c>
      <c r="E22" s="116">
        <v>1</v>
      </c>
      <c r="F22" s="116">
        <v>1</v>
      </c>
      <c r="G22" s="116">
        <v>1</v>
      </c>
      <c r="H22" s="116">
        <v>1</v>
      </c>
      <c r="I22" s="116"/>
      <c r="J22" s="115"/>
      <c r="K22" s="125"/>
    </row>
    <row r="23" spans="1:22" ht="16.5" customHeight="1">
      <c r="A23" s="155" t="s">
        <v>119</v>
      </c>
      <c r="B23" s="115"/>
      <c r="C23" s="115"/>
      <c r="D23" s="116">
        <v>1</v>
      </c>
      <c r="E23" s="116">
        <v>1</v>
      </c>
      <c r="F23" s="116">
        <v>1</v>
      </c>
      <c r="G23" s="116">
        <v>1</v>
      </c>
      <c r="H23" s="116">
        <v>1</v>
      </c>
      <c r="I23" s="116"/>
      <c r="J23" s="115"/>
      <c r="K23" s="126"/>
    </row>
    <row r="24" spans="1:22" ht="16.5" customHeight="1">
      <c r="A24" s="155" t="s">
        <v>120</v>
      </c>
      <c r="B24" s="115"/>
      <c r="C24" s="115"/>
      <c r="D24" s="116">
        <v>1</v>
      </c>
      <c r="E24" s="116">
        <v>1</v>
      </c>
      <c r="F24" s="116">
        <v>1</v>
      </c>
      <c r="G24" s="116">
        <v>1</v>
      </c>
      <c r="H24" s="116">
        <v>1</v>
      </c>
      <c r="I24" s="116"/>
      <c r="J24" s="115"/>
      <c r="K24" s="126"/>
    </row>
    <row r="25" spans="1:22" ht="16.5" customHeight="1">
      <c r="A25" s="78"/>
      <c r="B25" s="115"/>
      <c r="C25" s="115"/>
      <c r="D25" s="115"/>
      <c r="E25" s="115"/>
      <c r="F25" s="115"/>
      <c r="G25" s="115"/>
      <c r="H25" s="115"/>
      <c r="I25" s="115"/>
      <c r="J25" s="115"/>
      <c r="K25" s="65"/>
    </row>
    <row r="26" spans="1:22" ht="16.5" customHeight="1">
      <c r="A26" s="78"/>
      <c r="B26" s="115"/>
      <c r="C26" s="115"/>
      <c r="D26" s="115"/>
      <c r="E26" s="115"/>
      <c r="F26" s="115"/>
      <c r="G26" s="115"/>
      <c r="H26" s="115"/>
      <c r="I26" s="115"/>
      <c r="J26" s="115"/>
      <c r="K26" s="65"/>
    </row>
    <row r="27" spans="1:22" ht="16.5" customHeight="1">
      <c r="A27" s="78"/>
      <c r="B27" s="115"/>
      <c r="C27" s="115"/>
      <c r="D27" s="115"/>
      <c r="E27" s="115"/>
      <c r="F27" s="115"/>
      <c r="G27" s="115"/>
      <c r="H27" s="115"/>
      <c r="I27" s="115"/>
      <c r="J27" s="115"/>
      <c r="K27" s="65"/>
    </row>
    <row r="28" spans="1:22" ht="16.5" customHeight="1">
      <c r="A28" s="78"/>
      <c r="B28" s="115"/>
      <c r="C28" s="115"/>
      <c r="D28" s="115"/>
      <c r="E28" s="115"/>
      <c r="F28" s="115"/>
      <c r="G28" s="115"/>
      <c r="H28" s="115"/>
      <c r="I28" s="115"/>
      <c r="J28" s="115"/>
      <c r="K28" s="65"/>
    </row>
    <row r="29" spans="1:22" ht="18" customHeight="1">
      <c r="A29" s="190" t="s">
        <v>121</v>
      </c>
      <c r="B29" s="191"/>
      <c r="C29" s="191"/>
      <c r="D29" s="191"/>
      <c r="E29" s="191"/>
      <c r="F29" s="191"/>
      <c r="G29" s="191"/>
      <c r="H29" s="191"/>
      <c r="I29" s="191"/>
      <c r="J29" s="191"/>
      <c r="K29" s="192"/>
    </row>
    <row r="30" spans="1:22" ht="18.75" customHeight="1">
      <c r="A30" s="204" t="s">
        <v>122</v>
      </c>
      <c r="B30" s="205"/>
      <c r="C30" s="205"/>
      <c r="D30" s="205"/>
      <c r="E30" s="205"/>
      <c r="F30" s="205"/>
      <c r="G30" s="205"/>
      <c r="H30" s="205"/>
      <c r="I30" s="205"/>
      <c r="J30" s="205"/>
      <c r="K30" s="206"/>
    </row>
    <row r="31" spans="1:22" ht="18.75" customHeight="1">
      <c r="A31" s="207"/>
      <c r="B31" s="208"/>
      <c r="C31" s="208"/>
      <c r="D31" s="208"/>
      <c r="E31" s="208"/>
      <c r="F31" s="208"/>
      <c r="G31" s="208"/>
      <c r="H31" s="208"/>
      <c r="I31" s="208"/>
      <c r="J31" s="208"/>
      <c r="K31" s="209"/>
    </row>
    <row r="32" spans="1:22" ht="18" customHeight="1">
      <c r="A32" s="190" t="s">
        <v>123</v>
      </c>
      <c r="B32" s="191"/>
      <c r="C32" s="191"/>
      <c r="D32" s="191"/>
      <c r="E32" s="191"/>
      <c r="F32" s="191"/>
      <c r="G32" s="191"/>
      <c r="H32" s="191"/>
      <c r="I32" s="191"/>
      <c r="J32" s="191"/>
      <c r="K32" s="192"/>
    </row>
    <row r="33" spans="1:11" ht="14.25">
      <c r="A33" s="193" t="s">
        <v>124</v>
      </c>
      <c r="B33" s="194"/>
      <c r="C33" s="194"/>
      <c r="D33" s="194"/>
      <c r="E33" s="194"/>
      <c r="F33" s="194"/>
      <c r="G33" s="194"/>
      <c r="H33" s="194"/>
      <c r="I33" s="194"/>
      <c r="J33" s="194"/>
      <c r="K33" s="195"/>
    </row>
    <row r="34" spans="1:11" ht="14.25">
      <c r="A34" s="196" t="s">
        <v>125</v>
      </c>
      <c r="B34" s="197"/>
      <c r="C34" s="72" t="s">
        <v>65</v>
      </c>
      <c r="D34" s="72" t="s">
        <v>66</v>
      </c>
      <c r="E34" s="198" t="s">
        <v>126</v>
      </c>
      <c r="F34" s="199"/>
      <c r="G34" s="199"/>
      <c r="H34" s="199"/>
      <c r="I34" s="199"/>
      <c r="J34" s="199"/>
      <c r="K34" s="200"/>
    </row>
    <row r="35" spans="1:11" ht="14.25">
      <c r="A35" s="166" t="s">
        <v>127</v>
      </c>
      <c r="B35" s="166"/>
      <c r="C35" s="166"/>
      <c r="D35" s="166"/>
      <c r="E35" s="166"/>
      <c r="F35" s="166"/>
      <c r="G35" s="166"/>
      <c r="H35" s="166"/>
      <c r="I35" s="166"/>
      <c r="J35" s="166"/>
      <c r="K35" s="166"/>
    </row>
    <row r="36" spans="1:11" ht="14.25">
      <c r="A36" s="175" t="s">
        <v>128</v>
      </c>
      <c r="B36" s="176"/>
      <c r="C36" s="176"/>
      <c r="D36" s="176"/>
      <c r="E36" s="176"/>
      <c r="F36" s="176"/>
      <c r="G36" s="176"/>
      <c r="H36" s="176"/>
      <c r="I36" s="176"/>
      <c r="J36" s="176"/>
      <c r="K36" s="177"/>
    </row>
    <row r="37" spans="1:11" ht="14.25">
      <c r="A37" s="178" t="s">
        <v>129</v>
      </c>
      <c r="B37" s="179"/>
      <c r="C37" s="179"/>
      <c r="D37" s="179"/>
      <c r="E37" s="179"/>
      <c r="F37" s="179"/>
      <c r="G37" s="179"/>
      <c r="H37" s="179"/>
      <c r="I37" s="179"/>
      <c r="J37" s="179"/>
      <c r="K37" s="180"/>
    </row>
    <row r="38" spans="1:11" ht="14.25">
      <c r="A38" s="178"/>
      <c r="B38" s="179"/>
      <c r="C38" s="179"/>
      <c r="D38" s="179"/>
      <c r="E38" s="179"/>
      <c r="F38" s="179"/>
      <c r="G38" s="179"/>
      <c r="H38" s="179"/>
      <c r="I38" s="179"/>
      <c r="J38" s="179"/>
      <c r="K38" s="180"/>
    </row>
    <row r="39" spans="1:11" ht="14.25">
      <c r="A39" s="178"/>
      <c r="B39" s="179"/>
      <c r="C39" s="179"/>
      <c r="D39" s="179"/>
      <c r="E39" s="179"/>
      <c r="F39" s="179"/>
      <c r="G39" s="179"/>
      <c r="H39" s="179"/>
      <c r="I39" s="179"/>
      <c r="J39" s="179"/>
      <c r="K39" s="180"/>
    </row>
    <row r="40" spans="1:11" ht="14.25">
      <c r="A40" s="178"/>
      <c r="B40" s="179"/>
      <c r="C40" s="179"/>
      <c r="D40" s="179"/>
      <c r="E40" s="179"/>
      <c r="F40" s="179"/>
      <c r="G40" s="179"/>
      <c r="H40" s="179"/>
      <c r="I40" s="179"/>
      <c r="J40" s="179"/>
      <c r="K40" s="180"/>
    </row>
    <row r="41" spans="1:11" ht="14.25">
      <c r="A41" s="178"/>
      <c r="B41" s="179"/>
      <c r="C41" s="179"/>
      <c r="D41" s="179"/>
      <c r="E41" s="179"/>
      <c r="F41" s="179"/>
      <c r="G41" s="179"/>
      <c r="H41" s="179"/>
      <c r="I41" s="179"/>
      <c r="J41" s="179"/>
      <c r="K41" s="180"/>
    </row>
    <row r="42" spans="1:11" ht="14.25">
      <c r="A42" s="178"/>
      <c r="B42" s="179"/>
      <c r="C42" s="179"/>
      <c r="D42" s="179"/>
      <c r="E42" s="179"/>
      <c r="F42" s="179"/>
      <c r="G42" s="179"/>
      <c r="H42" s="179"/>
      <c r="I42" s="179"/>
      <c r="J42" s="179"/>
      <c r="K42" s="180"/>
    </row>
    <row r="43" spans="1:11" ht="14.25">
      <c r="A43" s="181" t="s">
        <v>130</v>
      </c>
      <c r="B43" s="182"/>
      <c r="C43" s="182"/>
      <c r="D43" s="182"/>
      <c r="E43" s="182"/>
      <c r="F43" s="182"/>
      <c r="G43" s="182"/>
      <c r="H43" s="182"/>
      <c r="I43" s="182"/>
      <c r="J43" s="182"/>
      <c r="K43" s="183"/>
    </row>
    <row r="44" spans="1:11" ht="14.25">
      <c r="A44" s="184" t="s">
        <v>131</v>
      </c>
      <c r="B44" s="185"/>
      <c r="C44" s="185"/>
      <c r="D44" s="185"/>
      <c r="E44" s="185"/>
      <c r="F44" s="185"/>
      <c r="G44" s="185"/>
      <c r="H44" s="185"/>
      <c r="I44" s="185"/>
      <c r="J44" s="185"/>
      <c r="K44" s="186"/>
    </row>
    <row r="45" spans="1:11" ht="14.25">
      <c r="A45" s="108" t="s">
        <v>132</v>
      </c>
      <c r="B45" s="105" t="s">
        <v>93</v>
      </c>
      <c r="C45" s="105" t="s">
        <v>94</v>
      </c>
      <c r="D45" s="105" t="s">
        <v>86</v>
      </c>
      <c r="E45" s="110" t="s">
        <v>133</v>
      </c>
      <c r="F45" s="105" t="s">
        <v>93</v>
      </c>
      <c r="G45" s="105" t="s">
        <v>94</v>
      </c>
      <c r="H45" s="105" t="s">
        <v>86</v>
      </c>
      <c r="I45" s="110" t="s">
        <v>134</v>
      </c>
      <c r="J45" s="105" t="s">
        <v>93</v>
      </c>
      <c r="K45" s="123" t="s">
        <v>94</v>
      </c>
    </row>
    <row r="46" spans="1:11" ht="14.25">
      <c r="A46" s="76" t="s">
        <v>85</v>
      </c>
      <c r="B46" s="72" t="s">
        <v>93</v>
      </c>
      <c r="C46" s="72" t="s">
        <v>94</v>
      </c>
      <c r="D46" s="72" t="s">
        <v>86</v>
      </c>
      <c r="E46" s="87" t="s">
        <v>92</v>
      </c>
      <c r="F46" s="72" t="s">
        <v>93</v>
      </c>
      <c r="G46" s="72" t="s">
        <v>94</v>
      </c>
      <c r="H46" s="72" t="s">
        <v>86</v>
      </c>
      <c r="I46" s="87" t="s">
        <v>103</v>
      </c>
      <c r="J46" s="72" t="s">
        <v>93</v>
      </c>
      <c r="K46" s="73" t="s">
        <v>94</v>
      </c>
    </row>
    <row r="47" spans="1:11" ht="14.25">
      <c r="A47" s="187" t="s">
        <v>96</v>
      </c>
      <c r="B47" s="188"/>
      <c r="C47" s="188"/>
      <c r="D47" s="188"/>
      <c r="E47" s="188"/>
      <c r="F47" s="188"/>
      <c r="G47" s="188"/>
      <c r="H47" s="188"/>
      <c r="I47" s="188"/>
      <c r="J47" s="188"/>
      <c r="K47" s="189"/>
    </row>
    <row r="48" spans="1:11" ht="14.25">
      <c r="A48" s="166" t="s">
        <v>135</v>
      </c>
      <c r="B48" s="166"/>
      <c r="C48" s="166"/>
      <c r="D48" s="166"/>
      <c r="E48" s="166"/>
      <c r="F48" s="166"/>
      <c r="G48" s="166"/>
      <c r="H48" s="166"/>
      <c r="I48" s="166"/>
      <c r="J48" s="166"/>
      <c r="K48" s="166"/>
    </row>
    <row r="49" spans="1:11" ht="14.25">
      <c r="A49" s="175"/>
      <c r="B49" s="176"/>
      <c r="C49" s="176"/>
      <c r="D49" s="176"/>
      <c r="E49" s="176"/>
      <c r="F49" s="176"/>
      <c r="G49" s="176"/>
      <c r="H49" s="176"/>
      <c r="I49" s="176"/>
      <c r="J49" s="176"/>
      <c r="K49" s="177"/>
    </row>
    <row r="50" spans="1:11" ht="14.25">
      <c r="A50" s="117" t="s">
        <v>136</v>
      </c>
      <c r="B50" s="170" t="s">
        <v>137</v>
      </c>
      <c r="C50" s="170"/>
      <c r="D50" s="118" t="s">
        <v>138</v>
      </c>
      <c r="E50" s="119" t="s">
        <v>139</v>
      </c>
      <c r="F50" s="120" t="s">
        <v>140</v>
      </c>
      <c r="G50" s="121"/>
      <c r="H50" s="171" t="s">
        <v>141</v>
      </c>
      <c r="I50" s="172"/>
      <c r="J50" s="173"/>
      <c r="K50" s="174"/>
    </row>
    <row r="51" spans="1:11" ht="14.25">
      <c r="A51" s="166"/>
      <c r="B51" s="166"/>
      <c r="C51" s="166"/>
      <c r="D51" s="166"/>
      <c r="E51" s="166"/>
      <c r="F51" s="166"/>
      <c r="G51" s="166"/>
      <c r="H51" s="166"/>
      <c r="I51" s="166"/>
      <c r="J51" s="166"/>
      <c r="K51" s="166"/>
    </row>
    <row r="52" spans="1:11" ht="14.25">
      <c r="A52" s="167"/>
      <c r="B52" s="168"/>
      <c r="C52" s="168"/>
      <c r="D52" s="168"/>
      <c r="E52" s="168"/>
      <c r="F52" s="168"/>
      <c r="G52" s="168"/>
      <c r="H52" s="168"/>
      <c r="I52" s="168"/>
      <c r="J52" s="168"/>
      <c r="K52" s="169"/>
    </row>
    <row r="53" spans="1:11" ht="14.25">
      <c r="A53" s="117" t="s">
        <v>136</v>
      </c>
      <c r="B53" s="170" t="s">
        <v>137</v>
      </c>
      <c r="C53" s="170"/>
      <c r="D53" s="118" t="s">
        <v>138</v>
      </c>
      <c r="E53" s="122" t="s">
        <v>142</v>
      </c>
      <c r="F53" s="120" t="s">
        <v>143</v>
      </c>
      <c r="G53" s="121">
        <v>45366</v>
      </c>
      <c r="H53" s="171" t="s">
        <v>141</v>
      </c>
      <c r="I53" s="172"/>
      <c r="J53" s="173" t="s">
        <v>144</v>
      </c>
      <c r="K53" s="17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4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0"/>
  <sheetViews>
    <sheetView workbookViewId="0">
      <selection activeCell="U10" sqref="U9:U10"/>
    </sheetView>
  </sheetViews>
  <sheetFormatPr defaultColWidth="9" defaultRowHeight="26.1" customHeight="1"/>
  <cols>
    <col min="1" max="1" width="17.125" style="24" customWidth="1"/>
    <col min="2" max="6" width="9.375" style="24" customWidth="1"/>
    <col min="7" max="7" width="1.375" style="24" customWidth="1"/>
    <col min="8" max="13" width="11.75" style="24" customWidth="1"/>
    <col min="14" max="16384" width="9" style="24"/>
  </cols>
  <sheetData>
    <row r="1" spans="1:13" ht="30" customHeight="1">
      <c r="A1" s="238" t="s">
        <v>145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</row>
    <row r="2" spans="1:13" ht="29.1" customHeight="1">
      <c r="A2" s="25" t="s">
        <v>62</v>
      </c>
      <c r="B2" s="240" t="s">
        <v>351</v>
      </c>
      <c r="C2" s="241"/>
      <c r="D2" s="26" t="s">
        <v>67</v>
      </c>
      <c r="E2" s="241" t="s">
        <v>68</v>
      </c>
      <c r="F2" s="241"/>
      <c r="G2" s="246"/>
      <c r="H2" s="35" t="s">
        <v>57</v>
      </c>
      <c r="I2" s="241" t="s">
        <v>58</v>
      </c>
      <c r="J2" s="241"/>
      <c r="K2" s="241"/>
      <c r="L2" s="241"/>
      <c r="M2" s="242"/>
    </row>
    <row r="3" spans="1:13" ht="29.1" customHeight="1">
      <c r="A3" s="245" t="s">
        <v>146</v>
      </c>
      <c r="B3" s="243" t="s">
        <v>147</v>
      </c>
      <c r="C3" s="243"/>
      <c r="D3" s="243"/>
      <c r="E3" s="243"/>
      <c r="F3" s="243"/>
      <c r="G3" s="247"/>
      <c r="H3" s="243" t="s">
        <v>148</v>
      </c>
      <c r="I3" s="243"/>
      <c r="J3" s="243"/>
      <c r="K3" s="243"/>
      <c r="L3" s="243"/>
      <c r="M3" s="244"/>
    </row>
    <row r="4" spans="1:13" ht="29.1" customHeight="1">
      <c r="A4" s="245"/>
      <c r="B4" s="27" t="s">
        <v>110</v>
      </c>
      <c r="C4" s="27" t="s">
        <v>111</v>
      </c>
      <c r="D4" s="27" t="s">
        <v>112</v>
      </c>
      <c r="E4" s="27" t="s">
        <v>113</v>
      </c>
      <c r="F4" s="27" t="s">
        <v>114</v>
      </c>
      <c r="G4" s="247"/>
      <c r="H4" s="96" t="s">
        <v>149</v>
      </c>
      <c r="I4" s="96" t="s">
        <v>150</v>
      </c>
      <c r="J4" s="96"/>
      <c r="K4" s="96"/>
      <c r="L4" s="96"/>
      <c r="M4" s="97"/>
    </row>
    <row r="5" spans="1:13" ht="29.1" customHeight="1">
      <c r="A5" s="28" t="s">
        <v>151</v>
      </c>
      <c r="B5" s="29" t="s">
        <v>152</v>
      </c>
      <c r="C5" s="29" t="s">
        <v>153</v>
      </c>
      <c r="D5" s="29" t="s">
        <v>154</v>
      </c>
      <c r="E5" s="29" t="s">
        <v>155</v>
      </c>
      <c r="F5" s="29" t="s">
        <v>156</v>
      </c>
      <c r="G5" s="247"/>
      <c r="H5" s="36" t="s">
        <v>155</v>
      </c>
      <c r="I5" s="36" t="s">
        <v>155</v>
      </c>
      <c r="J5" s="37"/>
      <c r="K5" s="37"/>
      <c r="L5" s="37"/>
      <c r="M5" s="98"/>
    </row>
    <row r="6" spans="1:13" ht="29.1" customHeight="1">
      <c r="A6" s="28" t="s">
        <v>157</v>
      </c>
      <c r="B6" s="30">
        <f t="shared" ref="B6:B8" si="0">C6-2</f>
        <v>60</v>
      </c>
      <c r="C6" s="30">
        <v>62</v>
      </c>
      <c r="D6" s="30">
        <f t="shared" ref="D6:D8" si="1">C6+2</f>
        <v>64</v>
      </c>
      <c r="E6" s="30">
        <f t="shared" ref="E6:E8" si="2">D6+2</f>
        <v>66</v>
      </c>
      <c r="F6" s="30">
        <f t="shared" ref="F6:F8" si="3">E6+1</f>
        <v>67</v>
      </c>
      <c r="G6" s="247"/>
      <c r="H6" s="38" t="s">
        <v>158</v>
      </c>
      <c r="I6" s="38" t="s">
        <v>159</v>
      </c>
      <c r="J6" s="99"/>
      <c r="K6" s="99"/>
      <c r="L6" s="99"/>
      <c r="M6" s="100"/>
    </row>
    <row r="7" spans="1:13" ht="29.1" customHeight="1">
      <c r="A7" s="28" t="s">
        <v>160</v>
      </c>
      <c r="B7" s="30">
        <f t="shared" si="0"/>
        <v>60</v>
      </c>
      <c r="C7" s="30">
        <v>62</v>
      </c>
      <c r="D7" s="30">
        <f t="shared" si="1"/>
        <v>64</v>
      </c>
      <c r="E7" s="30">
        <f t="shared" si="2"/>
        <v>66</v>
      </c>
      <c r="F7" s="30">
        <f t="shared" si="3"/>
        <v>67</v>
      </c>
      <c r="G7" s="247"/>
      <c r="H7" s="38" t="s">
        <v>161</v>
      </c>
      <c r="I7" s="38" t="s">
        <v>161</v>
      </c>
      <c r="J7" s="99"/>
      <c r="K7" s="99"/>
      <c r="L7" s="99"/>
      <c r="M7" s="101"/>
    </row>
    <row r="8" spans="1:13" ht="29.1" customHeight="1">
      <c r="A8" s="31" t="s">
        <v>162</v>
      </c>
      <c r="B8" s="30">
        <f t="shared" si="0"/>
        <v>60</v>
      </c>
      <c r="C8" s="30">
        <v>62</v>
      </c>
      <c r="D8" s="30">
        <f t="shared" si="1"/>
        <v>64</v>
      </c>
      <c r="E8" s="30">
        <f t="shared" si="2"/>
        <v>66</v>
      </c>
      <c r="F8" s="30">
        <f t="shared" si="3"/>
        <v>67</v>
      </c>
      <c r="G8" s="247"/>
      <c r="H8" s="38" t="s">
        <v>163</v>
      </c>
      <c r="I8" s="38" t="s">
        <v>161</v>
      </c>
      <c r="J8" s="37"/>
      <c r="K8" s="37"/>
      <c r="L8" s="37"/>
      <c r="M8" s="102"/>
    </row>
    <row r="9" spans="1:13" ht="29.1" customHeight="1">
      <c r="A9" s="28" t="s">
        <v>164</v>
      </c>
      <c r="B9" s="30">
        <f t="shared" ref="B9:B11" si="4">C9-4</f>
        <v>94</v>
      </c>
      <c r="C9" s="30">
        <v>98</v>
      </c>
      <c r="D9" s="30">
        <f t="shared" ref="D9:D11" si="5">C9+4</f>
        <v>102</v>
      </c>
      <c r="E9" s="30">
        <f>D9+4</f>
        <v>106</v>
      </c>
      <c r="F9" s="30">
        <f t="shared" ref="F9:F11" si="6">E9+6</f>
        <v>112</v>
      </c>
      <c r="G9" s="247"/>
      <c r="H9" s="38" t="s">
        <v>161</v>
      </c>
      <c r="I9" s="38" t="s">
        <v>161</v>
      </c>
      <c r="J9" s="99"/>
      <c r="K9" s="99"/>
      <c r="L9" s="99"/>
      <c r="M9" s="101"/>
    </row>
    <row r="10" spans="1:13" ht="29.1" customHeight="1">
      <c r="A10" s="28" t="s">
        <v>165</v>
      </c>
      <c r="B10" s="30">
        <f t="shared" si="4"/>
        <v>82</v>
      </c>
      <c r="C10" s="30">
        <v>86</v>
      </c>
      <c r="D10" s="30">
        <f t="shared" si="5"/>
        <v>90</v>
      </c>
      <c r="E10" s="30">
        <f>D10+5</f>
        <v>95</v>
      </c>
      <c r="F10" s="30">
        <f t="shared" si="6"/>
        <v>101</v>
      </c>
      <c r="G10" s="247"/>
      <c r="H10" s="38" t="s">
        <v>166</v>
      </c>
      <c r="I10" s="38" t="s">
        <v>166</v>
      </c>
      <c r="J10" s="99"/>
      <c r="K10" s="99"/>
      <c r="L10" s="99"/>
      <c r="M10" s="101"/>
    </row>
    <row r="11" spans="1:13" ht="29.1" customHeight="1">
      <c r="A11" s="28" t="s">
        <v>167</v>
      </c>
      <c r="B11" s="30">
        <f t="shared" si="4"/>
        <v>98</v>
      </c>
      <c r="C11" s="30">
        <v>102</v>
      </c>
      <c r="D11" s="30">
        <f t="shared" si="5"/>
        <v>106</v>
      </c>
      <c r="E11" s="30">
        <f>D11+5</f>
        <v>111</v>
      </c>
      <c r="F11" s="30">
        <f t="shared" si="6"/>
        <v>117</v>
      </c>
      <c r="G11" s="247"/>
      <c r="H11" s="38" t="s">
        <v>161</v>
      </c>
      <c r="I11" s="38" t="s">
        <v>161</v>
      </c>
      <c r="J11" s="99"/>
      <c r="K11" s="99"/>
      <c r="L11" s="99"/>
      <c r="M11" s="101"/>
    </row>
    <row r="12" spans="1:13" ht="29.1" customHeight="1">
      <c r="A12" s="28" t="s">
        <v>168</v>
      </c>
      <c r="B12" s="30">
        <f t="shared" ref="B12:B14" si="7">C12-1</f>
        <v>37</v>
      </c>
      <c r="C12" s="30">
        <v>38</v>
      </c>
      <c r="D12" s="30">
        <f t="shared" ref="D12:D14" si="8">C12+1</f>
        <v>39</v>
      </c>
      <c r="E12" s="30">
        <f t="shared" ref="E12:E14" si="9">D12+1</f>
        <v>40</v>
      </c>
      <c r="F12" s="30">
        <f>E12+1.2</f>
        <v>41.2</v>
      </c>
      <c r="G12" s="247"/>
      <c r="H12" s="38" t="s">
        <v>161</v>
      </c>
      <c r="I12" s="38" t="s">
        <v>161</v>
      </c>
      <c r="J12" s="99"/>
      <c r="K12" s="99"/>
      <c r="L12" s="99"/>
      <c r="M12" s="101"/>
    </row>
    <row r="13" spans="1:13" ht="29.1" customHeight="1">
      <c r="A13" s="28" t="s">
        <v>169</v>
      </c>
      <c r="B13" s="30">
        <f t="shared" si="7"/>
        <v>44</v>
      </c>
      <c r="C13" s="30">
        <v>45</v>
      </c>
      <c r="D13" s="30">
        <f t="shared" si="8"/>
        <v>46</v>
      </c>
      <c r="E13" s="30">
        <f t="shared" si="9"/>
        <v>47</v>
      </c>
      <c r="F13" s="30">
        <f>E13+1.5</f>
        <v>48.5</v>
      </c>
      <c r="G13" s="247"/>
      <c r="H13" s="38" t="s">
        <v>170</v>
      </c>
      <c r="I13" s="38" t="s">
        <v>170</v>
      </c>
      <c r="J13" s="99"/>
      <c r="K13" s="99"/>
      <c r="L13" s="99"/>
      <c r="M13" s="101"/>
    </row>
    <row r="14" spans="1:13" ht="29.1" customHeight="1">
      <c r="A14" s="28" t="s">
        <v>171</v>
      </c>
      <c r="B14" s="30">
        <f t="shared" si="7"/>
        <v>59</v>
      </c>
      <c r="C14" s="30">
        <v>60</v>
      </c>
      <c r="D14" s="30">
        <f t="shared" si="8"/>
        <v>61</v>
      </c>
      <c r="E14" s="30">
        <f t="shared" si="9"/>
        <v>62</v>
      </c>
      <c r="F14" s="30">
        <f>E14+0.5</f>
        <v>62.5</v>
      </c>
      <c r="G14" s="247"/>
      <c r="H14" s="38" t="s">
        <v>159</v>
      </c>
      <c r="I14" s="38" t="s">
        <v>159</v>
      </c>
      <c r="J14" s="99"/>
      <c r="K14" s="99"/>
      <c r="L14" s="99"/>
      <c r="M14" s="101"/>
    </row>
    <row r="15" spans="1:13" ht="29.1" customHeight="1">
      <c r="A15" s="28" t="s">
        <v>172</v>
      </c>
      <c r="B15" s="30">
        <f>C15-0.8</f>
        <v>18.2</v>
      </c>
      <c r="C15" s="32">
        <v>19</v>
      </c>
      <c r="D15" s="30">
        <f>C15+0.8</f>
        <v>19.8</v>
      </c>
      <c r="E15" s="30">
        <f>D15+0.8</f>
        <v>20.6</v>
      </c>
      <c r="F15" s="30">
        <f>E15+1.3</f>
        <v>21.900000000000002</v>
      </c>
      <c r="G15" s="247"/>
      <c r="H15" s="38" t="s">
        <v>161</v>
      </c>
      <c r="I15" s="38" t="s">
        <v>161</v>
      </c>
      <c r="J15" s="99"/>
      <c r="K15" s="99"/>
      <c r="L15" s="99"/>
      <c r="M15" s="101"/>
    </row>
    <row r="16" spans="1:13" ht="29.1" customHeight="1">
      <c r="A16" s="28" t="s">
        <v>173</v>
      </c>
      <c r="B16" s="30">
        <f>C16-0.6</f>
        <v>15.4</v>
      </c>
      <c r="C16" s="30">
        <v>16</v>
      </c>
      <c r="D16" s="30">
        <f>C16+0.6</f>
        <v>16.600000000000001</v>
      </c>
      <c r="E16" s="30">
        <f>D16+0.6</f>
        <v>17.200000000000003</v>
      </c>
      <c r="F16" s="33">
        <f>E16+0.95</f>
        <v>18.150000000000002</v>
      </c>
      <c r="G16" s="247"/>
      <c r="H16" s="38" t="s">
        <v>161</v>
      </c>
      <c r="I16" s="38" t="s">
        <v>161</v>
      </c>
      <c r="J16" s="99"/>
      <c r="K16" s="99"/>
      <c r="L16" s="99"/>
      <c r="M16" s="101"/>
    </row>
    <row r="17" spans="1:13" ht="29.1" customHeight="1">
      <c r="A17" s="28" t="s">
        <v>174</v>
      </c>
      <c r="B17" s="32">
        <f>C17-0.4</f>
        <v>11.6</v>
      </c>
      <c r="C17" s="32">
        <v>12</v>
      </c>
      <c r="D17" s="32">
        <f>C17+0.4</f>
        <v>12.4</v>
      </c>
      <c r="E17" s="32">
        <f>D17+0.4</f>
        <v>12.8</v>
      </c>
      <c r="F17" s="32">
        <f>E17+0.6</f>
        <v>13.4</v>
      </c>
      <c r="G17" s="247"/>
      <c r="H17" s="38" t="s">
        <v>161</v>
      </c>
      <c r="I17" s="38" t="s">
        <v>161</v>
      </c>
      <c r="J17" s="99"/>
      <c r="K17" s="99"/>
      <c r="L17" s="99"/>
      <c r="M17" s="101"/>
    </row>
    <row r="18" spans="1:13" ht="29.1" customHeight="1">
      <c r="A18" s="28" t="s">
        <v>175</v>
      </c>
      <c r="B18" s="32">
        <f>C18-0.5</f>
        <v>34.5</v>
      </c>
      <c r="C18" s="32">
        <v>35</v>
      </c>
      <c r="D18" s="32">
        <f>C18+0.5</f>
        <v>35.5</v>
      </c>
      <c r="E18" s="32">
        <f>D18+0.5</f>
        <v>36</v>
      </c>
      <c r="F18" s="32">
        <f>E18+0.5</f>
        <v>36.5</v>
      </c>
      <c r="G18" s="247"/>
      <c r="H18" s="38" t="s">
        <v>161</v>
      </c>
      <c r="I18" s="38" t="s">
        <v>161</v>
      </c>
      <c r="J18" s="99"/>
      <c r="K18" s="99"/>
      <c r="L18" s="99"/>
      <c r="M18" s="101"/>
    </row>
    <row r="19" spans="1:13" ht="14.25">
      <c r="A19" s="24" t="s">
        <v>176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</row>
    <row r="20" spans="1:13" ht="14.25">
      <c r="A20" s="34"/>
      <c r="B20" s="34"/>
      <c r="C20" s="34"/>
      <c r="D20" s="34"/>
      <c r="E20" s="34"/>
      <c r="F20" s="34"/>
      <c r="G20" s="34"/>
      <c r="H20" s="156" t="s">
        <v>358</v>
      </c>
      <c r="I20" s="40"/>
      <c r="J20" s="39" t="s">
        <v>177</v>
      </c>
      <c r="K20" s="39"/>
      <c r="L20" s="39" t="s">
        <v>178</v>
      </c>
    </row>
  </sheetData>
  <mergeCells count="8">
    <mergeCell ref="A1:M1"/>
    <mergeCell ref="B2:C2"/>
    <mergeCell ref="E2:F2"/>
    <mergeCell ref="I2:M2"/>
    <mergeCell ref="B3:F3"/>
    <mergeCell ref="H3:M3"/>
    <mergeCell ref="A3:A4"/>
    <mergeCell ref="G2:G18"/>
  </mergeCells>
  <phoneticPr fontId="46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9" zoomScale="125" zoomScaleNormal="125" workbookViewId="0">
      <selection activeCell="I57" sqref="I57"/>
    </sheetView>
  </sheetViews>
  <sheetFormatPr defaultColWidth="10" defaultRowHeight="16.5" customHeight="1"/>
  <cols>
    <col min="1" max="1" width="10.875" style="41" customWidth="1"/>
    <col min="2" max="6" width="10" style="41"/>
    <col min="7" max="7" width="10.125" style="41"/>
    <col min="8" max="16384" width="10" style="41"/>
  </cols>
  <sheetData>
    <row r="1" spans="1:11" ht="22.5" customHeight="1">
      <c r="A1" s="293" t="s">
        <v>179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</row>
    <row r="2" spans="1:11" ht="17.25" customHeight="1">
      <c r="A2" s="67" t="s">
        <v>53</v>
      </c>
      <c r="B2" s="234"/>
      <c r="C2" s="234"/>
      <c r="D2" s="235" t="s">
        <v>55</v>
      </c>
      <c r="E2" s="235"/>
      <c r="F2" s="234"/>
      <c r="G2" s="234"/>
      <c r="H2" s="68" t="s">
        <v>57</v>
      </c>
      <c r="I2" s="236"/>
      <c r="J2" s="236"/>
      <c r="K2" s="237"/>
    </row>
    <row r="3" spans="1:11" ht="16.5" customHeight="1">
      <c r="A3" s="227" t="s">
        <v>59</v>
      </c>
      <c r="B3" s="228"/>
      <c r="C3" s="229"/>
      <c r="D3" s="230" t="s">
        <v>60</v>
      </c>
      <c r="E3" s="231"/>
      <c r="F3" s="231"/>
      <c r="G3" s="232"/>
      <c r="H3" s="230" t="s">
        <v>61</v>
      </c>
      <c r="I3" s="231"/>
      <c r="J3" s="231"/>
      <c r="K3" s="232"/>
    </row>
    <row r="4" spans="1:11" ht="16.5" customHeight="1">
      <c r="A4" s="71" t="s">
        <v>62</v>
      </c>
      <c r="B4" s="225" t="s">
        <v>352</v>
      </c>
      <c r="C4" s="226"/>
      <c r="D4" s="219" t="s">
        <v>63</v>
      </c>
      <c r="E4" s="220"/>
      <c r="F4" s="217">
        <v>45376</v>
      </c>
      <c r="G4" s="218"/>
      <c r="H4" s="219" t="s">
        <v>180</v>
      </c>
      <c r="I4" s="220"/>
      <c r="J4" s="72" t="s">
        <v>65</v>
      </c>
      <c r="K4" s="73" t="s">
        <v>66</v>
      </c>
    </row>
    <row r="5" spans="1:11" ht="16.5" customHeight="1">
      <c r="A5" s="74" t="s">
        <v>67</v>
      </c>
      <c r="B5" s="225" t="s">
        <v>68</v>
      </c>
      <c r="C5" s="226"/>
      <c r="D5" s="219" t="s">
        <v>69</v>
      </c>
      <c r="E5" s="220"/>
      <c r="F5" s="217">
        <v>45352</v>
      </c>
      <c r="G5" s="218"/>
      <c r="H5" s="219" t="s">
        <v>181</v>
      </c>
      <c r="I5" s="220"/>
      <c r="J5" s="72" t="s">
        <v>65</v>
      </c>
      <c r="K5" s="73" t="s">
        <v>66</v>
      </c>
    </row>
    <row r="6" spans="1:11" ht="16.5" customHeight="1">
      <c r="A6" s="71" t="s">
        <v>71</v>
      </c>
      <c r="B6" s="49">
        <v>3</v>
      </c>
      <c r="C6" s="50">
        <v>5</v>
      </c>
      <c r="D6" s="74" t="s">
        <v>72</v>
      </c>
      <c r="E6" s="75"/>
      <c r="F6" s="217">
        <v>45371</v>
      </c>
      <c r="G6" s="218"/>
      <c r="H6" s="290" t="s">
        <v>182</v>
      </c>
      <c r="I6" s="291"/>
      <c r="J6" s="291"/>
      <c r="K6" s="292"/>
    </row>
    <row r="7" spans="1:11" ht="16.5" customHeight="1">
      <c r="A7" s="71" t="s">
        <v>74</v>
      </c>
      <c r="B7" s="216">
        <v>3500</v>
      </c>
      <c r="C7" s="180"/>
      <c r="D7" s="74" t="s">
        <v>75</v>
      </c>
      <c r="E7" s="77"/>
      <c r="F7" s="217">
        <v>45373</v>
      </c>
      <c r="G7" s="218"/>
      <c r="H7" s="289"/>
      <c r="I7" s="225"/>
      <c r="J7" s="225"/>
      <c r="K7" s="226"/>
    </row>
    <row r="8" spans="1:11" ht="16.5" customHeight="1">
      <c r="A8" s="79" t="s">
        <v>77</v>
      </c>
      <c r="B8" s="221"/>
      <c r="C8" s="222"/>
      <c r="D8" s="187" t="s">
        <v>78</v>
      </c>
      <c r="E8" s="188"/>
      <c r="F8" s="223">
        <v>45376</v>
      </c>
      <c r="G8" s="224"/>
      <c r="H8" s="187"/>
      <c r="I8" s="188"/>
      <c r="J8" s="188"/>
      <c r="K8" s="189"/>
    </row>
    <row r="9" spans="1:11" ht="16.5" customHeight="1">
      <c r="A9" s="258" t="s">
        <v>183</v>
      </c>
      <c r="B9" s="258"/>
      <c r="C9" s="258"/>
      <c r="D9" s="258"/>
      <c r="E9" s="258"/>
      <c r="F9" s="258"/>
      <c r="G9" s="258"/>
      <c r="H9" s="258"/>
      <c r="I9" s="258"/>
      <c r="J9" s="258"/>
      <c r="K9" s="258"/>
    </row>
    <row r="10" spans="1:11" ht="16.5" customHeight="1">
      <c r="A10" s="80" t="s">
        <v>82</v>
      </c>
      <c r="B10" s="81" t="s">
        <v>83</v>
      </c>
      <c r="C10" s="82" t="s">
        <v>84</v>
      </c>
      <c r="D10" s="83"/>
      <c r="E10" s="84" t="s">
        <v>87</v>
      </c>
      <c r="F10" s="81" t="s">
        <v>83</v>
      </c>
      <c r="G10" s="82" t="s">
        <v>84</v>
      </c>
      <c r="H10" s="81"/>
      <c r="I10" s="84" t="s">
        <v>85</v>
      </c>
      <c r="J10" s="81" t="s">
        <v>83</v>
      </c>
      <c r="K10" s="93" t="s">
        <v>84</v>
      </c>
    </row>
    <row r="11" spans="1:11" ht="16.5" customHeight="1">
      <c r="A11" s="74" t="s">
        <v>88</v>
      </c>
      <c r="B11" s="85" t="s">
        <v>83</v>
      </c>
      <c r="C11" s="72" t="s">
        <v>84</v>
      </c>
      <c r="D11" s="77"/>
      <c r="E11" s="75" t="s">
        <v>90</v>
      </c>
      <c r="F11" s="85" t="s">
        <v>83</v>
      </c>
      <c r="G11" s="72" t="s">
        <v>84</v>
      </c>
      <c r="H11" s="85"/>
      <c r="I11" s="75" t="s">
        <v>95</v>
      </c>
      <c r="J11" s="85" t="s">
        <v>83</v>
      </c>
      <c r="K11" s="73" t="s">
        <v>84</v>
      </c>
    </row>
    <row r="12" spans="1:11" ht="16.5" customHeight="1">
      <c r="A12" s="187" t="s">
        <v>126</v>
      </c>
      <c r="B12" s="188"/>
      <c r="C12" s="188"/>
      <c r="D12" s="188"/>
      <c r="E12" s="188"/>
      <c r="F12" s="188"/>
      <c r="G12" s="188"/>
      <c r="H12" s="188"/>
      <c r="I12" s="188"/>
      <c r="J12" s="188"/>
      <c r="K12" s="189"/>
    </row>
    <row r="13" spans="1:11" ht="16.5" customHeight="1">
      <c r="A13" s="279" t="s">
        <v>184</v>
      </c>
      <c r="B13" s="279"/>
      <c r="C13" s="279"/>
      <c r="D13" s="279"/>
      <c r="E13" s="279"/>
      <c r="F13" s="279"/>
      <c r="G13" s="279"/>
      <c r="H13" s="279"/>
      <c r="I13" s="279"/>
      <c r="J13" s="279"/>
      <c r="K13" s="279"/>
    </row>
    <row r="14" spans="1:11" ht="16.5" customHeight="1">
      <c r="A14" s="280" t="s">
        <v>185</v>
      </c>
      <c r="B14" s="281"/>
      <c r="C14" s="281"/>
      <c r="D14" s="281"/>
      <c r="E14" s="281"/>
      <c r="F14" s="281"/>
      <c r="G14" s="281"/>
      <c r="H14" s="281"/>
      <c r="I14" s="277"/>
      <c r="J14" s="277"/>
      <c r="K14" s="278"/>
    </row>
    <row r="15" spans="1:11" ht="16.5" customHeight="1">
      <c r="A15" s="282"/>
      <c r="B15" s="283"/>
      <c r="C15" s="283"/>
      <c r="D15" s="284"/>
      <c r="E15" s="285"/>
      <c r="F15" s="283"/>
      <c r="G15" s="283"/>
      <c r="H15" s="284"/>
      <c r="I15" s="286"/>
      <c r="J15" s="287"/>
      <c r="K15" s="288"/>
    </row>
    <row r="16" spans="1:11" ht="16.5" customHeight="1">
      <c r="A16" s="272"/>
      <c r="B16" s="273"/>
      <c r="C16" s="273"/>
      <c r="D16" s="273"/>
      <c r="E16" s="273"/>
      <c r="F16" s="273"/>
      <c r="G16" s="273"/>
      <c r="H16" s="273"/>
      <c r="I16" s="273"/>
      <c r="J16" s="273"/>
      <c r="K16" s="274"/>
    </row>
    <row r="17" spans="1:11" ht="16.5" customHeight="1">
      <c r="A17" s="279" t="s">
        <v>186</v>
      </c>
      <c r="B17" s="279"/>
      <c r="C17" s="279"/>
      <c r="D17" s="279"/>
      <c r="E17" s="279"/>
      <c r="F17" s="279"/>
      <c r="G17" s="279"/>
      <c r="H17" s="279"/>
      <c r="I17" s="279"/>
      <c r="J17" s="279"/>
      <c r="K17" s="279"/>
    </row>
    <row r="18" spans="1:11" ht="16.5" customHeight="1">
      <c r="A18" s="280" t="s">
        <v>187</v>
      </c>
      <c r="B18" s="281"/>
      <c r="C18" s="281"/>
      <c r="D18" s="281"/>
      <c r="E18" s="281"/>
      <c r="F18" s="281"/>
      <c r="G18" s="281"/>
      <c r="H18" s="281"/>
      <c r="I18" s="277"/>
      <c r="J18" s="277"/>
      <c r="K18" s="278"/>
    </row>
    <row r="19" spans="1:11" ht="16.5" customHeight="1">
      <c r="A19" s="282"/>
      <c r="B19" s="283"/>
      <c r="C19" s="283"/>
      <c r="D19" s="284"/>
      <c r="E19" s="285"/>
      <c r="F19" s="283"/>
      <c r="G19" s="283"/>
      <c r="H19" s="284"/>
      <c r="I19" s="286"/>
      <c r="J19" s="287"/>
      <c r="K19" s="288"/>
    </row>
    <row r="20" spans="1:11" ht="16.5" customHeight="1">
      <c r="A20" s="272"/>
      <c r="B20" s="273"/>
      <c r="C20" s="273"/>
      <c r="D20" s="273"/>
      <c r="E20" s="273"/>
      <c r="F20" s="273"/>
      <c r="G20" s="273"/>
      <c r="H20" s="273"/>
      <c r="I20" s="273"/>
      <c r="J20" s="273"/>
      <c r="K20" s="274"/>
    </row>
    <row r="21" spans="1:11" ht="16.5" customHeight="1">
      <c r="A21" s="275" t="s">
        <v>123</v>
      </c>
      <c r="B21" s="275"/>
      <c r="C21" s="275"/>
      <c r="D21" s="275"/>
      <c r="E21" s="275"/>
      <c r="F21" s="275"/>
      <c r="G21" s="275"/>
      <c r="H21" s="275"/>
      <c r="I21" s="275"/>
      <c r="J21" s="275"/>
      <c r="K21" s="275"/>
    </row>
    <row r="22" spans="1:11" ht="16.5" customHeight="1">
      <c r="A22" s="276" t="s">
        <v>124</v>
      </c>
      <c r="B22" s="277"/>
      <c r="C22" s="277"/>
      <c r="D22" s="277"/>
      <c r="E22" s="277"/>
      <c r="F22" s="277"/>
      <c r="G22" s="277"/>
      <c r="H22" s="277"/>
      <c r="I22" s="277"/>
      <c r="J22" s="277"/>
      <c r="K22" s="278"/>
    </row>
    <row r="23" spans="1:11" ht="16.5" customHeight="1">
      <c r="A23" s="196" t="s">
        <v>125</v>
      </c>
      <c r="B23" s="197"/>
      <c r="C23" s="72" t="s">
        <v>65</v>
      </c>
      <c r="D23" s="72" t="s">
        <v>66</v>
      </c>
      <c r="E23" s="270"/>
      <c r="F23" s="270"/>
      <c r="G23" s="270"/>
      <c r="H23" s="270"/>
      <c r="I23" s="270"/>
      <c r="J23" s="270"/>
      <c r="K23" s="271"/>
    </row>
    <row r="24" spans="1:11" ht="16.5" customHeight="1">
      <c r="A24" s="219" t="s">
        <v>188</v>
      </c>
      <c r="B24" s="225"/>
      <c r="C24" s="225"/>
      <c r="D24" s="225"/>
      <c r="E24" s="225"/>
      <c r="F24" s="225"/>
      <c r="G24" s="225"/>
      <c r="H24" s="225"/>
      <c r="I24" s="225"/>
      <c r="J24" s="225"/>
      <c r="K24" s="226"/>
    </row>
    <row r="25" spans="1:11" ht="16.5" customHeight="1">
      <c r="A25" s="262"/>
      <c r="B25" s="263"/>
      <c r="C25" s="263"/>
      <c r="D25" s="263"/>
      <c r="E25" s="263"/>
      <c r="F25" s="263"/>
      <c r="G25" s="263"/>
      <c r="H25" s="263"/>
      <c r="I25" s="263"/>
      <c r="J25" s="263"/>
      <c r="K25" s="264"/>
    </row>
    <row r="26" spans="1:11" ht="16.5" customHeight="1">
      <c r="A26" s="258" t="s">
        <v>131</v>
      </c>
      <c r="B26" s="258"/>
      <c r="C26" s="258"/>
      <c r="D26" s="258"/>
      <c r="E26" s="258"/>
      <c r="F26" s="258"/>
      <c r="G26" s="258"/>
      <c r="H26" s="258"/>
      <c r="I26" s="258"/>
      <c r="J26" s="258"/>
      <c r="K26" s="258"/>
    </row>
    <row r="27" spans="1:11" ht="16.5" customHeight="1">
      <c r="A27" s="69" t="s">
        <v>132</v>
      </c>
      <c r="B27" s="82" t="s">
        <v>93</v>
      </c>
      <c r="C27" s="82" t="s">
        <v>94</v>
      </c>
      <c r="D27" s="82" t="s">
        <v>86</v>
      </c>
      <c r="E27" s="70" t="s">
        <v>133</v>
      </c>
      <c r="F27" s="82" t="s">
        <v>93</v>
      </c>
      <c r="G27" s="82" t="s">
        <v>94</v>
      </c>
      <c r="H27" s="82" t="s">
        <v>86</v>
      </c>
      <c r="I27" s="70" t="s">
        <v>134</v>
      </c>
      <c r="J27" s="82" t="s">
        <v>93</v>
      </c>
      <c r="K27" s="93" t="s">
        <v>94</v>
      </c>
    </row>
    <row r="28" spans="1:11" ht="16.5" customHeight="1">
      <c r="A28" s="76" t="s">
        <v>85</v>
      </c>
      <c r="B28" s="72" t="s">
        <v>93</v>
      </c>
      <c r="C28" s="72" t="s">
        <v>94</v>
      </c>
      <c r="D28" s="72" t="s">
        <v>86</v>
      </c>
      <c r="E28" s="87" t="s">
        <v>92</v>
      </c>
      <c r="F28" s="72" t="s">
        <v>93</v>
      </c>
      <c r="G28" s="72" t="s">
        <v>94</v>
      </c>
      <c r="H28" s="72" t="s">
        <v>86</v>
      </c>
      <c r="I28" s="87" t="s">
        <v>103</v>
      </c>
      <c r="J28" s="72" t="s">
        <v>93</v>
      </c>
      <c r="K28" s="73" t="s">
        <v>94</v>
      </c>
    </row>
    <row r="29" spans="1:11" ht="16.5" customHeight="1">
      <c r="A29" s="219" t="s">
        <v>96</v>
      </c>
      <c r="B29" s="197"/>
      <c r="C29" s="197"/>
      <c r="D29" s="197"/>
      <c r="E29" s="197"/>
      <c r="F29" s="197"/>
      <c r="G29" s="197"/>
      <c r="H29" s="197"/>
      <c r="I29" s="197"/>
      <c r="J29" s="197"/>
      <c r="K29" s="266"/>
    </row>
    <row r="30" spans="1:11" ht="16.5" customHeight="1">
      <c r="A30" s="181"/>
      <c r="B30" s="182"/>
      <c r="C30" s="182"/>
      <c r="D30" s="182"/>
      <c r="E30" s="182"/>
      <c r="F30" s="182"/>
      <c r="G30" s="182"/>
      <c r="H30" s="182"/>
      <c r="I30" s="182"/>
      <c r="J30" s="182"/>
      <c r="K30" s="183"/>
    </row>
    <row r="31" spans="1:11" ht="16.5" customHeight="1">
      <c r="A31" s="258" t="s">
        <v>189</v>
      </c>
      <c r="B31" s="258"/>
      <c r="C31" s="258"/>
      <c r="D31" s="258"/>
      <c r="E31" s="258"/>
      <c r="F31" s="258"/>
      <c r="G31" s="258"/>
      <c r="H31" s="258"/>
      <c r="I31" s="258"/>
      <c r="J31" s="258"/>
      <c r="K31" s="258"/>
    </row>
    <row r="32" spans="1:11" ht="17.25" customHeight="1">
      <c r="A32" s="267" t="s">
        <v>353</v>
      </c>
      <c r="B32" s="268"/>
      <c r="C32" s="268"/>
      <c r="D32" s="268"/>
      <c r="E32" s="268"/>
      <c r="F32" s="268"/>
      <c r="G32" s="268"/>
      <c r="H32" s="268"/>
      <c r="I32" s="268"/>
      <c r="J32" s="268"/>
      <c r="K32" s="269"/>
    </row>
    <row r="33" spans="1:11" ht="17.25" customHeight="1">
      <c r="A33" s="178" t="s">
        <v>354</v>
      </c>
      <c r="B33" s="179"/>
      <c r="C33" s="179"/>
      <c r="D33" s="179"/>
      <c r="E33" s="179"/>
      <c r="F33" s="179"/>
      <c r="G33" s="179"/>
      <c r="H33" s="179"/>
      <c r="I33" s="179"/>
      <c r="J33" s="179"/>
      <c r="K33" s="180"/>
    </row>
    <row r="34" spans="1:11" ht="17.25" customHeight="1">
      <c r="A34" s="178"/>
      <c r="B34" s="179"/>
      <c r="C34" s="179"/>
      <c r="D34" s="179"/>
      <c r="E34" s="179"/>
      <c r="F34" s="179"/>
      <c r="G34" s="179"/>
      <c r="H34" s="179"/>
      <c r="I34" s="179"/>
      <c r="J34" s="179"/>
      <c r="K34" s="180"/>
    </row>
    <row r="35" spans="1:11" ht="17.25" customHeight="1">
      <c r="A35" s="178"/>
      <c r="B35" s="179"/>
      <c r="C35" s="179"/>
      <c r="D35" s="179"/>
      <c r="E35" s="179"/>
      <c r="F35" s="179"/>
      <c r="G35" s="179"/>
      <c r="H35" s="179"/>
      <c r="I35" s="179"/>
      <c r="J35" s="179"/>
      <c r="K35" s="180"/>
    </row>
    <row r="36" spans="1:11" ht="17.25" customHeight="1">
      <c r="A36" s="178"/>
      <c r="B36" s="179"/>
      <c r="C36" s="179"/>
      <c r="D36" s="179"/>
      <c r="E36" s="179"/>
      <c r="F36" s="179"/>
      <c r="G36" s="179"/>
      <c r="H36" s="179"/>
      <c r="I36" s="179"/>
      <c r="J36" s="179"/>
      <c r="K36" s="180"/>
    </row>
    <row r="37" spans="1:11" ht="17.25" customHeight="1">
      <c r="A37" s="178"/>
      <c r="B37" s="179"/>
      <c r="C37" s="179"/>
      <c r="D37" s="179"/>
      <c r="E37" s="179"/>
      <c r="F37" s="179"/>
      <c r="G37" s="179"/>
      <c r="H37" s="179"/>
      <c r="I37" s="179"/>
      <c r="J37" s="179"/>
      <c r="K37" s="180"/>
    </row>
    <row r="38" spans="1:11" ht="17.25" customHeight="1">
      <c r="A38" s="178"/>
      <c r="B38" s="179"/>
      <c r="C38" s="179"/>
      <c r="D38" s="179"/>
      <c r="E38" s="179"/>
      <c r="F38" s="179"/>
      <c r="G38" s="179"/>
      <c r="H38" s="179"/>
      <c r="I38" s="179"/>
      <c r="J38" s="179"/>
      <c r="K38" s="180"/>
    </row>
    <row r="39" spans="1:11" ht="17.25" customHeight="1">
      <c r="A39" s="178"/>
      <c r="B39" s="179"/>
      <c r="C39" s="179"/>
      <c r="D39" s="179"/>
      <c r="E39" s="179"/>
      <c r="F39" s="179"/>
      <c r="G39" s="179"/>
      <c r="H39" s="179"/>
      <c r="I39" s="179"/>
      <c r="J39" s="179"/>
      <c r="K39" s="180"/>
    </row>
    <row r="40" spans="1:11" ht="17.25" customHeight="1">
      <c r="A40" s="178"/>
      <c r="B40" s="179"/>
      <c r="C40" s="179"/>
      <c r="D40" s="179"/>
      <c r="E40" s="179"/>
      <c r="F40" s="179"/>
      <c r="G40" s="179"/>
      <c r="H40" s="179"/>
      <c r="I40" s="179"/>
      <c r="J40" s="179"/>
      <c r="K40" s="180"/>
    </row>
    <row r="41" spans="1:11" ht="17.25" customHeight="1">
      <c r="A41" s="178"/>
      <c r="B41" s="179"/>
      <c r="C41" s="179"/>
      <c r="D41" s="179"/>
      <c r="E41" s="179"/>
      <c r="F41" s="179"/>
      <c r="G41" s="179"/>
      <c r="H41" s="179"/>
      <c r="I41" s="179"/>
      <c r="J41" s="179"/>
      <c r="K41" s="180"/>
    </row>
    <row r="42" spans="1:11" ht="17.25" customHeight="1">
      <c r="A42" s="178"/>
      <c r="B42" s="179"/>
      <c r="C42" s="179"/>
      <c r="D42" s="179"/>
      <c r="E42" s="179"/>
      <c r="F42" s="179"/>
      <c r="G42" s="179"/>
      <c r="H42" s="179"/>
      <c r="I42" s="179"/>
      <c r="J42" s="179"/>
      <c r="K42" s="180"/>
    </row>
    <row r="43" spans="1:11" ht="17.25" customHeight="1">
      <c r="A43" s="181" t="s">
        <v>130</v>
      </c>
      <c r="B43" s="182"/>
      <c r="C43" s="182"/>
      <c r="D43" s="182"/>
      <c r="E43" s="182"/>
      <c r="F43" s="182"/>
      <c r="G43" s="182"/>
      <c r="H43" s="182"/>
      <c r="I43" s="182"/>
      <c r="J43" s="182"/>
      <c r="K43" s="183"/>
    </row>
    <row r="44" spans="1:11" ht="16.5" customHeight="1">
      <c r="A44" s="258" t="s">
        <v>190</v>
      </c>
      <c r="B44" s="258"/>
      <c r="C44" s="258"/>
      <c r="D44" s="258"/>
      <c r="E44" s="258"/>
      <c r="F44" s="258"/>
      <c r="G44" s="258"/>
      <c r="H44" s="258"/>
      <c r="I44" s="258"/>
      <c r="J44" s="258"/>
      <c r="K44" s="258"/>
    </row>
    <row r="45" spans="1:11" ht="18" customHeight="1">
      <c r="A45" s="259" t="s">
        <v>126</v>
      </c>
      <c r="B45" s="260"/>
      <c r="C45" s="260"/>
      <c r="D45" s="260"/>
      <c r="E45" s="260"/>
      <c r="F45" s="260"/>
      <c r="G45" s="260"/>
      <c r="H45" s="260"/>
      <c r="I45" s="260"/>
      <c r="J45" s="260"/>
      <c r="K45" s="261"/>
    </row>
    <row r="46" spans="1:11" ht="18" customHeight="1">
      <c r="A46" s="259"/>
      <c r="B46" s="260"/>
      <c r="C46" s="260"/>
      <c r="D46" s="260"/>
      <c r="E46" s="260"/>
      <c r="F46" s="260"/>
      <c r="G46" s="260"/>
      <c r="H46" s="260"/>
      <c r="I46" s="260"/>
      <c r="J46" s="260"/>
      <c r="K46" s="261"/>
    </row>
    <row r="47" spans="1:11" ht="18" customHeight="1">
      <c r="A47" s="262"/>
      <c r="B47" s="263"/>
      <c r="C47" s="263"/>
      <c r="D47" s="263"/>
      <c r="E47" s="263"/>
      <c r="F47" s="263"/>
      <c r="G47" s="263"/>
      <c r="H47" s="263"/>
      <c r="I47" s="263"/>
      <c r="J47" s="263"/>
      <c r="K47" s="264"/>
    </row>
    <row r="48" spans="1:11" ht="21" customHeight="1">
      <c r="A48" s="88" t="s">
        <v>136</v>
      </c>
      <c r="B48" s="254" t="s">
        <v>137</v>
      </c>
      <c r="C48" s="254"/>
      <c r="D48" s="89" t="s">
        <v>138</v>
      </c>
      <c r="E48" s="90"/>
      <c r="F48" s="89" t="s">
        <v>140</v>
      </c>
      <c r="G48" s="91"/>
      <c r="H48" s="255" t="s">
        <v>141</v>
      </c>
      <c r="I48" s="255"/>
      <c r="J48" s="254"/>
      <c r="K48" s="265"/>
    </row>
    <row r="49" spans="1:11" ht="16.5" customHeight="1">
      <c r="A49" s="184" t="s">
        <v>191</v>
      </c>
      <c r="B49" s="185"/>
      <c r="C49" s="185"/>
      <c r="D49" s="185"/>
      <c r="E49" s="185"/>
      <c r="F49" s="185"/>
      <c r="G49" s="185"/>
      <c r="H49" s="185"/>
      <c r="I49" s="185"/>
      <c r="J49" s="185"/>
      <c r="K49" s="186"/>
    </row>
    <row r="50" spans="1:11" ht="16.5" customHeight="1">
      <c r="A50" s="248"/>
      <c r="B50" s="249"/>
      <c r="C50" s="249"/>
      <c r="D50" s="249"/>
      <c r="E50" s="249"/>
      <c r="F50" s="249"/>
      <c r="G50" s="249"/>
      <c r="H50" s="249"/>
      <c r="I50" s="249"/>
      <c r="J50" s="249"/>
      <c r="K50" s="250"/>
    </row>
    <row r="51" spans="1:11" ht="16.5" customHeight="1">
      <c r="A51" s="251"/>
      <c r="B51" s="252"/>
      <c r="C51" s="252"/>
      <c r="D51" s="252"/>
      <c r="E51" s="252"/>
      <c r="F51" s="252"/>
      <c r="G51" s="252"/>
      <c r="H51" s="252"/>
      <c r="I51" s="252"/>
      <c r="J51" s="252"/>
      <c r="K51" s="253"/>
    </row>
    <row r="52" spans="1:11" ht="21" customHeight="1">
      <c r="A52" s="88" t="s">
        <v>136</v>
      </c>
      <c r="B52" s="254" t="s">
        <v>137</v>
      </c>
      <c r="C52" s="254"/>
      <c r="D52" s="89" t="s">
        <v>138</v>
      </c>
      <c r="E52" s="89"/>
      <c r="F52" s="89" t="s">
        <v>140</v>
      </c>
      <c r="G52" s="92">
        <v>45366</v>
      </c>
      <c r="H52" s="255" t="s">
        <v>141</v>
      </c>
      <c r="I52" s="255"/>
      <c r="J52" s="256" t="s">
        <v>144</v>
      </c>
      <c r="K52" s="257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4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0"/>
  <sheetViews>
    <sheetView workbookViewId="0">
      <selection activeCell="B2" sqref="B2:C2"/>
    </sheetView>
  </sheetViews>
  <sheetFormatPr defaultColWidth="9" defaultRowHeight="26.1" customHeight="1"/>
  <cols>
    <col min="1" max="1" width="17.125" style="24" customWidth="1"/>
    <col min="2" max="6" width="9.375" style="24" customWidth="1"/>
    <col min="7" max="7" width="6.125" style="24" customWidth="1"/>
    <col min="8" max="8" width="12.375" style="24" customWidth="1"/>
    <col min="9" max="9" width="16.5" style="24" customWidth="1"/>
    <col min="10" max="10" width="17" style="24" customWidth="1"/>
    <col min="11" max="11" width="18.5" style="24" customWidth="1"/>
    <col min="12" max="12" width="16.625" style="24" customWidth="1"/>
    <col min="13" max="13" width="16.375" style="24" customWidth="1"/>
    <col min="14" max="16384" width="9" style="24"/>
  </cols>
  <sheetData>
    <row r="1" spans="1:12" ht="26.1" customHeight="1">
      <c r="A1" s="238" t="s">
        <v>145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</row>
    <row r="2" spans="1:12" ht="26.1" customHeight="1">
      <c r="A2" s="25" t="s">
        <v>62</v>
      </c>
      <c r="B2" s="240" t="s">
        <v>361</v>
      </c>
      <c r="C2" s="241"/>
      <c r="D2" s="26" t="s">
        <v>67</v>
      </c>
      <c r="E2" s="241" t="s">
        <v>68</v>
      </c>
      <c r="F2" s="241"/>
      <c r="G2" s="246"/>
      <c r="H2" s="35" t="s">
        <v>57</v>
      </c>
      <c r="I2" s="241" t="s">
        <v>58</v>
      </c>
      <c r="J2" s="241"/>
      <c r="K2" s="241"/>
      <c r="L2" s="241"/>
    </row>
    <row r="3" spans="1:12" ht="26.1" customHeight="1">
      <c r="A3" s="245" t="s">
        <v>146</v>
      </c>
      <c r="B3" s="243" t="s">
        <v>147</v>
      </c>
      <c r="C3" s="243"/>
      <c r="D3" s="243"/>
      <c r="E3" s="243"/>
      <c r="F3" s="243"/>
      <c r="G3" s="247"/>
      <c r="H3" s="243" t="s">
        <v>148</v>
      </c>
      <c r="I3" s="243"/>
      <c r="J3" s="243"/>
      <c r="K3" s="243"/>
      <c r="L3" s="243"/>
    </row>
    <row r="4" spans="1:12" ht="26.1" customHeight="1">
      <c r="A4" s="245"/>
      <c r="B4" s="27" t="s">
        <v>110</v>
      </c>
      <c r="C4" s="27" t="s">
        <v>111</v>
      </c>
      <c r="D4" s="27" t="s">
        <v>112</v>
      </c>
      <c r="E4" s="27" t="s">
        <v>113</v>
      </c>
      <c r="F4" s="27" t="s">
        <v>114</v>
      </c>
      <c r="G4" s="247"/>
      <c r="H4" s="27" t="s">
        <v>110</v>
      </c>
      <c r="I4" s="27" t="s">
        <v>111</v>
      </c>
      <c r="J4" s="27" t="s">
        <v>112</v>
      </c>
      <c r="K4" s="27" t="s">
        <v>113</v>
      </c>
      <c r="L4" s="27" t="s">
        <v>114</v>
      </c>
    </row>
    <row r="5" spans="1:12" ht="26.1" customHeight="1">
      <c r="A5" s="28" t="s">
        <v>151</v>
      </c>
      <c r="B5" s="29" t="s">
        <v>152</v>
      </c>
      <c r="C5" s="29" t="s">
        <v>153</v>
      </c>
      <c r="D5" s="29" t="s">
        <v>154</v>
      </c>
      <c r="E5" s="29" t="s">
        <v>155</v>
      </c>
      <c r="F5" s="29" t="s">
        <v>156</v>
      </c>
      <c r="G5" s="247"/>
      <c r="H5" s="36" t="s">
        <v>119</v>
      </c>
      <c r="I5" s="36" t="s">
        <v>120</v>
      </c>
      <c r="J5" s="37" t="s">
        <v>119</v>
      </c>
      <c r="K5" s="37" t="s">
        <v>120</v>
      </c>
      <c r="L5" s="37" t="s">
        <v>119</v>
      </c>
    </row>
    <row r="6" spans="1:12" ht="26.1" customHeight="1">
      <c r="A6" s="28" t="s">
        <v>157</v>
      </c>
      <c r="B6" s="30">
        <f t="shared" ref="B6:B8" si="0">C6-2</f>
        <v>60</v>
      </c>
      <c r="C6" s="30">
        <v>62</v>
      </c>
      <c r="D6" s="30">
        <f t="shared" ref="D6:D8" si="1">C6+2</f>
        <v>64</v>
      </c>
      <c r="E6" s="30">
        <f t="shared" ref="E6:E8" si="2">D6+2</f>
        <v>66</v>
      </c>
      <c r="F6" s="30">
        <f t="shared" ref="F6:F8" si="3">E6+1</f>
        <v>67</v>
      </c>
      <c r="G6" s="247"/>
      <c r="H6" s="38" t="s">
        <v>158</v>
      </c>
      <c r="I6" s="38" t="s">
        <v>159</v>
      </c>
      <c r="J6" s="38" t="s">
        <v>192</v>
      </c>
      <c r="K6" s="38" t="s">
        <v>159</v>
      </c>
      <c r="L6" s="38" t="s">
        <v>159</v>
      </c>
    </row>
    <row r="7" spans="1:12" ht="26.1" customHeight="1">
      <c r="A7" s="28" t="s">
        <v>160</v>
      </c>
      <c r="B7" s="30">
        <f t="shared" si="0"/>
        <v>60</v>
      </c>
      <c r="C7" s="30">
        <v>62</v>
      </c>
      <c r="D7" s="30">
        <f t="shared" si="1"/>
        <v>64</v>
      </c>
      <c r="E7" s="30">
        <f t="shared" si="2"/>
        <v>66</v>
      </c>
      <c r="F7" s="30">
        <f t="shared" si="3"/>
        <v>67</v>
      </c>
      <c r="G7" s="247"/>
      <c r="H7" s="38" t="s">
        <v>161</v>
      </c>
      <c r="I7" s="38" t="s">
        <v>161</v>
      </c>
      <c r="J7" s="38" t="s">
        <v>161</v>
      </c>
      <c r="K7" s="38" t="s">
        <v>161</v>
      </c>
      <c r="L7" s="38" t="s">
        <v>161</v>
      </c>
    </row>
    <row r="8" spans="1:12" ht="26.1" customHeight="1">
      <c r="A8" s="31" t="s">
        <v>162</v>
      </c>
      <c r="B8" s="30">
        <f t="shared" si="0"/>
        <v>60</v>
      </c>
      <c r="C8" s="30">
        <v>62</v>
      </c>
      <c r="D8" s="30">
        <f t="shared" si="1"/>
        <v>64</v>
      </c>
      <c r="E8" s="30">
        <f t="shared" si="2"/>
        <v>66</v>
      </c>
      <c r="F8" s="30">
        <f t="shared" si="3"/>
        <v>67</v>
      </c>
      <c r="G8" s="247"/>
      <c r="H8" s="38" t="s">
        <v>163</v>
      </c>
      <c r="I8" s="38" t="s">
        <v>161</v>
      </c>
      <c r="J8" s="38" t="s">
        <v>193</v>
      </c>
      <c r="K8" s="38" t="s">
        <v>161</v>
      </c>
      <c r="L8" s="38" t="s">
        <v>194</v>
      </c>
    </row>
    <row r="9" spans="1:12" ht="26.1" customHeight="1">
      <c r="A9" s="28" t="s">
        <v>164</v>
      </c>
      <c r="B9" s="30">
        <f t="shared" ref="B9:B11" si="4">C9-4</f>
        <v>94</v>
      </c>
      <c r="C9" s="30">
        <v>98</v>
      </c>
      <c r="D9" s="30">
        <f t="shared" ref="D9:D11" si="5">C9+4</f>
        <v>102</v>
      </c>
      <c r="E9" s="30">
        <f>D9+4</f>
        <v>106</v>
      </c>
      <c r="F9" s="30">
        <f t="shared" ref="F9:F11" si="6">E9+6</f>
        <v>112</v>
      </c>
      <c r="G9" s="247"/>
      <c r="H9" s="38" t="s">
        <v>161</v>
      </c>
      <c r="I9" s="38" t="s">
        <v>161</v>
      </c>
      <c r="J9" s="38" t="s">
        <v>161</v>
      </c>
      <c r="K9" s="38" t="s">
        <v>161</v>
      </c>
      <c r="L9" s="38" t="s">
        <v>161</v>
      </c>
    </row>
    <row r="10" spans="1:12" ht="26.1" customHeight="1">
      <c r="A10" s="28" t="s">
        <v>165</v>
      </c>
      <c r="B10" s="30">
        <f t="shared" si="4"/>
        <v>82</v>
      </c>
      <c r="C10" s="30">
        <v>86</v>
      </c>
      <c r="D10" s="30">
        <f t="shared" si="5"/>
        <v>90</v>
      </c>
      <c r="E10" s="30">
        <f>D10+5</f>
        <v>95</v>
      </c>
      <c r="F10" s="30">
        <f t="shared" si="6"/>
        <v>101</v>
      </c>
      <c r="G10" s="247"/>
      <c r="H10" s="38" t="s">
        <v>166</v>
      </c>
      <c r="I10" s="38" t="s">
        <v>166</v>
      </c>
      <c r="J10" s="38" t="s">
        <v>166</v>
      </c>
      <c r="K10" s="38" t="s">
        <v>166</v>
      </c>
      <c r="L10" s="38" t="s">
        <v>166</v>
      </c>
    </row>
    <row r="11" spans="1:12" ht="26.1" customHeight="1">
      <c r="A11" s="28" t="s">
        <v>167</v>
      </c>
      <c r="B11" s="30">
        <f t="shared" si="4"/>
        <v>98</v>
      </c>
      <c r="C11" s="30">
        <v>102</v>
      </c>
      <c r="D11" s="30">
        <f t="shared" si="5"/>
        <v>106</v>
      </c>
      <c r="E11" s="30">
        <f>D11+5</f>
        <v>111</v>
      </c>
      <c r="F11" s="30">
        <f t="shared" si="6"/>
        <v>117</v>
      </c>
      <c r="G11" s="247"/>
      <c r="H11" s="38" t="s">
        <v>161</v>
      </c>
      <c r="I11" s="38" t="s">
        <v>161</v>
      </c>
      <c r="J11" s="38" t="s">
        <v>161</v>
      </c>
      <c r="K11" s="38" t="s">
        <v>161</v>
      </c>
      <c r="L11" s="38" t="s">
        <v>161</v>
      </c>
    </row>
    <row r="12" spans="1:12" ht="26.1" customHeight="1">
      <c r="A12" s="28" t="s">
        <v>168</v>
      </c>
      <c r="B12" s="30">
        <f t="shared" ref="B12:B14" si="7">C12-1</f>
        <v>37</v>
      </c>
      <c r="C12" s="30">
        <v>38</v>
      </c>
      <c r="D12" s="30">
        <f t="shared" ref="D12:D14" si="8">C12+1</f>
        <v>39</v>
      </c>
      <c r="E12" s="30">
        <f t="shared" ref="E12:E14" si="9">D12+1</f>
        <v>40</v>
      </c>
      <c r="F12" s="30">
        <f>E12+1.2</f>
        <v>41.2</v>
      </c>
      <c r="G12" s="247"/>
      <c r="H12" s="38" t="s">
        <v>161</v>
      </c>
      <c r="I12" s="38" t="s">
        <v>161</v>
      </c>
      <c r="J12" s="38" t="s">
        <v>161</v>
      </c>
      <c r="K12" s="38" t="s">
        <v>161</v>
      </c>
      <c r="L12" s="38" t="s">
        <v>161</v>
      </c>
    </row>
    <row r="13" spans="1:12" ht="26.1" customHeight="1">
      <c r="A13" s="28" t="s">
        <v>169</v>
      </c>
      <c r="B13" s="30">
        <f t="shared" si="7"/>
        <v>44</v>
      </c>
      <c r="C13" s="30">
        <v>45</v>
      </c>
      <c r="D13" s="30">
        <f t="shared" si="8"/>
        <v>46</v>
      </c>
      <c r="E13" s="30">
        <f t="shared" si="9"/>
        <v>47</v>
      </c>
      <c r="F13" s="30">
        <f>E13+1.5</f>
        <v>48.5</v>
      </c>
      <c r="G13" s="247"/>
      <c r="H13" s="38" t="s">
        <v>161</v>
      </c>
      <c r="I13" s="38" t="s">
        <v>161</v>
      </c>
      <c r="J13" s="38" t="s">
        <v>161</v>
      </c>
      <c r="K13" s="38" t="s">
        <v>161</v>
      </c>
      <c r="L13" s="38" t="s">
        <v>161</v>
      </c>
    </row>
    <row r="14" spans="1:12" ht="26.1" customHeight="1">
      <c r="A14" s="28" t="s">
        <v>171</v>
      </c>
      <c r="B14" s="30">
        <f t="shared" si="7"/>
        <v>59</v>
      </c>
      <c r="C14" s="30">
        <v>60</v>
      </c>
      <c r="D14" s="30">
        <f t="shared" si="8"/>
        <v>61</v>
      </c>
      <c r="E14" s="30">
        <f t="shared" si="9"/>
        <v>62</v>
      </c>
      <c r="F14" s="30">
        <f>E14+0.5</f>
        <v>62.5</v>
      </c>
      <c r="G14" s="247"/>
      <c r="H14" s="38" t="s">
        <v>159</v>
      </c>
      <c r="I14" s="38" t="s">
        <v>161</v>
      </c>
      <c r="J14" s="38" t="s">
        <v>159</v>
      </c>
      <c r="K14" s="38" t="s">
        <v>159</v>
      </c>
      <c r="L14" s="38" t="s">
        <v>159</v>
      </c>
    </row>
    <row r="15" spans="1:12" ht="26.1" customHeight="1">
      <c r="A15" s="28" t="s">
        <v>172</v>
      </c>
      <c r="B15" s="30">
        <f>C15-0.8</f>
        <v>18.2</v>
      </c>
      <c r="C15" s="32">
        <v>19</v>
      </c>
      <c r="D15" s="30">
        <f>C15+0.8</f>
        <v>19.8</v>
      </c>
      <c r="E15" s="30">
        <f>D15+0.8</f>
        <v>20.6</v>
      </c>
      <c r="F15" s="30">
        <f>E15+1.3</f>
        <v>21.900000000000002</v>
      </c>
      <c r="G15" s="247"/>
      <c r="H15" s="38" t="s">
        <v>161</v>
      </c>
      <c r="I15" s="38" t="s">
        <v>161</v>
      </c>
      <c r="J15" s="38" t="s">
        <v>161</v>
      </c>
      <c r="K15" s="38" t="s">
        <v>161</v>
      </c>
      <c r="L15" s="38" t="s">
        <v>161</v>
      </c>
    </row>
    <row r="16" spans="1:12" ht="26.1" customHeight="1">
      <c r="A16" s="28" t="s">
        <v>173</v>
      </c>
      <c r="B16" s="30">
        <f>C16-0.6</f>
        <v>15.4</v>
      </c>
      <c r="C16" s="30">
        <v>16</v>
      </c>
      <c r="D16" s="30">
        <f>C16+0.6</f>
        <v>16.600000000000001</v>
      </c>
      <c r="E16" s="30">
        <f>D16+0.6</f>
        <v>17.200000000000003</v>
      </c>
      <c r="F16" s="33">
        <f>E16+0.95</f>
        <v>18.150000000000002</v>
      </c>
      <c r="G16" s="247"/>
      <c r="H16" s="38" t="s">
        <v>161</v>
      </c>
      <c r="I16" s="38" t="s">
        <v>161</v>
      </c>
      <c r="J16" s="38" t="s">
        <v>161</v>
      </c>
      <c r="K16" s="38" t="s">
        <v>161</v>
      </c>
      <c r="L16" s="38" t="s">
        <v>161</v>
      </c>
    </row>
    <row r="17" spans="1:12" ht="26.1" customHeight="1">
      <c r="A17" s="28" t="s">
        <v>174</v>
      </c>
      <c r="B17" s="32">
        <f>C17-0.4</f>
        <v>11.6</v>
      </c>
      <c r="C17" s="32">
        <v>12</v>
      </c>
      <c r="D17" s="32">
        <f>C17+0.4</f>
        <v>12.4</v>
      </c>
      <c r="E17" s="32">
        <f>D17+0.4</f>
        <v>12.8</v>
      </c>
      <c r="F17" s="32">
        <f>E17+0.6</f>
        <v>13.4</v>
      </c>
      <c r="G17" s="247"/>
      <c r="H17" s="38" t="s">
        <v>161</v>
      </c>
      <c r="I17" s="38" t="s">
        <v>161</v>
      </c>
      <c r="J17" s="38" t="s">
        <v>161</v>
      </c>
      <c r="K17" s="38" t="s">
        <v>161</v>
      </c>
      <c r="L17" s="38" t="s">
        <v>161</v>
      </c>
    </row>
    <row r="18" spans="1:12" ht="26.1" customHeight="1">
      <c r="A18" s="28" t="s">
        <v>175</v>
      </c>
      <c r="B18" s="32">
        <f>C18-0.5</f>
        <v>34.5</v>
      </c>
      <c r="C18" s="32">
        <v>35</v>
      </c>
      <c r="D18" s="32">
        <f>C18+0.5</f>
        <v>35.5</v>
      </c>
      <c r="E18" s="32">
        <f>D18+0.5</f>
        <v>36</v>
      </c>
      <c r="F18" s="32">
        <f>E18+0.5</f>
        <v>36.5</v>
      </c>
      <c r="G18" s="247"/>
      <c r="H18" s="38" t="s">
        <v>161</v>
      </c>
      <c r="I18" s="38" t="s">
        <v>161</v>
      </c>
      <c r="J18" s="38" t="s">
        <v>161</v>
      </c>
      <c r="K18" s="38" t="s">
        <v>161</v>
      </c>
      <c r="L18" s="38" t="s">
        <v>161</v>
      </c>
    </row>
    <row r="19" spans="1:12" ht="26.1" customHeight="1">
      <c r="A19" s="24" t="s">
        <v>176</v>
      </c>
      <c r="D19" s="34"/>
      <c r="E19" s="34"/>
      <c r="F19" s="34"/>
      <c r="G19" s="34"/>
      <c r="H19" s="34"/>
      <c r="I19" s="34"/>
      <c r="J19" s="34"/>
      <c r="K19" s="34"/>
      <c r="L19" s="34"/>
    </row>
    <row r="20" spans="1:12" ht="26.1" customHeight="1">
      <c r="A20" s="34"/>
      <c r="B20" s="34"/>
      <c r="C20" s="34"/>
      <c r="D20" s="34"/>
      <c r="E20" s="34"/>
      <c r="F20" s="34"/>
      <c r="G20" s="34"/>
      <c r="H20" s="156" t="s">
        <v>358</v>
      </c>
      <c r="I20" s="40"/>
      <c r="J20" s="39" t="s">
        <v>177</v>
      </c>
      <c r="K20" s="39"/>
      <c r="L20" s="39" t="s">
        <v>178</v>
      </c>
    </row>
  </sheetData>
  <mergeCells count="8">
    <mergeCell ref="A1:L1"/>
    <mergeCell ref="B2:C2"/>
    <mergeCell ref="E2:F2"/>
    <mergeCell ref="I2:L2"/>
    <mergeCell ref="B3:F3"/>
    <mergeCell ref="H3:L3"/>
    <mergeCell ref="A3:A4"/>
    <mergeCell ref="G2:G18"/>
  </mergeCells>
  <phoneticPr fontId="46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abSelected="1" zoomScaleNormal="100" workbookViewId="0">
      <selection activeCell="N9" sqref="N9"/>
    </sheetView>
  </sheetViews>
  <sheetFormatPr defaultColWidth="10.125" defaultRowHeight="14.25"/>
  <cols>
    <col min="1" max="1" width="9.625" style="41" customWidth="1"/>
    <col min="2" max="2" width="11.125" style="41" customWidth="1"/>
    <col min="3" max="3" width="9.125" style="41" customWidth="1"/>
    <col min="4" max="4" width="9.5" style="41" customWidth="1"/>
    <col min="5" max="5" width="9.125" style="41" customWidth="1"/>
    <col min="6" max="6" width="10.375" style="41" customWidth="1"/>
    <col min="7" max="7" width="9.5" style="41" customWidth="1"/>
    <col min="8" max="8" width="9.125" style="41" customWidth="1"/>
    <col min="9" max="9" width="8.125" style="41" customWidth="1"/>
    <col min="10" max="10" width="10.5" style="41" customWidth="1"/>
    <col min="11" max="11" width="12.125" style="41" customWidth="1"/>
    <col min="12" max="16384" width="10.125" style="41"/>
  </cols>
  <sheetData>
    <row r="1" spans="1:11" ht="25.5">
      <c r="A1" s="329" t="s">
        <v>195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</row>
    <row r="2" spans="1:11">
      <c r="A2" s="42" t="s">
        <v>53</v>
      </c>
      <c r="B2" s="330" t="s">
        <v>196</v>
      </c>
      <c r="C2" s="330"/>
      <c r="D2" s="43" t="s">
        <v>62</v>
      </c>
      <c r="E2" s="44" t="s">
        <v>351</v>
      </c>
      <c r="F2" s="45" t="s">
        <v>197</v>
      </c>
      <c r="G2" s="331" t="s">
        <v>68</v>
      </c>
      <c r="H2" s="331"/>
      <c r="I2" s="62" t="s">
        <v>57</v>
      </c>
      <c r="J2" s="331" t="s">
        <v>362</v>
      </c>
      <c r="K2" s="332"/>
    </row>
    <row r="3" spans="1:11">
      <c r="A3" s="46" t="s">
        <v>74</v>
      </c>
      <c r="B3" s="326">
        <v>3500</v>
      </c>
      <c r="C3" s="326"/>
      <c r="D3" s="47" t="s">
        <v>198</v>
      </c>
      <c r="E3" s="333">
        <v>45376</v>
      </c>
      <c r="F3" s="325"/>
      <c r="G3" s="325"/>
      <c r="H3" s="270" t="s">
        <v>199</v>
      </c>
      <c r="I3" s="270"/>
      <c r="J3" s="270"/>
      <c r="K3" s="271"/>
    </row>
    <row r="4" spans="1:11">
      <c r="A4" s="48" t="s">
        <v>71</v>
      </c>
      <c r="B4" s="49">
        <v>3</v>
      </c>
      <c r="C4" s="50">
        <v>5</v>
      </c>
      <c r="D4" s="51" t="s">
        <v>200</v>
      </c>
      <c r="E4" s="325"/>
      <c r="F4" s="325"/>
      <c r="G4" s="325"/>
      <c r="H4" s="197" t="s">
        <v>201</v>
      </c>
      <c r="I4" s="197"/>
      <c r="J4" s="60" t="s">
        <v>65</v>
      </c>
      <c r="K4" s="65" t="s">
        <v>66</v>
      </c>
    </row>
    <row r="5" spans="1:11">
      <c r="A5" s="48" t="s">
        <v>202</v>
      </c>
      <c r="B5" s="326">
        <v>200</v>
      </c>
      <c r="C5" s="326"/>
      <c r="D5" s="47" t="s">
        <v>203</v>
      </c>
      <c r="E5" s="47" t="s">
        <v>204</v>
      </c>
      <c r="F5" s="47" t="s">
        <v>205</v>
      </c>
      <c r="G5" s="47" t="s">
        <v>206</v>
      </c>
      <c r="H5" s="197" t="s">
        <v>207</v>
      </c>
      <c r="I5" s="197"/>
      <c r="J5" s="60" t="s">
        <v>65</v>
      </c>
      <c r="K5" s="65" t="s">
        <v>66</v>
      </c>
    </row>
    <row r="6" spans="1:11">
      <c r="A6" s="52" t="s">
        <v>208</v>
      </c>
      <c r="B6" s="327">
        <v>1</v>
      </c>
      <c r="C6" s="327"/>
      <c r="D6" s="53" t="s">
        <v>209</v>
      </c>
      <c r="E6" s="54"/>
      <c r="F6" s="55"/>
      <c r="G6" s="53">
        <v>3500</v>
      </c>
      <c r="H6" s="328" t="s">
        <v>210</v>
      </c>
      <c r="I6" s="328"/>
      <c r="J6" s="55" t="s">
        <v>65</v>
      </c>
      <c r="K6" s="66" t="s">
        <v>66</v>
      </c>
    </row>
    <row r="7" spans="1:11">
      <c r="A7" s="56"/>
      <c r="B7" s="57"/>
      <c r="C7" s="57"/>
      <c r="D7" s="56"/>
      <c r="E7" s="57"/>
      <c r="F7" s="58"/>
      <c r="G7" s="56"/>
      <c r="H7" s="58"/>
      <c r="I7" s="57"/>
      <c r="J7" s="57"/>
      <c r="K7" s="57"/>
    </row>
    <row r="8" spans="1:11">
      <c r="A8" s="59" t="s">
        <v>211</v>
      </c>
      <c r="B8" s="45" t="s">
        <v>212</v>
      </c>
      <c r="C8" s="45" t="s">
        <v>213</v>
      </c>
      <c r="D8" s="45" t="s">
        <v>214</v>
      </c>
      <c r="E8" s="45" t="s">
        <v>215</v>
      </c>
      <c r="F8" s="45" t="s">
        <v>216</v>
      </c>
      <c r="G8" s="321" t="s">
        <v>77</v>
      </c>
      <c r="H8" s="313"/>
      <c r="I8" s="313"/>
      <c r="J8" s="313"/>
      <c r="K8" s="314"/>
    </row>
    <row r="9" spans="1:11">
      <c r="A9" s="196" t="s">
        <v>217</v>
      </c>
      <c r="B9" s="197"/>
      <c r="C9" s="60" t="s">
        <v>65</v>
      </c>
      <c r="D9" s="60" t="s">
        <v>66</v>
      </c>
      <c r="E9" s="47" t="s">
        <v>218</v>
      </c>
      <c r="F9" s="61" t="s">
        <v>219</v>
      </c>
      <c r="G9" s="322"/>
      <c r="H9" s="323"/>
      <c r="I9" s="323"/>
      <c r="J9" s="323"/>
      <c r="K9" s="324"/>
    </row>
    <row r="10" spans="1:11">
      <c r="A10" s="196" t="s">
        <v>220</v>
      </c>
      <c r="B10" s="197"/>
      <c r="C10" s="60" t="s">
        <v>65</v>
      </c>
      <c r="D10" s="60" t="s">
        <v>66</v>
      </c>
      <c r="E10" s="47" t="s">
        <v>221</v>
      </c>
      <c r="F10" s="61" t="s">
        <v>222</v>
      </c>
      <c r="G10" s="322" t="s">
        <v>223</v>
      </c>
      <c r="H10" s="323"/>
      <c r="I10" s="323"/>
      <c r="J10" s="323"/>
      <c r="K10" s="324"/>
    </row>
    <row r="11" spans="1:11">
      <c r="A11" s="259" t="s">
        <v>183</v>
      </c>
      <c r="B11" s="260"/>
      <c r="C11" s="260"/>
      <c r="D11" s="260"/>
      <c r="E11" s="260"/>
      <c r="F11" s="260"/>
      <c r="G11" s="260"/>
      <c r="H11" s="260"/>
      <c r="I11" s="260"/>
      <c r="J11" s="260"/>
      <c r="K11" s="261"/>
    </row>
    <row r="12" spans="1:11">
      <c r="A12" s="46" t="s">
        <v>87</v>
      </c>
      <c r="B12" s="60" t="s">
        <v>83</v>
      </c>
      <c r="C12" s="60" t="s">
        <v>84</v>
      </c>
      <c r="D12" s="61"/>
      <c r="E12" s="47" t="s">
        <v>85</v>
      </c>
      <c r="F12" s="60" t="s">
        <v>83</v>
      </c>
      <c r="G12" s="60" t="s">
        <v>84</v>
      </c>
      <c r="H12" s="60"/>
      <c r="I12" s="47" t="s">
        <v>224</v>
      </c>
      <c r="J12" s="60" t="s">
        <v>83</v>
      </c>
      <c r="K12" s="65" t="s">
        <v>84</v>
      </c>
    </row>
    <row r="13" spans="1:11">
      <c r="A13" s="46" t="s">
        <v>90</v>
      </c>
      <c r="B13" s="60" t="s">
        <v>83</v>
      </c>
      <c r="C13" s="60" t="s">
        <v>84</v>
      </c>
      <c r="D13" s="61"/>
      <c r="E13" s="47" t="s">
        <v>95</v>
      </c>
      <c r="F13" s="60" t="s">
        <v>83</v>
      </c>
      <c r="G13" s="60" t="s">
        <v>84</v>
      </c>
      <c r="H13" s="60"/>
      <c r="I13" s="47" t="s">
        <v>225</v>
      </c>
      <c r="J13" s="60" t="s">
        <v>83</v>
      </c>
      <c r="K13" s="65" t="s">
        <v>84</v>
      </c>
    </row>
    <row r="14" spans="1:11">
      <c r="A14" s="52" t="s">
        <v>226</v>
      </c>
      <c r="B14" s="55" t="s">
        <v>83</v>
      </c>
      <c r="C14" s="55" t="s">
        <v>84</v>
      </c>
      <c r="D14" s="54"/>
      <c r="E14" s="53" t="s">
        <v>227</v>
      </c>
      <c r="F14" s="55" t="s">
        <v>83</v>
      </c>
      <c r="G14" s="55" t="s">
        <v>84</v>
      </c>
      <c r="H14" s="55"/>
      <c r="I14" s="53" t="s">
        <v>228</v>
      </c>
      <c r="J14" s="55" t="s">
        <v>83</v>
      </c>
      <c r="K14" s="66" t="s">
        <v>84</v>
      </c>
    </row>
    <row r="15" spans="1:11">
      <c r="A15" s="56"/>
      <c r="B15" s="58"/>
      <c r="C15" s="58"/>
      <c r="D15" s="57"/>
      <c r="E15" s="56"/>
      <c r="F15" s="58"/>
      <c r="G15" s="58"/>
      <c r="H15" s="58"/>
      <c r="I15" s="56"/>
      <c r="J15" s="58"/>
      <c r="K15" s="58"/>
    </row>
    <row r="16" spans="1:11">
      <c r="A16" s="276" t="s">
        <v>229</v>
      </c>
      <c r="B16" s="277"/>
      <c r="C16" s="277"/>
      <c r="D16" s="277"/>
      <c r="E16" s="277"/>
      <c r="F16" s="277"/>
      <c r="G16" s="277"/>
      <c r="H16" s="277"/>
      <c r="I16" s="277"/>
      <c r="J16" s="277"/>
      <c r="K16" s="278"/>
    </row>
    <row r="17" spans="1:11">
      <c r="A17" s="196" t="s">
        <v>230</v>
      </c>
      <c r="B17" s="197"/>
      <c r="C17" s="197"/>
      <c r="D17" s="197"/>
      <c r="E17" s="197"/>
      <c r="F17" s="197"/>
      <c r="G17" s="197"/>
      <c r="H17" s="197"/>
      <c r="I17" s="197"/>
      <c r="J17" s="197"/>
      <c r="K17" s="266"/>
    </row>
    <row r="18" spans="1:11">
      <c r="A18" s="196" t="s">
        <v>231</v>
      </c>
      <c r="B18" s="197"/>
      <c r="C18" s="197"/>
      <c r="D18" s="197"/>
      <c r="E18" s="197"/>
      <c r="F18" s="197"/>
      <c r="G18" s="197"/>
      <c r="H18" s="197"/>
      <c r="I18" s="197"/>
      <c r="J18" s="197"/>
      <c r="K18" s="266"/>
    </row>
    <row r="19" spans="1:11">
      <c r="A19" s="318" t="s">
        <v>232</v>
      </c>
      <c r="B19" s="319"/>
      <c r="C19" s="319"/>
      <c r="D19" s="319"/>
      <c r="E19" s="319"/>
      <c r="F19" s="319"/>
      <c r="G19" s="319"/>
      <c r="H19" s="319"/>
      <c r="I19" s="319"/>
      <c r="J19" s="319"/>
      <c r="K19" s="320"/>
    </row>
    <row r="20" spans="1:11">
      <c r="A20" s="282"/>
      <c r="B20" s="283"/>
      <c r="C20" s="283"/>
      <c r="D20" s="283"/>
      <c r="E20" s="283"/>
      <c r="F20" s="283"/>
      <c r="G20" s="283"/>
      <c r="H20" s="283"/>
      <c r="I20" s="283"/>
      <c r="J20" s="283"/>
      <c r="K20" s="298"/>
    </row>
    <row r="21" spans="1:11">
      <c r="A21" s="282"/>
      <c r="B21" s="283"/>
      <c r="C21" s="283"/>
      <c r="D21" s="283"/>
      <c r="E21" s="283"/>
      <c r="F21" s="283"/>
      <c r="G21" s="283"/>
      <c r="H21" s="283"/>
      <c r="I21" s="283"/>
      <c r="J21" s="283"/>
      <c r="K21" s="298"/>
    </row>
    <row r="22" spans="1:11">
      <c r="A22" s="282"/>
      <c r="B22" s="283"/>
      <c r="C22" s="283"/>
      <c r="D22" s="283"/>
      <c r="E22" s="283"/>
      <c r="F22" s="283"/>
      <c r="G22" s="283"/>
      <c r="H22" s="283"/>
      <c r="I22" s="283"/>
      <c r="J22" s="283"/>
      <c r="K22" s="298"/>
    </row>
    <row r="23" spans="1:11">
      <c r="A23" s="315"/>
      <c r="B23" s="316"/>
      <c r="C23" s="316"/>
      <c r="D23" s="316"/>
      <c r="E23" s="316"/>
      <c r="F23" s="316"/>
      <c r="G23" s="316"/>
      <c r="H23" s="316"/>
      <c r="I23" s="316"/>
      <c r="J23" s="316"/>
      <c r="K23" s="317"/>
    </row>
    <row r="24" spans="1:11">
      <c r="A24" s="196" t="s">
        <v>125</v>
      </c>
      <c r="B24" s="197"/>
      <c r="C24" s="60" t="s">
        <v>65</v>
      </c>
      <c r="D24" s="60" t="s">
        <v>66</v>
      </c>
      <c r="E24" s="270"/>
      <c r="F24" s="270"/>
      <c r="G24" s="270"/>
      <c r="H24" s="270"/>
      <c r="I24" s="270"/>
      <c r="J24" s="270"/>
      <c r="K24" s="271"/>
    </row>
    <row r="25" spans="1:11">
      <c r="A25" s="63" t="s">
        <v>233</v>
      </c>
      <c r="B25" s="309"/>
      <c r="C25" s="309"/>
      <c r="D25" s="309"/>
      <c r="E25" s="309"/>
      <c r="F25" s="309"/>
      <c r="G25" s="309"/>
      <c r="H25" s="309"/>
      <c r="I25" s="309"/>
      <c r="J25" s="309"/>
      <c r="K25" s="310"/>
    </row>
    <row r="26" spans="1:11">
      <c r="A26" s="311"/>
      <c r="B26" s="311"/>
      <c r="C26" s="311"/>
      <c r="D26" s="311"/>
      <c r="E26" s="311"/>
      <c r="F26" s="311"/>
      <c r="G26" s="311"/>
      <c r="H26" s="311"/>
      <c r="I26" s="311"/>
      <c r="J26" s="311"/>
      <c r="K26" s="311"/>
    </row>
    <row r="27" spans="1:11">
      <c r="A27" s="312" t="s">
        <v>234</v>
      </c>
      <c r="B27" s="313"/>
      <c r="C27" s="313"/>
      <c r="D27" s="313"/>
      <c r="E27" s="313"/>
      <c r="F27" s="313"/>
      <c r="G27" s="313"/>
      <c r="H27" s="313"/>
      <c r="I27" s="313"/>
      <c r="J27" s="313"/>
      <c r="K27" s="314"/>
    </row>
    <row r="28" spans="1:11">
      <c r="A28" s="306" t="s">
        <v>235</v>
      </c>
      <c r="B28" s="307"/>
      <c r="C28" s="307"/>
      <c r="D28" s="307"/>
      <c r="E28" s="307"/>
      <c r="F28" s="307"/>
      <c r="G28" s="307"/>
      <c r="H28" s="307"/>
      <c r="I28" s="307"/>
      <c r="J28" s="307"/>
      <c r="K28" s="308"/>
    </row>
    <row r="29" spans="1:11">
      <c r="A29" s="306" t="s">
        <v>236</v>
      </c>
      <c r="B29" s="307"/>
      <c r="C29" s="307"/>
      <c r="D29" s="307"/>
      <c r="E29" s="307"/>
      <c r="F29" s="307"/>
      <c r="G29" s="307"/>
      <c r="H29" s="307"/>
      <c r="I29" s="307"/>
      <c r="J29" s="307"/>
      <c r="K29" s="308"/>
    </row>
    <row r="30" spans="1:11">
      <c r="A30" s="306" t="s">
        <v>357</v>
      </c>
      <c r="B30" s="307"/>
      <c r="C30" s="307"/>
      <c r="D30" s="307"/>
      <c r="E30" s="307"/>
      <c r="F30" s="307"/>
      <c r="G30" s="307"/>
      <c r="H30" s="307"/>
      <c r="I30" s="307"/>
      <c r="J30" s="307"/>
      <c r="K30" s="308"/>
    </row>
    <row r="31" spans="1:11">
      <c r="A31" s="306"/>
      <c r="B31" s="307"/>
      <c r="C31" s="307"/>
      <c r="D31" s="307"/>
      <c r="E31" s="307"/>
      <c r="F31" s="307"/>
      <c r="G31" s="307"/>
      <c r="H31" s="307"/>
      <c r="I31" s="307"/>
      <c r="J31" s="307"/>
      <c r="K31" s="308"/>
    </row>
    <row r="32" spans="1:11">
      <c r="A32" s="306"/>
      <c r="B32" s="307"/>
      <c r="C32" s="307"/>
      <c r="D32" s="307"/>
      <c r="E32" s="307"/>
      <c r="F32" s="307"/>
      <c r="G32" s="307"/>
      <c r="H32" s="307"/>
      <c r="I32" s="307"/>
      <c r="J32" s="307"/>
      <c r="K32" s="308"/>
    </row>
    <row r="33" spans="1:11" ht="23.1" customHeight="1">
      <c r="A33" s="306"/>
      <c r="B33" s="307"/>
      <c r="C33" s="307"/>
      <c r="D33" s="307"/>
      <c r="E33" s="307"/>
      <c r="F33" s="307"/>
      <c r="G33" s="307"/>
      <c r="H33" s="307"/>
      <c r="I33" s="307"/>
      <c r="J33" s="307"/>
      <c r="K33" s="308"/>
    </row>
    <row r="34" spans="1:11" ht="23.1" customHeight="1">
      <c r="A34" s="282"/>
      <c r="B34" s="283"/>
      <c r="C34" s="283"/>
      <c r="D34" s="283"/>
      <c r="E34" s="283"/>
      <c r="F34" s="283"/>
      <c r="G34" s="283"/>
      <c r="H34" s="283"/>
      <c r="I34" s="283"/>
      <c r="J34" s="283"/>
      <c r="K34" s="298"/>
    </row>
    <row r="35" spans="1:11" ht="23.1" customHeight="1">
      <c r="A35" s="297"/>
      <c r="B35" s="283"/>
      <c r="C35" s="283"/>
      <c r="D35" s="283"/>
      <c r="E35" s="283"/>
      <c r="F35" s="283"/>
      <c r="G35" s="283"/>
      <c r="H35" s="283"/>
      <c r="I35" s="283"/>
      <c r="J35" s="283"/>
      <c r="K35" s="298"/>
    </row>
    <row r="36" spans="1:11" ht="23.1" customHeight="1">
      <c r="A36" s="299"/>
      <c r="B36" s="300"/>
      <c r="C36" s="300"/>
      <c r="D36" s="300"/>
      <c r="E36" s="300"/>
      <c r="F36" s="300"/>
      <c r="G36" s="300"/>
      <c r="H36" s="300"/>
      <c r="I36" s="300"/>
      <c r="J36" s="300"/>
      <c r="K36" s="301"/>
    </row>
    <row r="37" spans="1:11" ht="18.75" customHeight="1">
      <c r="A37" s="302" t="s">
        <v>237</v>
      </c>
      <c r="B37" s="303"/>
      <c r="C37" s="303"/>
      <c r="D37" s="303"/>
      <c r="E37" s="303"/>
      <c r="F37" s="303"/>
      <c r="G37" s="303"/>
      <c r="H37" s="303"/>
      <c r="I37" s="303"/>
      <c r="J37" s="303"/>
      <c r="K37" s="304"/>
    </row>
    <row r="38" spans="1:11" ht="18.75" customHeight="1">
      <c r="A38" s="196" t="s">
        <v>238</v>
      </c>
      <c r="B38" s="197"/>
      <c r="C38" s="197"/>
      <c r="D38" s="270" t="s">
        <v>239</v>
      </c>
      <c r="E38" s="270"/>
      <c r="F38" s="286" t="s">
        <v>240</v>
      </c>
      <c r="G38" s="305"/>
      <c r="H38" s="197" t="s">
        <v>241</v>
      </c>
      <c r="I38" s="197"/>
      <c r="J38" s="197" t="s">
        <v>242</v>
      </c>
      <c r="K38" s="266"/>
    </row>
    <row r="39" spans="1:11" ht="18.75" customHeight="1">
      <c r="A39" s="48" t="s">
        <v>126</v>
      </c>
      <c r="B39" s="197" t="s">
        <v>243</v>
      </c>
      <c r="C39" s="197"/>
      <c r="D39" s="197"/>
      <c r="E39" s="197"/>
      <c r="F39" s="197"/>
      <c r="G39" s="197"/>
      <c r="H39" s="197"/>
      <c r="I39" s="197"/>
      <c r="J39" s="197"/>
      <c r="K39" s="266"/>
    </row>
    <row r="40" spans="1:11" ht="30.95" customHeight="1">
      <c r="A40" s="196"/>
      <c r="B40" s="197"/>
      <c r="C40" s="197"/>
      <c r="D40" s="197"/>
      <c r="E40" s="197"/>
      <c r="F40" s="197"/>
      <c r="G40" s="197"/>
      <c r="H40" s="197"/>
      <c r="I40" s="197"/>
      <c r="J40" s="197"/>
      <c r="K40" s="266"/>
    </row>
    <row r="41" spans="1:11" ht="18.75" customHeight="1">
      <c r="A41" s="196"/>
      <c r="B41" s="197"/>
      <c r="C41" s="197"/>
      <c r="D41" s="197"/>
      <c r="E41" s="197"/>
      <c r="F41" s="197"/>
      <c r="G41" s="197"/>
      <c r="H41" s="197"/>
      <c r="I41" s="197"/>
      <c r="J41" s="197"/>
      <c r="K41" s="266"/>
    </row>
    <row r="42" spans="1:11" ht="32.1" customHeight="1">
      <c r="A42" s="52" t="s">
        <v>136</v>
      </c>
      <c r="B42" s="294" t="s">
        <v>244</v>
      </c>
      <c r="C42" s="294"/>
      <c r="D42" s="53" t="s">
        <v>245</v>
      </c>
      <c r="E42" s="54"/>
      <c r="F42" s="53" t="s">
        <v>140</v>
      </c>
      <c r="G42" s="64">
        <v>45373</v>
      </c>
      <c r="H42" s="295" t="s">
        <v>141</v>
      </c>
      <c r="I42" s="295"/>
      <c r="J42" s="294" t="s">
        <v>144</v>
      </c>
      <c r="K42" s="296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4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M18"/>
  <sheetViews>
    <sheetView workbookViewId="0">
      <selection activeCell="N12" sqref="N12"/>
    </sheetView>
  </sheetViews>
  <sheetFormatPr defaultColWidth="9" defaultRowHeight="26.1" customHeight="1"/>
  <cols>
    <col min="1" max="1" width="2.25" style="24" customWidth="1"/>
    <col min="2" max="6" width="9.375" style="24" customWidth="1"/>
    <col min="7" max="7" width="8.875" style="24" customWidth="1"/>
    <col min="8" max="8" width="4.625" style="24" customWidth="1"/>
    <col min="9" max="9" width="9.875" style="24" customWidth="1"/>
    <col min="10" max="10" width="12.125" style="24" customWidth="1"/>
    <col min="11" max="12" width="9.875" style="24" customWidth="1"/>
    <col min="13" max="13" width="15.75" style="24" customWidth="1"/>
    <col min="14" max="14" width="16.375" style="24" customWidth="1"/>
    <col min="15" max="16384" width="9" style="24"/>
  </cols>
  <sheetData>
    <row r="1" spans="2:13" ht="26.1" customHeight="1">
      <c r="B1" s="238" t="s">
        <v>145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</row>
    <row r="2" spans="2:13" ht="26.1" customHeight="1">
      <c r="B2" s="25" t="s">
        <v>62</v>
      </c>
      <c r="C2" s="240" t="s">
        <v>355</v>
      </c>
      <c r="D2" s="241"/>
      <c r="E2" s="26" t="s">
        <v>67</v>
      </c>
      <c r="F2" s="241" t="s">
        <v>68</v>
      </c>
      <c r="G2" s="241"/>
      <c r="H2" s="246"/>
      <c r="I2" s="35" t="s">
        <v>57</v>
      </c>
      <c r="J2" s="241" t="s">
        <v>58</v>
      </c>
      <c r="K2" s="241"/>
      <c r="L2" s="241"/>
      <c r="M2" s="241"/>
    </row>
    <row r="3" spans="2:13" ht="26.1" customHeight="1">
      <c r="B3" s="245" t="s">
        <v>146</v>
      </c>
      <c r="C3" s="243" t="s">
        <v>147</v>
      </c>
      <c r="D3" s="243"/>
      <c r="E3" s="243"/>
      <c r="F3" s="243"/>
      <c r="G3" s="243"/>
      <c r="H3" s="247"/>
      <c r="I3" s="243" t="s">
        <v>148</v>
      </c>
      <c r="J3" s="243"/>
      <c r="K3" s="243"/>
      <c r="L3" s="243"/>
      <c r="M3" s="243"/>
    </row>
    <row r="4" spans="2:13" ht="26.1" customHeight="1">
      <c r="B4" s="245"/>
      <c r="C4" s="27" t="s">
        <v>110</v>
      </c>
      <c r="D4" s="27" t="s">
        <v>111</v>
      </c>
      <c r="E4" s="27" t="s">
        <v>112</v>
      </c>
      <c r="F4" s="27" t="s">
        <v>113</v>
      </c>
      <c r="G4" s="27" t="s">
        <v>114</v>
      </c>
      <c r="H4" s="247"/>
      <c r="I4" s="27" t="s">
        <v>110</v>
      </c>
      <c r="J4" s="27" t="s">
        <v>111</v>
      </c>
      <c r="K4" s="27" t="s">
        <v>112</v>
      </c>
      <c r="L4" s="27" t="s">
        <v>113</v>
      </c>
      <c r="M4" s="27" t="s">
        <v>114</v>
      </c>
    </row>
    <row r="5" spans="2:13" ht="26.1" customHeight="1">
      <c r="B5" s="28" t="s">
        <v>151</v>
      </c>
      <c r="C5" s="29" t="s">
        <v>152</v>
      </c>
      <c r="D5" s="29" t="s">
        <v>153</v>
      </c>
      <c r="E5" s="29" t="s">
        <v>154</v>
      </c>
      <c r="F5" s="29" t="s">
        <v>155</v>
      </c>
      <c r="G5" s="29" t="s">
        <v>156</v>
      </c>
      <c r="H5" s="247"/>
      <c r="I5" s="36" t="s">
        <v>119</v>
      </c>
      <c r="J5" s="36" t="s">
        <v>120</v>
      </c>
      <c r="K5" s="37" t="s">
        <v>119</v>
      </c>
      <c r="L5" s="37" t="s">
        <v>120</v>
      </c>
      <c r="M5" s="155" t="s">
        <v>118</v>
      </c>
    </row>
    <row r="6" spans="2:13" ht="26.1" customHeight="1">
      <c r="B6" s="28" t="s">
        <v>157</v>
      </c>
      <c r="C6" s="30">
        <f t="shared" ref="C6" si="0">D6-2</f>
        <v>60</v>
      </c>
      <c r="D6" s="30">
        <v>62</v>
      </c>
      <c r="E6" s="30">
        <f t="shared" ref="E6" si="1">D6+2</f>
        <v>64</v>
      </c>
      <c r="F6" s="30">
        <f t="shared" ref="F6" si="2">E6+2</f>
        <v>66</v>
      </c>
      <c r="G6" s="30">
        <f t="shared" ref="G6" si="3">F6+1</f>
        <v>67</v>
      </c>
      <c r="H6" s="247"/>
      <c r="I6" s="38" t="s">
        <v>246</v>
      </c>
      <c r="J6" s="38" t="s">
        <v>247</v>
      </c>
      <c r="K6" s="38" t="s">
        <v>192</v>
      </c>
      <c r="L6" s="38" t="s">
        <v>247</v>
      </c>
      <c r="M6" s="38" t="s">
        <v>247</v>
      </c>
    </row>
    <row r="7" spans="2:13" ht="26.1" customHeight="1">
      <c r="B7" s="28" t="s">
        <v>164</v>
      </c>
      <c r="C7" s="30">
        <f t="shared" ref="C7:C9" si="4">D7-4</f>
        <v>94</v>
      </c>
      <c r="D7" s="30">
        <v>98</v>
      </c>
      <c r="E7" s="30">
        <f t="shared" ref="E7:E9" si="5">D7+4</f>
        <v>102</v>
      </c>
      <c r="F7" s="30">
        <f>E7+4</f>
        <v>106</v>
      </c>
      <c r="G7" s="30">
        <f t="shared" ref="G7:G9" si="6">F7+6</f>
        <v>112</v>
      </c>
      <c r="H7" s="247"/>
      <c r="I7" s="38" t="s">
        <v>248</v>
      </c>
      <c r="J7" s="38" t="s">
        <v>248</v>
      </c>
      <c r="K7" s="38" t="s">
        <v>249</v>
      </c>
      <c r="L7" s="38" t="s">
        <v>248</v>
      </c>
      <c r="M7" s="38" t="s">
        <v>248</v>
      </c>
    </row>
    <row r="8" spans="2:13" ht="26.1" customHeight="1">
      <c r="B8" s="28" t="s">
        <v>165</v>
      </c>
      <c r="C8" s="30">
        <f t="shared" si="4"/>
        <v>82</v>
      </c>
      <c r="D8" s="30">
        <v>86</v>
      </c>
      <c r="E8" s="30">
        <f t="shared" si="5"/>
        <v>90</v>
      </c>
      <c r="F8" s="30">
        <f>E8+5</f>
        <v>95</v>
      </c>
      <c r="G8" s="30">
        <f t="shared" si="6"/>
        <v>101</v>
      </c>
      <c r="H8" s="247"/>
      <c r="I8" s="38" t="s">
        <v>250</v>
      </c>
      <c r="J8" s="38" t="s">
        <v>251</v>
      </c>
      <c r="K8" s="38" t="s">
        <v>251</v>
      </c>
      <c r="L8" s="38" t="s">
        <v>251</v>
      </c>
      <c r="M8" s="38" t="s">
        <v>252</v>
      </c>
    </row>
    <row r="9" spans="2:13" ht="26.1" customHeight="1">
      <c r="B9" s="28" t="s">
        <v>167</v>
      </c>
      <c r="C9" s="30">
        <f t="shared" si="4"/>
        <v>98</v>
      </c>
      <c r="D9" s="30">
        <v>102</v>
      </c>
      <c r="E9" s="30">
        <f t="shared" si="5"/>
        <v>106</v>
      </c>
      <c r="F9" s="30">
        <f>E9+5</f>
        <v>111</v>
      </c>
      <c r="G9" s="30">
        <f t="shared" si="6"/>
        <v>117</v>
      </c>
      <c r="H9" s="247"/>
      <c r="I9" s="38" t="s">
        <v>253</v>
      </c>
      <c r="J9" s="38" t="s">
        <v>253</v>
      </c>
      <c r="K9" s="38" t="s">
        <v>253</v>
      </c>
      <c r="L9" s="38" t="s">
        <v>253</v>
      </c>
      <c r="M9" s="38" t="s">
        <v>253</v>
      </c>
    </row>
    <row r="10" spans="2:13" ht="26.1" customHeight="1">
      <c r="B10" s="28" t="s">
        <v>168</v>
      </c>
      <c r="C10" s="30">
        <f t="shared" ref="C10:C12" si="7">D10-1</f>
        <v>37</v>
      </c>
      <c r="D10" s="30">
        <v>38</v>
      </c>
      <c r="E10" s="30">
        <f t="shared" ref="E10:E12" si="8">D10+1</f>
        <v>39</v>
      </c>
      <c r="F10" s="30">
        <f t="shared" ref="F10:F12" si="9">E10+1</f>
        <v>40</v>
      </c>
      <c r="G10" s="30">
        <f>F10+1.2</f>
        <v>41.2</v>
      </c>
      <c r="H10" s="247"/>
      <c r="I10" s="38" t="s">
        <v>253</v>
      </c>
      <c r="J10" s="38" t="s">
        <v>253</v>
      </c>
      <c r="K10" s="38" t="s">
        <v>253</v>
      </c>
      <c r="L10" s="38" t="s">
        <v>253</v>
      </c>
      <c r="M10" s="38" t="s">
        <v>253</v>
      </c>
    </row>
    <row r="11" spans="2:13" ht="26.1" customHeight="1">
      <c r="B11" s="28" t="s">
        <v>169</v>
      </c>
      <c r="C11" s="30">
        <f t="shared" si="7"/>
        <v>44</v>
      </c>
      <c r="D11" s="30">
        <v>45</v>
      </c>
      <c r="E11" s="30">
        <f t="shared" si="8"/>
        <v>46</v>
      </c>
      <c r="F11" s="30">
        <f t="shared" si="9"/>
        <v>47</v>
      </c>
      <c r="G11" s="30">
        <f>F11+1.5</f>
        <v>48.5</v>
      </c>
      <c r="H11" s="247"/>
      <c r="I11" s="38" t="s">
        <v>253</v>
      </c>
      <c r="J11" s="38" t="s">
        <v>253</v>
      </c>
      <c r="K11" s="38" t="s">
        <v>253</v>
      </c>
      <c r="L11" s="38" t="s">
        <v>253</v>
      </c>
      <c r="M11" s="38" t="s">
        <v>253</v>
      </c>
    </row>
    <row r="12" spans="2:13" ht="26.1" customHeight="1">
      <c r="B12" s="28" t="s">
        <v>171</v>
      </c>
      <c r="C12" s="30">
        <f t="shared" si="7"/>
        <v>59</v>
      </c>
      <c r="D12" s="30">
        <v>60</v>
      </c>
      <c r="E12" s="30">
        <f t="shared" si="8"/>
        <v>61</v>
      </c>
      <c r="F12" s="30">
        <f t="shared" si="9"/>
        <v>62</v>
      </c>
      <c r="G12" s="30">
        <f>F12+0.5</f>
        <v>62.5</v>
      </c>
      <c r="H12" s="247"/>
      <c r="I12" s="38" t="s">
        <v>254</v>
      </c>
      <c r="J12" s="38" t="s">
        <v>161</v>
      </c>
      <c r="K12" s="38" t="s">
        <v>255</v>
      </c>
      <c r="L12" s="38" t="s">
        <v>254</v>
      </c>
      <c r="M12" s="38" t="s">
        <v>254</v>
      </c>
    </row>
    <row r="13" spans="2:13" ht="26.1" customHeight="1">
      <c r="B13" s="28" t="s">
        <v>172</v>
      </c>
      <c r="C13" s="30">
        <f>D13-0.8</f>
        <v>18.2</v>
      </c>
      <c r="D13" s="32">
        <v>19</v>
      </c>
      <c r="E13" s="30">
        <f>D13+0.8</f>
        <v>19.8</v>
      </c>
      <c r="F13" s="30">
        <f>E13+0.8</f>
        <v>20.6</v>
      </c>
      <c r="G13" s="30">
        <f>F13+1.3</f>
        <v>21.900000000000002</v>
      </c>
      <c r="H13" s="247"/>
      <c r="I13" s="38" t="s">
        <v>253</v>
      </c>
      <c r="J13" s="38" t="s">
        <v>253</v>
      </c>
      <c r="K13" s="38" t="s">
        <v>253</v>
      </c>
      <c r="L13" s="38" t="s">
        <v>253</v>
      </c>
      <c r="M13" s="38" t="s">
        <v>253</v>
      </c>
    </row>
    <row r="14" spans="2:13" ht="26.1" customHeight="1">
      <c r="B14" s="28" t="s">
        <v>173</v>
      </c>
      <c r="C14" s="30">
        <f>D14-0.6</f>
        <v>15.4</v>
      </c>
      <c r="D14" s="30">
        <v>16</v>
      </c>
      <c r="E14" s="30">
        <f>D14+0.6</f>
        <v>16.600000000000001</v>
      </c>
      <c r="F14" s="30">
        <f>E14+0.6</f>
        <v>17.200000000000003</v>
      </c>
      <c r="G14" s="33">
        <f>F14+0.95</f>
        <v>18.150000000000002</v>
      </c>
      <c r="H14" s="247"/>
      <c r="I14" s="38" t="s">
        <v>253</v>
      </c>
      <c r="J14" s="38" t="s">
        <v>253</v>
      </c>
      <c r="K14" s="38" t="s">
        <v>253</v>
      </c>
      <c r="L14" s="38" t="s">
        <v>253</v>
      </c>
      <c r="M14" s="38" t="s">
        <v>253</v>
      </c>
    </row>
    <row r="15" spans="2:13" ht="26.1" customHeight="1">
      <c r="B15" s="28" t="s">
        <v>174</v>
      </c>
      <c r="C15" s="32">
        <f>D15-0.4</f>
        <v>11.6</v>
      </c>
      <c r="D15" s="32">
        <v>12</v>
      </c>
      <c r="E15" s="32">
        <f>D15+0.4</f>
        <v>12.4</v>
      </c>
      <c r="F15" s="32">
        <f>E15+0.4</f>
        <v>12.8</v>
      </c>
      <c r="G15" s="32">
        <f>F15+0.6</f>
        <v>13.4</v>
      </c>
      <c r="H15" s="247"/>
      <c r="I15" s="38" t="s">
        <v>253</v>
      </c>
      <c r="J15" s="38" t="s">
        <v>253</v>
      </c>
      <c r="K15" s="38" t="s">
        <v>253</v>
      </c>
      <c r="L15" s="38" t="s">
        <v>253</v>
      </c>
      <c r="M15" s="38" t="s">
        <v>253</v>
      </c>
    </row>
    <row r="16" spans="2:13" ht="26.1" customHeight="1">
      <c r="B16" s="28"/>
      <c r="C16" s="32"/>
      <c r="D16" s="32"/>
      <c r="E16" s="32"/>
      <c r="F16" s="32"/>
      <c r="G16" s="32"/>
      <c r="H16" s="247"/>
      <c r="I16" s="38"/>
      <c r="J16" s="38"/>
      <c r="K16" s="38"/>
      <c r="L16" s="38"/>
      <c r="M16" s="38"/>
    </row>
    <row r="17" spans="2:13" ht="26.1" customHeight="1">
      <c r="B17" s="24" t="s">
        <v>176</v>
      </c>
      <c r="E17" s="34"/>
      <c r="F17" s="34"/>
      <c r="G17" s="34"/>
      <c r="H17" s="34"/>
      <c r="I17" s="34"/>
      <c r="J17" s="34"/>
      <c r="K17" s="34"/>
      <c r="L17" s="34"/>
      <c r="M17" s="34"/>
    </row>
    <row r="18" spans="2:13" ht="26.1" customHeight="1">
      <c r="B18" s="34"/>
      <c r="C18" s="34"/>
      <c r="D18" s="34"/>
      <c r="E18" s="34"/>
      <c r="F18" s="34"/>
      <c r="G18" s="34"/>
      <c r="H18" s="34"/>
      <c r="I18" s="156" t="s">
        <v>356</v>
      </c>
      <c r="J18" s="40"/>
      <c r="K18" s="39" t="s">
        <v>177</v>
      </c>
      <c r="L18" s="39"/>
      <c r="M18" s="39" t="s">
        <v>178</v>
      </c>
    </row>
  </sheetData>
  <mergeCells count="8">
    <mergeCell ref="B1:M1"/>
    <mergeCell ref="C2:D2"/>
    <mergeCell ref="F2:G2"/>
    <mergeCell ref="J2:M2"/>
    <mergeCell ref="C3:G3"/>
    <mergeCell ref="I3:M3"/>
    <mergeCell ref="B3:B4"/>
    <mergeCell ref="H2:H16"/>
  </mergeCells>
  <phoneticPr fontId="46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5" sqref="E5"/>
    </sheetView>
  </sheetViews>
  <sheetFormatPr defaultColWidth="9" defaultRowHeight="14.25"/>
  <cols>
    <col min="1" max="1" width="7" customWidth="1"/>
    <col min="2" max="2" width="12.125" style="23" customWidth="1"/>
    <col min="3" max="3" width="12.875" style="23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34" t="s">
        <v>256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</row>
    <row r="2" spans="1:15" s="1" customFormat="1" ht="16.5">
      <c r="A2" s="346" t="s">
        <v>257</v>
      </c>
      <c r="B2" s="347" t="s">
        <v>258</v>
      </c>
      <c r="C2" s="347" t="s">
        <v>259</v>
      </c>
      <c r="D2" s="347" t="s">
        <v>260</v>
      </c>
      <c r="E2" s="347" t="s">
        <v>261</v>
      </c>
      <c r="F2" s="347" t="s">
        <v>262</v>
      </c>
      <c r="G2" s="347" t="s">
        <v>263</v>
      </c>
      <c r="H2" s="347" t="s">
        <v>264</v>
      </c>
      <c r="I2" s="3" t="s">
        <v>265</v>
      </c>
      <c r="J2" s="3" t="s">
        <v>266</v>
      </c>
      <c r="K2" s="3" t="s">
        <v>267</v>
      </c>
      <c r="L2" s="3" t="s">
        <v>268</v>
      </c>
      <c r="M2" s="3" t="s">
        <v>269</v>
      </c>
      <c r="N2" s="347" t="s">
        <v>270</v>
      </c>
      <c r="O2" s="347" t="s">
        <v>271</v>
      </c>
    </row>
    <row r="3" spans="1:15" s="1" customFormat="1" ht="16.5">
      <c r="A3" s="346"/>
      <c r="B3" s="348"/>
      <c r="C3" s="348"/>
      <c r="D3" s="348"/>
      <c r="E3" s="348"/>
      <c r="F3" s="348"/>
      <c r="G3" s="348"/>
      <c r="H3" s="348"/>
      <c r="I3" s="3" t="s">
        <v>272</v>
      </c>
      <c r="J3" s="3" t="s">
        <v>272</v>
      </c>
      <c r="K3" s="3" t="s">
        <v>272</v>
      </c>
      <c r="L3" s="3" t="s">
        <v>272</v>
      </c>
      <c r="M3" s="3" t="s">
        <v>272</v>
      </c>
      <c r="N3" s="348"/>
      <c r="O3" s="348"/>
    </row>
    <row r="4" spans="1:15" ht="40.5">
      <c r="A4" s="5"/>
      <c r="B4" s="6">
        <v>6277</v>
      </c>
      <c r="C4" s="6" t="s">
        <v>273</v>
      </c>
      <c r="D4" s="12" t="s">
        <v>274</v>
      </c>
      <c r="E4" s="6" t="s">
        <v>349</v>
      </c>
      <c r="F4" s="151" t="s">
        <v>275</v>
      </c>
      <c r="G4" s="6" t="s">
        <v>65</v>
      </c>
      <c r="H4" s="6" t="s">
        <v>65</v>
      </c>
      <c r="I4" s="6">
        <v>2</v>
      </c>
      <c r="J4" s="6">
        <v>2</v>
      </c>
      <c r="K4" s="6">
        <v>2</v>
      </c>
      <c r="L4" s="6">
        <v>4</v>
      </c>
      <c r="M4" s="6">
        <v>3</v>
      </c>
      <c r="N4" s="6">
        <f t="shared" ref="N4:N6" si="0">SUM(I4:M4)</f>
        <v>13</v>
      </c>
      <c r="O4" s="6" t="s">
        <v>276</v>
      </c>
    </row>
    <row r="5" spans="1:15" ht="54">
      <c r="A5" s="5"/>
      <c r="B5" s="6">
        <v>3447</v>
      </c>
      <c r="C5" s="6" t="s">
        <v>273</v>
      </c>
      <c r="D5" s="8" t="s">
        <v>277</v>
      </c>
      <c r="E5" s="157" t="s">
        <v>350</v>
      </c>
      <c r="F5" s="152" t="s">
        <v>275</v>
      </c>
      <c r="G5" s="6" t="s">
        <v>65</v>
      </c>
      <c r="H5" s="6" t="s">
        <v>65</v>
      </c>
      <c r="I5" s="6">
        <v>2</v>
      </c>
      <c r="J5" s="6">
        <v>1</v>
      </c>
      <c r="K5" s="6">
        <v>2</v>
      </c>
      <c r="L5" s="6">
        <v>3</v>
      </c>
      <c r="M5" s="6">
        <v>3</v>
      </c>
      <c r="N5" s="6">
        <f t="shared" si="0"/>
        <v>11</v>
      </c>
      <c r="O5" s="6" t="s">
        <v>276</v>
      </c>
    </row>
    <row r="6" spans="1:15" ht="27">
      <c r="A6" s="5">
        <v>3</v>
      </c>
      <c r="B6" s="6">
        <v>6270</v>
      </c>
      <c r="C6" s="6" t="s">
        <v>273</v>
      </c>
      <c r="D6" s="13" t="s">
        <v>278</v>
      </c>
      <c r="E6" s="6" t="s">
        <v>349</v>
      </c>
      <c r="F6" s="151" t="s">
        <v>275</v>
      </c>
      <c r="G6" s="6" t="s">
        <v>65</v>
      </c>
      <c r="H6" s="6" t="s">
        <v>65</v>
      </c>
      <c r="I6" s="6">
        <v>1</v>
      </c>
      <c r="J6" s="6">
        <v>2</v>
      </c>
      <c r="K6" s="6">
        <v>1</v>
      </c>
      <c r="L6" s="6">
        <v>4</v>
      </c>
      <c r="M6" s="6">
        <v>2</v>
      </c>
      <c r="N6" s="6">
        <f t="shared" si="0"/>
        <v>10</v>
      </c>
      <c r="O6" s="6" t="s">
        <v>276</v>
      </c>
    </row>
    <row r="7" spans="1:15">
      <c r="A7" s="5"/>
      <c r="B7" s="6"/>
      <c r="C7" s="6"/>
      <c r="D7" s="8"/>
      <c r="E7" s="6"/>
      <c r="F7" s="20"/>
      <c r="G7" s="6"/>
      <c r="H7" s="6"/>
      <c r="I7" s="6"/>
      <c r="J7" s="6"/>
      <c r="K7" s="6"/>
      <c r="L7" s="6"/>
      <c r="M7" s="6"/>
      <c r="N7" s="6"/>
      <c r="O7" s="6"/>
    </row>
    <row r="8" spans="1:15">
      <c r="A8" s="5"/>
      <c r="B8" s="6"/>
      <c r="C8" s="6"/>
      <c r="D8" s="8"/>
      <c r="E8" s="6"/>
      <c r="F8" s="19"/>
      <c r="G8" s="6"/>
      <c r="H8" s="6"/>
      <c r="I8" s="6"/>
      <c r="J8" s="6"/>
      <c r="K8" s="6"/>
      <c r="L8" s="6"/>
      <c r="M8" s="5"/>
      <c r="N8" s="5"/>
      <c r="O8" s="5"/>
    </row>
    <row r="9" spans="1:15">
      <c r="A9" s="5"/>
      <c r="B9" s="6"/>
      <c r="C9" s="6"/>
      <c r="D9" s="8"/>
      <c r="E9" s="6"/>
      <c r="F9" s="20"/>
      <c r="G9" s="6"/>
      <c r="H9" s="6"/>
      <c r="I9" s="6"/>
      <c r="J9" s="6"/>
      <c r="K9" s="6"/>
      <c r="L9" s="6"/>
      <c r="M9" s="5"/>
      <c r="N9" s="5"/>
      <c r="O9" s="5"/>
    </row>
    <row r="10" spans="1:15">
      <c r="A10" s="5"/>
      <c r="B10" s="6"/>
      <c r="C10" s="6"/>
      <c r="D10" s="8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6"/>
      <c r="C11" s="6"/>
      <c r="D11" s="13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35" t="s">
        <v>359</v>
      </c>
      <c r="B12" s="336"/>
      <c r="C12" s="336"/>
      <c r="D12" s="337"/>
      <c r="E12" s="338"/>
      <c r="F12" s="339"/>
      <c r="G12" s="339"/>
      <c r="H12" s="339"/>
      <c r="I12" s="340"/>
      <c r="J12" s="341" t="s">
        <v>280</v>
      </c>
      <c r="K12" s="342"/>
      <c r="L12" s="342"/>
      <c r="M12" s="337"/>
      <c r="N12" s="9"/>
      <c r="O12" s="11"/>
    </row>
    <row r="13" spans="1:15" ht="16.5">
      <c r="A13" s="343" t="s">
        <v>281</v>
      </c>
      <c r="B13" s="344"/>
      <c r="C13" s="344"/>
      <c r="D13" s="345"/>
      <c r="E13" s="345"/>
      <c r="F13" s="345"/>
      <c r="G13" s="345"/>
      <c r="H13" s="345"/>
      <c r="I13" s="345"/>
      <c r="J13" s="345"/>
      <c r="K13" s="345"/>
      <c r="L13" s="345"/>
      <c r="M13" s="345"/>
      <c r="N13" s="345"/>
      <c r="O13" s="34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6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2024-03-25T05:20:26Z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