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 tabRatio="793" activeTab="8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（第一批）" sheetId="18" r:id="rId7"/>
    <sheet name="验货尺寸表 (尾期第一批) " sheetId="19" r:id="rId8"/>
    <sheet name="尾期（第二批）" sheetId="20" r:id="rId9"/>
    <sheet name="验货尺寸表 (尾期第二批)  " sheetId="21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externalReferences>
    <externalReference r:id="rId17"/>
    <externalReference r:id="rId18"/>
    <externalReference r:id="rId19"/>
    <externalReference r:id="rId20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首期!$A$1:$K$53</definedName>
    <definedName name="_xlnm.Print_Area" localSheetId="7">'验货尺寸表 (尾期第一批) '!$A$1:$Q$26</definedName>
    <definedName name="D形扣编码" localSheetId="9">#REF!</definedName>
    <definedName name="版型吊牌编码" localSheetId="9">#REF!</definedName>
    <definedName name="标准" localSheetId="9">#REF!</definedName>
    <definedName name="标准编码" localSheetId="9">#REF!</definedName>
    <definedName name="标准物料编码" localSheetId="9">#REF!</definedName>
    <definedName name="插扣编码" localSheetId="9">#REF!</definedName>
    <definedName name="尺码唛编码" localSheetId="9">#REF!</definedName>
    <definedName name="抽绳编码" localSheetId="9">#REF!</definedName>
    <definedName name="粗线编码" localSheetId="9">#REF!</definedName>
    <definedName name="大类" localSheetId="9">#REF!</definedName>
    <definedName name="大类名称" localSheetId="9">#REF!</definedName>
    <definedName name="单位1" localSheetId="9">#REF!</definedName>
    <definedName name="单位编码" localSheetId="9">#REF!</definedName>
    <definedName name="吊牌编码" localSheetId="9">#REF!</definedName>
    <definedName name="吊钟编码" localSheetId="9">#REF!</definedName>
    <definedName name="反光材料编码" localSheetId="9">#REF!</definedName>
    <definedName name="辅料" localSheetId="9">#REF!</definedName>
    <definedName name="辅料编码" localSheetId="9">#REF!</definedName>
    <definedName name="工字扣编码" localSheetId="9">#REF!</definedName>
    <definedName name="功能标编码" localSheetId="9">#REF!</definedName>
    <definedName name="钩扣编码" localSheetId="9">#REF!</definedName>
    <definedName name="横机" localSheetId="9">#REF!</definedName>
    <definedName name="横机编码" localSheetId="9">#REF!</definedName>
    <definedName name="胶环编码" localSheetId="9">#REF!</definedName>
    <definedName name="胶牌编码" localSheetId="9">#REF!</definedName>
    <definedName name="金属牌编码" localSheetId="9">#REF!</definedName>
    <definedName name="卡头编码" localSheetId="9">#REF!</definedName>
    <definedName name="拉链" localSheetId="9">#REF!</definedName>
    <definedName name="拉链编码" localSheetId="9">#REF!</definedName>
    <definedName name="拉头" localSheetId="9">#REF!</definedName>
    <definedName name="拉头编码" localSheetId="9">#REF!</definedName>
    <definedName name="拉头吊坠编码" localSheetId="9">#REF!</definedName>
    <definedName name="拉头色" localSheetId="9">#REF!</definedName>
    <definedName name="拉头颜色" localSheetId="9">#REF!</definedName>
    <definedName name="里料编码" localSheetId="9">#REF!</definedName>
    <definedName name="毛皮编码" localSheetId="9">#REF!</definedName>
    <definedName name="面辅料颜色" localSheetId="9">#REF!</definedName>
    <definedName name="面料编号" localSheetId="9">#REF!</definedName>
    <definedName name="魔术贴编码" localSheetId="9">#REF!</definedName>
    <definedName name="纽扣编码" localSheetId="9">#REF!</definedName>
    <definedName name="汽眼编码" localSheetId="9">#REF!</definedName>
    <definedName name="日字扣编码" localSheetId="9">#REF!</definedName>
    <definedName name="色号" localSheetId="9">#REF!</definedName>
    <definedName name="色号1" localSheetId="9">#REF!</definedName>
    <definedName name="色号颜色" localSheetId="9">#REF!</definedName>
    <definedName name="色名色号" localSheetId="9">#REF!</definedName>
    <definedName name="四件扣编码" localSheetId="9">#REF!</definedName>
    <definedName name="梭织编码" localSheetId="9">#REF!</definedName>
    <definedName name="烫花编码" localSheetId="9">#REF!</definedName>
    <definedName name="烫唛编码" localSheetId="9">#REF!</definedName>
    <definedName name="五抓扣编码" localSheetId="9">#REF!</definedName>
    <definedName name="洗水" localSheetId="9">#REF!</definedName>
    <definedName name="洗水编码" localSheetId="9">#REF!</definedName>
    <definedName name="下拉头编码" localSheetId="9">#REF!</definedName>
    <definedName name="橡筋编码" localSheetId="9">#REF!</definedName>
    <definedName name="橡筋绳编码" localSheetId="9">#REF!</definedName>
    <definedName name="胸杯编码" localSheetId="9">#REF!</definedName>
    <definedName name="绣花" localSheetId="9">#REF!</definedName>
    <definedName name="绣花编码" localSheetId="9">#REF!</definedName>
    <definedName name="绣章编码" localSheetId="9">#REF!</definedName>
    <definedName name="颜色" localSheetId="9">#REF!</definedName>
    <definedName name="印花" localSheetId="9">#REF!</definedName>
    <definedName name="印花编码" localSheetId="9">#REF!</definedName>
    <definedName name="针织编码" localSheetId="9">#REF!</definedName>
    <definedName name="织带编码" localSheetId="9">#REF!</definedName>
    <definedName name="织唛编码" localSheetId="9">#REF!</definedName>
    <definedName name="主料" localSheetId="9">#REF!</definedName>
    <definedName name="主料编码" localSheetId="9">#REF!</definedName>
    <definedName name="主唛编码" localSheetId="9">#REF!</definedName>
    <definedName name="撞钉编码" localSheetId="9">#REF!</definedName>
    <definedName name="xlbcz001" localSheetId="9">[3]拉链属性!$A$2:$A$46</definedName>
    <definedName name="xlbqt001" localSheetId="9">[4]拉链属性!$A$44:$A$53</definedName>
    <definedName name="_xlnm.Print_Area" localSheetId="9">'验货尺寸表 (尾期第二批)  '!$A$1:$Q$26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<sst xmlns="http://schemas.openxmlformats.org/spreadsheetml/2006/main" count="1251" uniqueCount="385">
  <si>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</si>
  <si>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</si>
  <si>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</si>
  <si>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</si>
  <si>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</si>
  <si>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</si>
  <si>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</si>
  <si>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</si>
  <si>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</si>
  <si>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</si>
  <si>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</si>
  <si>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</si>
  <si>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</si>
  <si>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</si>
  <si>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</si>
  <si>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</si>
  <si>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</si>
  <si>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</si>
  <si>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</si>
  <si>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</si>
  <si>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</si>
  <si>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</si>
  <si>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</si>
  <si>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</si>
  <si>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</si>
  <si>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</si>
  <si>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</si>
  <si>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</si>
  <si>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</si>
  <si>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</si>
  <si>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</si>
  <si>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</si>
  <si>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</si>
  <si>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</si>
  <si>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</si>
  <si>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</si>
  <si>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</si>
  <si>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</si>
  <si>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</si>
  <si>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</si>
  <si>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</si>
  <si>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</si>
  <si>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</si>
  <si>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</si>
  <si>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</si>
  <si>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</si>
  <si>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</si>
  <si>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</si>
  <si>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</si>
  <si>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</si>
  <si>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</si>
  <si>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</si>
  <si>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</si>
  <si>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</si>
  <si>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</si>
  <si>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</si>
  <si>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</si>
  <si>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</si>
  <si>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</si>
  <si>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</si>
  <si>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</si>
  <si>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</si>
  <si>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TAJJAM81233</t>
  </si>
  <si>
    <t>合同交期</t>
  </si>
  <si>
    <t>产前确认样</t>
  </si>
  <si>
    <t>有</t>
  </si>
  <si>
    <t>无</t>
  </si>
  <si>
    <t>品名</t>
  </si>
  <si>
    <t>男式功能短袖T恤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</si>
  <si>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</si>
  <si>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</si>
  <si>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</si>
  <si>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</si>
  <si>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</si>
  <si>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</si>
  <si>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</si>
  <si>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</si>
  <si>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</si>
  <si>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CGDD23110200106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</si>
  <si>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</si>
  <si>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</si>
  <si>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</si>
  <si>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</si>
  <si>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</si>
  <si>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</si>
  <si>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</si>
  <si>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</si>
  <si>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</si>
  <si>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</si>
  <si>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</si>
  <si>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</si>
  <si>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</si>
  <si>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</si>
  <si>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</si>
  <si>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</si>
  <si>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</si>
  <si>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</si>
  <si>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</si>
  <si>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</si>
  <si>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</si>
  <si>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</si>
  <si>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</si>
  <si>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</si>
  <si>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</si>
  <si>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</si>
  <si>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</si>
  <si>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</si>
  <si>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</si>
  <si>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</si>
  <si>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</si>
  <si>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</si>
  <si>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</si>
  <si>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</si>
  <si>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</si>
  <si>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</si>
  <si>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</si>
  <si>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原力蓝</t>
  </si>
  <si>
    <t>地茶色</t>
  </si>
  <si>
    <t>黑色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</si>
  <si>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</si>
  <si>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</si>
  <si>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</si>
  <si>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</si>
  <si>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</si>
  <si>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</si>
  <si>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1.后领窝起浪，不平服。压线接线，不接受。</t>
  </si>
  <si>
    <t>2.上袖埋夹容皱，线路偏紧，需重新调车</t>
  </si>
  <si>
    <t>3.下脚冚线弯曲不顺直，不可以接线。</t>
  </si>
  <si>
    <t>4.拉肩止口不饱满，有落坑。挂耳歪斜。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</si>
  <si>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</si>
  <si>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</si>
  <si>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</si>
  <si>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</si>
  <si>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</si>
  <si>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</si>
  <si>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</si>
  <si>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</si>
  <si>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</si>
  <si>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</si>
  <si>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</si>
  <si>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</si>
  <si>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</si>
  <si>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</si>
  <si>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</si>
  <si>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</si>
  <si>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</si>
  <si>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</si>
  <si>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</si>
  <si>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样品规格  SAMPLE SPEC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</si>
  <si>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</si>
  <si>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2XL</t>
  </si>
  <si>
    <t>3XL</t>
  </si>
  <si>
    <t>170/94</t>
  </si>
  <si>
    <t>175/98</t>
  </si>
  <si>
    <t>175/102</t>
  </si>
  <si>
    <t>175/108</t>
  </si>
  <si>
    <t>180/114</t>
  </si>
  <si>
    <t>185/120</t>
  </si>
  <si>
    <t>洗前</t>
  </si>
  <si>
    <t>洗后</t>
  </si>
  <si>
    <t>后中长</t>
  </si>
  <si>
    <t>±1</t>
  </si>
  <si>
    <t>+0.3</t>
  </si>
  <si>
    <t>-0.2</t>
  </si>
  <si>
    <t>前后腰节长</t>
  </si>
  <si>
    <t>±2</t>
  </si>
  <si>
    <t>/</t>
  </si>
  <si>
    <t>胸围</t>
  </si>
  <si>
    <t>-1</t>
  </si>
  <si>
    <t>-2</t>
  </si>
  <si>
    <t>腰围</t>
  </si>
  <si>
    <t>摆围</t>
  </si>
  <si>
    <t>肩宽</t>
  </si>
  <si>
    <t>±0.5</t>
  </si>
  <si>
    <t>短袖肩点袖长</t>
  </si>
  <si>
    <t>±0.2</t>
  </si>
  <si>
    <t>+0.5</t>
  </si>
  <si>
    <t>+0.2</t>
  </si>
  <si>
    <t>袖肥/2（参考值）</t>
  </si>
  <si>
    <t>短袖口/2</t>
  </si>
  <si>
    <t>袖口/下摆高</t>
  </si>
  <si>
    <t>领高</t>
  </si>
  <si>
    <t>圆领T恤前领宽</t>
  </si>
  <si>
    <t>圆领T恤前领深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</si>
  <si>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</si>
  <si>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</si>
  <si>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</si>
  <si>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</si>
  <si>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</si>
  <si>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</si>
  <si>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</si>
  <si>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</si>
  <si>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</si>
  <si>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</si>
  <si>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</si>
  <si>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</si>
  <si>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</si>
  <si>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 xml:space="preserve">黑色 白色 分别各2件不同码，洗前、洗后共12件
</t>
  </si>
  <si>
    <t>【耐水洗测试】：耐洗水测试明细（要求齐色、齐号）</t>
  </si>
  <si>
    <t>①规格测量明细以插入附件形式列明，并注明洗前洗后规格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</si>
  <si>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</si>
  <si>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</si>
  <si>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1、包后领有起拱现象</t>
  </si>
  <si>
    <t>2、袖笼有轻微起皱，袖顶欠圆顺</t>
  </si>
  <si>
    <t>3、线头没清理干净</t>
  </si>
  <si>
    <t>【整改的严重缺陷及整改复核时间】</t>
  </si>
  <si>
    <t>以上问题车间已整改</t>
  </si>
  <si>
    <t>洗前/洗后</t>
  </si>
  <si>
    <t>+0 +0</t>
  </si>
  <si>
    <t>-0.5 +0</t>
  </si>
  <si>
    <t>+1 +0.8</t>
  </si>
  <si>
    <t>+1 +0</t>
  </si>
  <si>
    <t>-0.4 +0</t>
  </si>
  <si>
    <t>+0 -1</t>
  </si>
  <si>
    <t>+0.6 +0.4</t>
  </si>
  <si>
    <t>+0.5 +02</t>
  </si>
  <si>
    <t>+0.6 +0</t>
  </si>
  <si>
    <t>+1 +0.5</t>
  </si>
  <si>
    <t>+0.4 +0</t>
  </si>
  <si>
    <t>-1 -1.2</t>
  </si>
  <si>
    <t>+0.2 +0</t>
  </si>
  <si>
    <t>+0.5 +0</t>
  </si>
  <si>
    <t>-0.2 +0</t>
  </si>
  <si>
    <t>+0.2 +0.2</t>
  </si>
  <si>
    <t>+0.3 +0</t>
  </si>
  <si>
    <t>+0.3 +0.3</t>
  </si>
  <si>
    <t>+0.8 +0.5</t>
  </si>
  <si>
    <t>-0.3 -0.3</t>
  </si>
  <si>
    <t>-0.2 -0.2</t>
  </si>
  <si>
    <t>-0.3 +0</t>
  </si>
  <si>
    <t>-0.5 -0.6</t>
  </si>
  <si>
    <t>+0 -0.2</t>
  </si>
  <si>
    <t>+0 -0.3</t>
  </si>
  <si>
    <t>TOREAD-QC尾期检验报告书</t>
  </si>
  <si>
    <t>产品名称</t>
  </si>
  <si>
    <t>合同日期</t>
  </si>
  <si>
    <t>检验资料确认</t>
  </si>
  <si>
    <t>先走俄罗斯</t>
  </si>
  <si>
    <t>交货形式</t>
  </si>
  <si>
    <t>物流</t>
  </si>
  <si>
    <t>面料第三方合格报告</t>
  </si>
  <si>
    <t>验货次数</t>
  </si>
  <si>
    <t>非直发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</si>
  <si>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</si>
  <si>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</si>
  <si>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</si>
  <si>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</si>
  <si>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</si>
  <si>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</si>
  <si>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</si>
  <si>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</si>
  <si>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</si>
  <si>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</si>
  <si>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</si>
  <si>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采购凭证编号：CGDD23110200106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</si>
  <si>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</si>
  <si>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</si>
  <si>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</si>
  <si>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</si>
  <si>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</si>
  <si>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</si>
  <si>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</si>
  <si>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</si>
  <si>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</si>
  <si>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</si>
  <si>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</si>
  <si>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</si>
  <si>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</si>
  <si>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</si>
  <si>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情况说明：</t>
  </si>
  <si>
    <t xml:space="preserve">【问题点描述】  </t>
  </si>
  <si>
    <t>数量</t>
  </si>
  <si>
    <t>1、上领容皱不均匀，后领起拱不平服</t>
  </si>
  <si>
    <t>2、上袖容皱平均匀，左右不对称</t>
  </si>
  <si>
    <t>3、脏污，线头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</si>
  <si>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</si>
  <si>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</si>
  <si>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</si>
  <si>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</si>
  <si>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</si>
  <si>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</si>
  <si>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</si>
  <si>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</si>
  <si>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</si>
  <si>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</si>
  <si>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魏毓</t>
  </si>
  <si>
    <t>-1 +0</t>
  </si>
  <si>
    <t>-1 -1</t>
  </si>
  <si>
    <t>+0 +0.5</t>
  </si>
  <si>
    <t>-0.5 -0.5</t>
  </si>
  <si>
    <t>-0.5 -0.2</t>
  </si>
  <si>
    <t xml:space="preserve"> </t>
  </si>
  <si>
    <t>1、后领起拱不平服</t>
  </si>
  <si>
    <t>+0 +0 +0 +0</t>
  </si>
  <si>
    <t>+0 +0.5 +0 +0</t>
  </si>
  <si>
    <t>+0.5 +0.5 +0 +0</t>
  </si>
  <si>
    <t>-0-1 +0 +0 -0.5</t>
  </si>
  <si>
    <t>+0 +1 +0 +0</t>
  </si>
  <si>
    <t>-1 +0 +0 -1</t>
  </si>
  <si>
    <t>+0 -1 +0 -1</t>
  </si>
  <si>
    <t>-1 +0 +0 +0 -1</t>
  </si>
  <si>
    <t>+0 +0 -1 -1</t>
  </si>
  <si>
    <t>-1 -1 -1 -0.5</t>
  </si>
  <si>
    <t>-1 -1 -1 -1</t>
  </si>
  <si>
    <t>+0.2 +0 +0 -0.5</t>
  </si>
  <si>
    <t>-0.5 -0.5 +0 +0</t>
  </si>
  <si>
    <t>-0.5 +0 +0 +0</t>
  </si>
  <si>
    <t>-0.5 -0.2 +0 +0</t>
  </si>
  <si>
    <t>+0.5 +0 +0.5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</si>
  <si>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</si>
  <si>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</si>
  <si>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</si>
  <si>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</si>
  <si>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</si>
  <si>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</si>
  <si>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</si>
  <si>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</si>
  <si>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</si>
  <si>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</si>
  <si>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</si>
  <si>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</si>
  <si>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</si>
  <si>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</si>
  <si>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</si>
  <si>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</si>
  <si>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K2324019</t>
  </si>
  <si>
    <t>FK07280尼龙弹力汗布</t>
  </si>
  <si>
    <t>TAJJAM81233/82246</t>
  </si>
  <si>
    <t>新颜</t>
  </si>
  <si>
    <t>K2321373</t>
  </si>
  <si>
    <t>K2320158</t>
  </si>
  <si>
    <t>FK07280</t>
  </si>
  <si>
    <t>制表时间：2023-11-16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</si>
  <si>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</si>
  <si>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</si>
  <si>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</si>
  <si>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</si>
  <si>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</si>
  <si>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</si>
  <si>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</si>
  <si>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</si>
  <si>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</si>
  <si>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</si>
  <si>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</si>
  <si>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</si>
  <si>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</si>
  <si>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</si>
  <si>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</si>
  <si>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</si>
  <si>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</si>
  <si>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</si>
  <si>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</si>
  <si>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</si>
  <si>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</si>
  <si>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</si>
  <si>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无互染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</si>
  <si>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</si>
  <si>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</si>
  <si>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</si>
  <si>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</si>
  <si>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</si>
  <si>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</si>
  <si>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</si>
  <si>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</si>
  <si>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</si>
  <si>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</si>
  <si>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</si>
  <si>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</si>
  <si>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</si>
  <si>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</si>
  <si>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</si>
  <si>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</si>
  <si>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前幅、</t>
  </si>
  <si>
    <t>烫标</t>
  </si>
  <si>
    <t>无脱落</t>
  </si>
  <si>
    <t>制表时间：2023-12-3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</si>
  <si>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</si>
  <si>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</si>
  <si>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</si>
  <si>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</si>
  <si>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</si>
  <si>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</si>
  <si>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1CM弹力织带</t>
  </si>
  <si>
    <t>制表时间：2023-11-20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</si>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</sst>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_ [$¥-804]* #,##0.00_ ;_ [$¥-804]* \-#,##0.00_ ;_ [$¥-804]* &quot;-&quot;??_ ;_ @_ "/>
    <numFmt numFmtId="178" formatCode="0.00_ "/>
  </numFmts>
  <fonts count="6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name val="Arial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name val="微软雅黑"/>
      <charset val="134"/>
    </font>
    <font>
      <b/>
      <sz val="12"/>
      <name val="微软雅黑"/>
      <charset val="134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1"/>
      <name val="微软雅黑"/>
      <charset val="134"/>
    </font>
    <font>
      <sz val="10"/>
      <color indexed="8"/>
      <name val="Arial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b/>
      <sz val="11"/>
      <name val="黑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0" fillId="8" borderId="75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76" applyNumberFormat="0" applyFill="0" applyAlignment="0" applyProtection="0">
      <alignment vertical="center"/>
    </xf>
    <xf numFmtId="0" fontId="53" fillId="0" borderId="76" applyNumberFormat="0" applyFill="0" applyAlignment="0" applyProtection="0">
      <alignment vertical="center"/>
    </xf>
    <xf numFmtId="0" fontId="54" fillId="0" borderId="77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9" borderId="78" applyNumberFormat="0" applyAlignment="0" applyProtection="0">
      <alignment vertical="center"/>
    </xf>
    <xf numFmtId="0" fontId="56" fillId="10" borderId="79" applyNumberFormat="0" applyAlignment="0" applyProtection="0">
      <alignment vertical="center"/>
    </xf>
    <xf numFmtId="0" fontId="57" fillId="10" borderId="78" applyNumberFormat="0" applyAlignment="0" applyProtection="0">
      <alignment vertical="center"/>
    </xf>
    <xf numFmtId="0" fontId="58" fillId="11" borderId="80" applyNumberFormat="0" applyAlignment="0" applyProtection="0">
      <alignment vertical="center"/>
    </xf>
    <xf numFmtId="0" fontId="59" fillId="0" borderId="81" applyNumberFormat="0" applyFill="0" applyAlignment="0" applyProtection="0">
      <alignment vertical="center"/>
    </xf>
    <xf numFmtId="0" fontId="60" fillId="0" borderId="82" applyNumberFormat="0" applyFill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6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64" fillId="4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5" fillId="27" borderId="0" applyNumberFormat="0" applyBorder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5" fillId="31" borderId="0" applyNumberFormat="0" applyBorder="0" applyAlignment="0" applyProtection="0">
      <alignment vertical="center"/>
    </xf>
    <xf numFmtId="0" fontId="64" fillId="32" borderId="0" applyNumberFormat="0" applyBorder="0" applyAlignment="0" applyProtection="0">
      <alignment vertical="center"/>
    </xf>
    <xf numFmtId="0" fontId="64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5" fillId="35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16" fillId="0" borderId="0"/>
    <xf numFmtId="0" fontId="1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0" fillId="0" borderId="0">
      <alignment vertical="center"/>
    </xf>
    <xf numFmtId="0" fontId="16" fillId="0" borderId="0"/>
    <xf numFmtId="0" fontId="10" fillId="0" borderId="0">
      <alignment vertical="center"/>
    </xf>
    <xf numFmtId="0" fontId="66" fillId="0" borderId="0"/>
    <xf numFmtId="0" fontId="10" fillId="0" borderId="0"/>
    <xf numFmtId="0" fontId="10" fillId="0" borderId="0"/>
  </cellStyleXfs>
  <cellXfs count="44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Fill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0" fillId="3" borderId="2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0" fillId="0" borderId="0" xfId="0" applyFill="1"/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9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4" fillId="0" borderId="2" xfId="0" applyFont="1" applyBorder="1" applyAlignment="1">
      <alignment vertical="center"/>
    </xf>
    <xf numFmtId="0" fontId="0" fillId="0" borderId="2" xfId="0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9" fontId="0" fillId="0" borderId="2" xfId="0" applyNumberFormat="1" applyFont="1" applyFill="1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Fill="1" applyBorder="1"/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4" fillId="0" borderId="2" xfId="0" applyFont="1" applyBorder="1"/>
    <xf numFmtId="0" fontId="6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top"/>
    </xf>
    <xf numFmtId="176" fontId="10" fillId="0" borderId="2" xfId="0" applyNumberFormat="1" applyFont="1" applyFill="1" applyBorder="1" applyAlignment="1">
      <alignment horizontal="center"/>
    </xf>
    <xf numFmtId="0" fontId="15" fillId="0" borderId="0" xfId="53" applyFont="1" applyFill="1" applyAlignment="1"/>
    <xf numFmtId="0" fontId="16" fillId="0" borderId="0" xfId="53" applyFont="1" applyFill="1" applyAlignment="1"/>
    <xf numFmtId="49" fontId="15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7" fillId="0" borderId="0" xfId="53" applyFont="1" applyFill="1" applyBorder="1" applyAlignment="1">
      <alignment horizontal="center" vertical="center"/>
    </xf>
    <xf numFmtId="0" fontId="16" fillId="0" borderId="0" xfId="53" applyFont="1" applyFill="1" applyBorder="1" applyAlignment="1">
      <alignment horizontal="center" vertical="center"/>
    </xf>
    <xf numFmtId="0" fontId="15" fillId="0" borderId="0" xfId="53" applyFont="1" applyFill="1" applyBorder="1" applyAlignment="1">
      <alignment horizontal="center" vertical="center"/>
    </xf>
    <xf numFmtId="0" fontId="18" fillId="0" borderId="2" xfId="52" applyFont="1" applyFill="1" applyBorder="1" applyAlignment="1">
      <alignment horizontal="left" vertical="center"/>
    </xf>
    <xf numFmtId="0" fontId="18" fillId="0" borderId="2" xfId="52" applyFont="1" applyFill="1" applyBorder="1" applyAlignment="1">
      <alignment horizontal="center" vertical="center"/>
    </xf>
    <xf numFmtId="0" fontId="19" fillId="0" borderId="2" xfId="52" applyFont="1" applyFill="1" applyBorder="1" applyAlignment="1">
      <alignment horizontal="center" vertical="center"/>
    </xf>
    <xf numFmtId="0" fontId="18" fillId="0" borderId="2" xfId="52" applyFont="1" applyFill="1" applyBorder="1" applyAlignment="1">
      <alignment vertical="center"/>
    </xf>
    <xf numFmtId="0" fontId="20" fillId="0" borderId="2" xfId="52" applyFont="1" applyFill="1" applyBorder="1" applyAlignment="1">
      <alignment horizontal="center" vertical="center"/>
    </xf>
    <xf numFmtId="0" fontId="21" fillId="0" borderId="2" xfId="53" applyFont="1" applyFill="1" applyBorder="1" applyAlignment="1" applyProtection="1">
      <alignment horizontal="center" vertical="center"/>
    </xf>
    <xf numFmtId="0" fontId="22" fillId="0" borderId="2" xfId="53" applyFont="1" applyFill="1" applyBorder="1" applyAlignment="1">
      <alignment horizontal="center" vertical="center"/>
    </xf>
    <xf numFmtId="0" fontId="5" fillId="0" borderId="2" xfId="53" applyFont="1" applyFill="1" applyBorder="1" applyAlignment="1">
      <alignment horizontal="center" vertical="center"/>
    </xf>
    <xf numFmtId="49" fontId="23" fillId="0" borderId="2" xfId="51" applyNumberFormat="1" applyFont="1" applyFill="1" applyBorder="1" applyAlignment="1">
      <alignment horizontal="center" vertical="center"/>
    </xf>
    <xf numFmtId="0" fontId="24" fillId="0" borderId="2" xfId="58" applyFont="1" applyBorder="1" applyAlignment="1">
      <alignment horizontal="center" vertical="center"/>
    </xf>
    <xf numFmtId="0" fontId="24" fillId="0" borderId="2" xfId="58" applyFont="1" applyFill="1" applyBorder="1" applyAlignment="1">
      <alignment horizontal="center" vertical="center"/>
    </xf>
    <xf numFmtId="0" fontId="25" fillId="0" borderId="2" xfId="59" applyFont="1" applyBorder="1" applyAlignment="1">
      <alignment horizontal="left" vertical="top"/>
    </xf>
    <xf numFmtId="0" fontId="25" fillId="0" borderId="2" xfId="0" applyNumberFormat="1" applyFont="1" applyFill="1" applyBorder="1" applyAlignment="1">
      <alignment horizontal="center" vertical="center"/>
    </xf>
    <xf numFmtId="0" fontId="26" fillId="0" borderId="2" xfId="59" applyFont="1" applyBorder="1" applyAlignment="1">
      <alignment horizontal="center" vertical="center"/>
    </xf>
    <xf numFmtId="0" fontId="26" fillId="0" borderId="2" xfId="59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7" fillId="0" borderId="2" xfId="59" applyFont="1" applyBorder="1" applyAlignment="1">
      <alignment horizontal="center" vertical="center"/>
    </xf>
    <xf numFmtId="0" fontId="28" fillId="0" borderId="2" xfId="0" applyNumberFormat="1" applyFont="1" applyFill="1" applyBorder="1" applyAlignment="1">
      <alignment shrinkToFit="1"/>
    </xf>
    <xf numFmtId="0" fontId="29" fillId="0" borderId="2" xfId="0" applyFont="1" applyFill="1" applyBorder="1" applyAlignment="1">
      <alignment horizontal="center" vertical="center"/>
    </xf>
    <xf numFmtId="0" fontId="15" fillId="0" borderId="0" xfId="53" applyFont="1" applyFill="1" applyAlignment="1">
      <alignment vertical="center"/>
    </xf>
    <xf numFmtId="0" fontId="16" fillId="0" borderId="0" xfId="53" applyFont="1" applyFill="1" applyAlignment="1">
      <alignment vertical="center"/>
    </xf>
    <xf numFmtId="0" fontId="22" fillId="0" borderId="0" xfId="53" applyFont="1" applyFill="1" applyAlignment="1">
      <alignment vertical="center"/>
    </xf>
    <xf numFmtId="0" fontId="15" fillId="0" borderId="2" xfId="53" applyFont="1" applyFill="1" applyBorder="1" applyAlignment="1">
      <alignment horizontal="center"/>
    </xf>
    <xf numFmtId="0" fontId="15" fillId="0" borderId="2" xfId="52" applyFont="1" applyFill="1" applyBorder="1" applyAlignment="1">
      <alignment horizontal="center" vertical="center"/>
    </xf>
    <xf numFmtId="0" fontId="22" fillId="0" borderId="2" xfId="53" applyFont="1" applyFill="1" applyBorder="1" applyAlignment="1" applyProtection="1">
      <alignment horizontal="center" vertical="center"/>
    </xf>
    <xf numFmtId="0" fontId="24" fillId="0" borderId="2" xfId="0" applyNumberFormat="1" applyFont="1" applyFill="1" applyBorder="1" applyAlignment="1">
      <alignment horizontal="center" vertical="center"/>
    </xf>
    <xf numFmtId="177" fontId="24" fillId="0" borderId="2" xfId="0" applyNumberFormat="1" applyFont="1" applyFill="1" applyBorder="1" applyAlignment="1">
      <alignment horizontal="center" vertical="center"/>
    </xf>
    <xf numFmtId="49" fontId="30" fillId="0" borderId="2" xfId="54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25" fillId="0" borderId="2" xfId="55" applyFont="1" applyFill="1" applyBorder="1" applyAlignment="1">
      <alignment horizontal="center"/>
    </xf>
    <xf numFmtId="49" fontId="15" fillId="0" borderId="2" xfId="53" applyNumberFormat="1" applyFont="1" applyFill="1" applyBorder="1" applyAlignment="1">
      <alignment horizontal="center"/>
    </xf>
    <xf numFmtId="14" fontId="22" fillId="0" borderId="0" xfId="53" applyNumberFormat="1" applyFont="1" applyFill="1" applyAlignment="1">
      <alignment horizontal="left" vertical="center"/>
    </xf>
    <xf numFmtId="0" fontId="22" fillId="0" borderId="0" xfId="53" applyFont="1" applyFill="1" applyAlignment="1">
      <alignment horizontal="right" vertical="center"/>
    </xf>
    <xf numFmtId="49" fontId="15" fillId="0" borderId="0" xfId="53" applyNumberFormat="1" applyFont="1" applyFill="1" applyAlignment="1">
      <alignment vertical="center"/>
    </xf>
    <xf numFmtId="0" fontId="16" fillId="0" borderId="0" xfId="52" applyFill="1" applyBorder="1" applyAlignment="1">
      <alignment horizontal="left" vertical="center"/>
    </xf>
    <xf numFmtId="0" fontId="16" fillId="0" borderId="0" xfId="52" applyFont="1" applyFill="1" applyAlignment="1">
      <alignment horizontal="left" vertical="center"/>
    </xf>
    <xf numFmtId="0" fontId="16" fillId="0" borderId="0" xfId="52" applyFill="1" applyAlignment="1">
      <alignment horizontal="left" vertical="center"/>
    </xf>
    <xf numFmtId="0" fontId="31" fillId="0" borderId="9" xfId="52" applyFont="1" applyBorder="1" applyAlignment="1">
      <alignment horizontal="center" vertical="top"/>
    </xf>
    <xf numFmtId="0" fontId="32" fillId="0" borderId="10" xfId="52" applyFont="1" applyFill="1" applyBorder="1" applyAlignment="1">
      <alignment horizontal="left" vertical="center"/>
    </xf>
    <xf numFmtId="0" fontId="19" fillId="0" borderId="11" xfId="52" applyFont="1" applyFill="1" applyBorder="1" applyAlignment="1">
      <alignment horizontal="left" vertical="center"/>
    </xf>
    <xf numFmtId="0" fontId="32" fillId="0" borderId="11" xfId="52" applyFont="1" applyFill="1" applyBorder="1" applyAlignment="1">
      <alignment horizontal="center" vertical="center"/>
    </xf>
    <xf numFmtId="0" fontId="33" fillId="0" borderId="11" xfId="52" applyFont="1" applyFill="1" applyBorder="1" applyAlignment="1">
      <alignment vertical="center"/>
    </xf>
    <xf numFmtId="0" fontId="32" fillId="0" borderId="11" xfId="52" applyFont="1" applyFill="1" applyBorder="1" applyAlignment="1">
      <alignment vertical="center"/>
    </xf>
    <xf numFmtId="0" fontId="19" fillId="0" borderId="12" xfId="52" applyFont="1" applyBorder="1" applyAlignment="1">
      <alignment horizontal="left" vertical="center"/>
    </xf>
    <xf numFmtId="0" fontId="19" fillId="0" borderId="13" xfId="52" applyFont="1" applyBorder="1" applyAlignment="1">
      <alignment horizontal="left" vertical="center"/>
    </xf>
    <xf numFmtId="0" fontId="32" fillId="0" borderId="14" xfId="52" applyFont="1" applyFill="1" applyBorder="1" applyAlignment="1">
      <alignment vertical="center"/>
    </xf>
    <xf numFmtId="0" fontId="19" fillId="0" borderId="12" xfId="52" applyFont="1" applyFill="1" applyBorder="1" applyAlignment="1">
      <alignment horizontal="left" vertical="center"/>
    </xf>
    <xf numFmtId="0" fontId="32" fillId="0" borderId="12" xfId="52" applyFont="1" applyFill="1" applyBorder="1" applyAlignment="1">
      <alignment vertical="center"/>
    </xf>
    <xf numFmtId="58" fontId="5" fillId="0" borderId="12" xfId="52" applyNumberFormat="1" applyFont="1" applyFill="1" applyBorder="1" applyAlignment="1">
      <alignment horizontal="center" vertical="center"/>
    </xf>
    <xf numFmtId="0" fontId="5" fillId="0" borderId="12" xfId="52" applyFont="1" applyFill="1" applyBorder="1" applyAlignment="1">
      <alignment horizontal="center" vertical="center"/>
    </xf>
    <xf numFmtId="0" fontId="32" fillId="0" borderId="12" xfId="52" applyFont="1" applyFill="1" applyBorder="1" applyAlignment="1">
      <alignment horizontal="center" vertical="center"/>
    </xf>
    <xf numFmtId="0" fontId="32" fillId="0" borderId="14" xfId="52" applyFont="1" applyFill="1" applyBorder="1" applyAlignment="1">
      <alignment horizontal="left" vertical="center"/>
    </xf>
    <xf numFmtId="0" fontId="19" fillId="0" borderId="12" xfId="52" applyFont="1" applyFill="1" applyBorder="1" applyAlignment="1">
      <alignment horizontal="center" vertical="center"/>
    </xf>
    <xf numFmtId="0" fontId="32" fillId="0" borderId="12" xfId="52" applyFont="1" applyFill="1" applyBorder="1" applyAlignment="1">
      <alignment horizontal="left" vertical="center"/>
    </xf>
    <xf numFmtId="0" fontId="32" fillId="0" borderId="15" xfId="52" applyFont="1" applyFill="1" applyBorder="1" applyAlignment="1">
      <alignment vertical="center"/>
    </xf>
    <xf numFmtId="0" fontId="19" fillId="0" borderId="16" xfId="52" applyFont="1" applyFill="1" applyBorder="1" applyAlignment="1">
      <alignment horizontal="left" vertical="center"/>
    </xf>
    <xf numFmtId="0" fontId="32" fillId="0" borderId="16" xfId="52" applyFont="1" applyFill="1" applyBorder="1" applyAlignment="1">
      <alignment vertical="center"/>
    </xf>
    <xf numFmtId="0" fontId="5" fillId="0" borderId="16" xfId="52" applyFont="1" applyFill="1" applyBorder="1" applyAlignment="1">
      <alignment horizontal="left" vertical="center"/>
    </xf>
    <xf numFmtId="0" fontId="32" fillId="0" borderId="16" xfId="52" applyFont="1" applyFill="1" applyBorder="1" applyAlignment="1">
      <alignment horizontal="left" vertical="center"/>
    </xf>
    <xf numFmtId="0" fontId="32" fillId="0" borderId="0" xfId="52" applyFont="1" applyFill="1" applyBorder="1" applyAlignment="1">
      <alignment vertical="center"/>
    </xf>
    <xf numFmtId="0" fontId="5" fillId="0" borderId="0" xfId="52" applyFont="1" applyFill="1" applyBorder="1" applyAlignment="1">
      <alignment vertical="center"/>
    </xf>
    <xf numFmtId="0" fontId="5" fillId="0" borderId="0" xfId="52" applyFont="1" applyFill="1" applyAlignment="1">
      <alignment horizontal="left" vertical="center"/>
    </xf>
    <xf numFmtId="0" fontId="32" fillId="0" borderId="10" xfId="52" applyFont="1" applyFill="1" applyBorder="1" applyAlignment="1">
      <alignment vertical="center"/>
    </xf>
    <xf numFmtId="0" fontId="32" fillId="0" borderId="17" xfId="52" applyFont="1" applyFill="1" applyBorder="1" applyAlignment="1">
      <alignment horizontal="left" vertical="center"/>
    </xf>
    <xf numFmtId="0" fontId="32" fillId="0" borderId="18" xfId="52" applyFont="1" applyFill="1" applyBorder="1" applyAlignment="1">
      <alignment horizontal="left" vertical="center"/>
    </xf>
    <xf numFmtId="0" fontId="5" fillId="0" borderId="12" xfId="52" applyFont="1" applyFill="1" applyBorder="1" applyAlignment="1">
      <alignment horizontal="left" vertical="center"/>
    </xf>
    <xf numFmtId="0" fontId="5" fillId="0" borderId="12" xfId="52" applyFont="1" applyFill="1" applyBorder="1" applyAlignment="1">
      <alignment vertical="center"/>
    </xf>
    <xf numFmtId="0" fontId="5" fillId="0" borderId="19" xfId="52" applyFont="1" applyFill="1" applyBorder="1" applyAlignment="1">
      <alignment horizontal="center" vertical="center"/>
    </xf>
    <xf numFmtId="0" fontId="5" fillId="0" borderId="20" xfId="52" applyFont="1" applyFill="1" applyBorder="1" applyAlignment="1">
      <alignment horizontal="center" vertical="center"/>
    </xf>
    <xf numFmtId="0" fontId="34" fillId="0" borderId="21" xfId="52" applyFont="1" applyFill="1" applyBorder="1" applyAlignment="1">
      <alignment horizontal="left" vertical="center"/>
    </xf>
    <xf numFmtId="0" fontId="34" fillId="0" borderId="20" xfId="52" applyFont="1" applyFill="1" applyBorder="1" applyAlignment="1">
      <alignment horizontal="left" vertical="center"/>
    </xf>
    <xf numFmtId="0" fontId="5" fillId="0" borderId="16" xfId="52" applyFont="1" applyFill="1" applyBorder="1" applyAlignment="1">
      <alignment vertical="center"/>
    </xf>
    <xf numFmtId="0" fontId="5" fillId="0" borderId="0" xfId="52" applyFont="1" applyFill="1" applyBorder="1" applyAlignment="1">
      <alignment horizontal="left" vertical="center"/>
    </xf>
    <xf numFmtId="0" fontId="32" fillId="0" borderId="11" xfId="52" applyFont="1" applyFill="1" applyBorder="1" applyAlignment="1">
      <alignment horizontal="left" vertical="center"/>
    </xf>
    <xf numFmtId="0" fontId="5" fillId="0" borderId="14" xfId="52" applyFont="1" applyFill="1" applyBorder="1" applyAlignment="1">
      <alignment horizontal="left" vertical="center"/>
    </xf>
    <xf numFmtId="0" fontId="5" fillId="0" borderId="21" xfId="52" applyFont="1" applyFill="1" applyBorder="1" applyAlignment="1">
      <alignment horizontal="left" vertical="center"/>
    </xf>
    <xf numFmtId="0" fontId="5" fillId="0" borderId="20" xfId="52" applyFont="1" applyFill="1" applyBorder="1" applyAlignment="1">
      <alignment horizontal="left" vertical="center"/>
    </xf>
    <xf numFmtId="0" fontId="5" fillId="0" borderId="14" xfId="52" applyFont="1" applyFill="1" applyBorder="1" applyAlignment="1">
      <alignment horizontal="left" vertical="center" wrapText="1"/>
    </xf>
    <xf numFmtId="0" fontId="5" fillId="0" borderId="12" xfId="52" applyFont="1" applyFill="1" applyBorder="1" applyAlignment="1">
      <alignment horizontal="left" vertical="center" wrapText="1"/>
    </xf>
    <xf numFmtId="0" fontId="32" fillId="0" borderId="15" xfId="52" applyFont="1" applyFill="1" applyBorder="1" applyAlignment="1">
      <alignment horizontal="left" vertical="center"/>
    </xf>
    <xf numFmtId="0" fontId="16" fillId="0" borderId="16" xfId="52" applyFill="1" applyBorder="1" applyAlignment="1">
      <alignment horizontal="center" vertical="center"/>
    </xf>
    <xf numFmtId="0" fontId="32" fillId="0" borderId="22" xfId="52" applyFont="1" applyFill="1" applyBorder="1" applyAlignment="1">
      <alignment horizontal="center" vertical="center"/>
    </xf>
    <xf numFmtId="0" fontId="32" fillId="0" borderId="23" xfId="52" applyFont="1" applyFill="1" applyBorder="1" applyAlignment="1">
      <alignment horizontal="left" vertical="center"/>
    </xf>
    <xf numFmtId="0" fontId="5" fillId="0" borderId="21" xfId="52" applyFont="1" applyFill="1" applyBorder="1" applyAlignment="1">
      <alignment horizontal="right" vertical="center"/>
    </xf>
    <xf numFmtId="0" fontId="5" fillId="0" borderId="20" xfId="52" applyFont="1" applyFill="1" applyBorder="1" applyAlignment="1">
      <alignment horizontal="right" vertical="center"/>
    </xf>
    <xf numFmtId="0" fontId="34" fillId="0" borderId="10" xfId="52" applyFont="1" applyFill="1" applyBorder="1" applyAlignment="1">
      <alignment horizontal="left" vertical="center"/>
    </xf>
    <xf numFmtId="0" fontId="34" fillId="0" borderId="11" xfId="52" applyFont="1" applyFill="1" applyBorder="1" applyAlignment="1">
      <alignment horizontal="left" vertical="center"/>
    </xf>
    <xf numFmtId="0" fontId="32" fillId="0" borderId="19" xfId="52" applyFont="1" applyFill="1" applyBorder="1" applyAlignment="1">
      <alignment horizontal="left" vertical="center"/>
    </xf>
    <xf numFmtId="0" fontId="32" fillId="0" borderId="24" xfId="52" applyFont="1" applyFill="1" applyBorder="1" applyAlignment="1">
      <alignment horizontal="left" vertical="center"/>
    </xf>
    <xf numFmtId="0" fontId="5" fillId="0" borderId="16" xfId="52" applyFont="1" applyFill="1" applyBorder="1" applyAlignment="1">
      <alignment horizontal="center" vertical="center"/>
    </xf>
    <xf numFmtId="58" fontId="5" fillId="0" borderId="16" xfId="52" applyNumberFormat="1" applyFont="1" applyFill="1" applyBorder="1" applyAlignment="1">
      <alignment horizontal="center" vertical="center"/>
    </xf>
    <xf numFmtId="0" fontId="32" fillId="0" borderId="16" xfId="52" applyFont="1" applyFill="1" applyBorder="1" applyAlignment="1">
      <alignment horizontal="center" vertical="center"/>
    </xf>
    <xf numFmtId="0" fontId="5" fillId="0" borderId="11" xfId="52" applyFont="1" applyFill="1" applyBorder="1" applyAlignment="1">
      <alignment horizontal="center" vertical="center"/>
    </xf>
    <xf numFmtId="0" fontId="5" fillId="0" borderId="25" xfId="52" applyFont="1" applyFill="1" applyBorder="1" applyAlignment="1">
      <alignment horizontal="center" vertical="center"/>
    </xf>
    <xf numFmtId="0" fontId="32" fillId="0" borderId="13" xfId="52" applyFont="1" applyFill="1" applyBorder="1" applyAlignment="1">
      <alignment horizontal="center" vertical="center"/>
    </xf>
    <xf numFmtId="0" fontId="35" fillId="0" borderId="0" xfId="52" applyFont="1" applyFill="1" applyAlignment="1">
      <alignment horizontal="left" vertical="center"/>
    </xf>
    <xf numFmtId="0" fontId="5" fillId="0" borderId="13" xfId="52" applyFont="1" applyFill="1" applyBorder="1" applyAlignment="1">
      <alignment horizontal="left" vertical="center"/>
    </xf>
    <xf numFmtId="0" fontId="5" fillId="0" borderId="26" xfId="52" applyFont="1" applyFill="1" applyBorder="1" applyAlignment="1">
      <alignment horizontal="left" vertical="center"/>
    </xf>
    <xf numFmtId="0" fontId="32" fillId="0" borderId="27" xfId="52" applyFont="1" applyFill="1" applyBorder="1" applyAlignment="1">
      <alignment horizontal="left" vertical="center"/>
    </xf>
    <xf numFmtId="0" fontId="5" fillId="0" borderId="28" xfId="52" applyFont="1" applyFill="1" applyBorder="1" applyAlignment="1">
      <alignment horizontal="center" vertical="center"/>
    </xf>
    <xf numFmtId="0" fontId="34" fillId="0" borderId="28" xfId="52" applyFont="1" applyFill="1" applyBorder="1" applyAlignment="1">
      <alignment horizontal="left" vertical="center"/>
    </xf>
    <xf numFmtId="0" fontId="32" fillId="0" borderId="25" xfId="52" applyFont="1" applyFill="1" applyBorder="1" applyAlignment="1">
      <alignment horizontal="left" vertical="center"/>
    </xf>
    <xf numFmtId="0" fontId="32" fillId="0" borderId="13" xfId="52" applyFont="1" applyFill="1" applyBorder="1" applyAlignment="1">
      <alignment horizontal="left" vertical="center"/>
    </xf>
    <xf numFmtId="0" fontId="5" fillId="0" borderId="28" xfId="52" applyFont="1" applyFill="1" applyBorder="1" applyAlignment="1">
      <alignment horizontal="left" vertical="center"/>
    </xf>
    <xf numFmtId="0" fontId="5" fillId="0" borderId="13" xfId="52" applyFont="1" applyFill="1" applyBorder="1" applyAlignment="1">
      <alignment horizontal="left" vertical="center" wrapText="1"/>
    </xf>
    <xf numFmtId="0" fontId="16" fillId="0" borderId="26" xfId="52" applyFill="1" applyBorder="1" applyAlignment="1">
      <alignment horizontal="center" vertical="center"/>
    </xf>
    <xf numFmtId="0" fontId="32" fillId="0" borderId="27" xfId="52" applyFont="1" applyFill="1" applyBorder="1" applyAlignment="1">
      <alignment horizontal="center" vertical="center"/>
    </xf>
    <xf numFmtId="0" fontId="5" fillId="0" borderId="24" xfId="52" applyFont="1" applyFill="1" applyBorder="1" applyAlignment="1">
      <alignment horizontal="left" vertical="center"/>
    </xf>
    <xf numFmtId="0" fontId="5" fillId="0" borderId="13" xfId="52" applyFont="1" applyFill="1" applyBorder="1" applyAlignment="1">
      <alignment horizontal="center" vertical="center"/>
    </xf>
    <xf numFmtId="0" fontId="5" fillId="0" borderId="13" xfId="52" applyFont="1" applyFill="1" applyBorder="1" applyAlignment="1">
      <alignment horizontal="center" vertical="center" wrapText="1"/>
    </xf>
    <xf numFmtId="0" fontId="16" fillId="0" borderId="28" xfId="52" applyFont="1" applyFill="1" applyBorder="1" applyAlignment="1">
      <alignment horizontal="center" vertical="center"/>
    </xf>
    <xf numFmtId="0" fontId="36" fillId="0" borderId="28" xfId="52" applyFont="1" applyFill="1" applyBorder="1" applyAlignment="1">
      <alignment horizontal="center" vertical="center"/>
    </xf>
    <xf numFmtId="0" fontId="5" fillId="0" borderId="24" xfId="52" applyFont="1" applyFill="1" applyBorder="1" applyAlignment="1">
      <alignment horizontal="right" vertical="center"/>
    </xf>
    <xf numFmtId="0" fontId="5" fillId="0" borderId="29" xfId="52" applyFont="1" applyFill="1" applyBorder="1" applyAlignment="1">
      <alignment horizontal="center" vertical="center"/>
    </xf>
    <xf numFmtId="0" fontId="34" fillId="0" borderId="25" xfId="52" applyFont="1" applyFill="1" applyBorder="1" applyAlignment="1">
      <alignment horizontal="left" vertical="center"/>
    </xf>
    <xf numFmtId="0" fontId="5" fillId="0" borderId="26" xfId="52" applyFont="1" applyFill="1" applyBorder="1" applyAlignment="1">
      <alignment horizontal="center" vertical="center"/>
    </xf>
    <xf numFmtId="0" fontId="18" fillId="0" borderId="30" xfId="52" applyFont="1" applyFill="1" applyBorder="1" applyAlignment="1">
      <alignment horizontal="left" vertical="center"/>
    </xf>
    <xf numFmtId="0" fontId="18" fillId="0" borderId="31" xfId="52" applyFont="1" applyFill="1" applyBorder="1" applyAlignment="1">
      <alignment horizontal="center" vertical="center"/>
    </xf>
    <xf numFmtId="0" fontId="19" fillId="0" borderId="31" xfId="52" applyFont="1" applyFill="1" applyBorder="1" applyAlignment="1">
      <alignment horizontal="center" vertical="center"/>
    </xf>
    <xf numFmtId="0" fontId="18" fillId="0" borderId="32" xfId="52" applyFont="1" applyFill="1" applyBorder="1" applyAlignment="1">
      <alignment horizontal="center" vertical="center"/>
    </xf>
    <xf numFmtId="0" fontId="18" fillId="0" borderId="33" xfId="52" applyFont="1" applyFill="1" applyBorder="1" applyAlignment="1">
      <alignment vertical="center"/>
    </xf>
    <xf numFmtId="0" fontId="20" fillId="0" borderId="33" xfId="52" applyFont="1" applyFill="1" applyBorder="1" applyAlignment="1">
      <alignment horizontal="center" vertical="center"/>
    </xf>
    <xf numFmtId="0" fontId="21" fillId="0" borderId="34" xfId="53" applyFont="1" applyFill="1" applyBorder="1" applyAlignment="1" applyProtection="1">
      <alignment horizontal="center" vertical="center"/>
    </xf>
    <xf numFmtId="0" fontId="22" fillId="0" borderId="6" xfId="53" applyFont="1" applyFill="1" applyBorder="1" applyAlignment="1">
      <alignment horizontal="center" vertical="center"/>
    </xf>
    <xf numFmtId="0" fontId="5" fillId="0" borderId="6" xfId="53" applyFont="1" applyFill="1" applyBorder="1" applyAlignment="1">
      <alignment horizontal="center" vertical="center"/>
    </xf>
    <xf numFmtId="0" fontId="25" fillId="0" borderId="34" xfId="59" applyFont="1" applyBorder="1" applyAlignment="1">
      <alignment horizontal="left" vertical="top"/>
    </xf>
    <xf numFmtId="0" fontId="25" fillId="0" borderId="35" xfId="0" applyFont="1" applyFill="1" applyBorder="1" applyAlignment="1">
      <alignment horizontal="center" vertical="center"/>
    </xf>
    <xf numFmtId="0" fontId="28" fillId="0" borderId="36" xfId="0" applyNumberFormat="1" applyFont="1" applyFill="1" applyBorder="1" applyAlignment="1">
      <alignment shrinkToFit="1"/>
    </xf>
    <xf numFmtId="0" fontId="28" fillId="0" borderId="37" xfId="0" applyNumberFormat="1" applyFont="1" applyFill="1" applyBorder="1" applyAlignment="1">
      <alignment shrinkToFit="1"/>
    </xf>
    <xf numFmtId="0" fontId="25" fillId="0" borderId="37" xfId="0" applyNumberFormat="1" applyFont="1" applyFill="1" applyBorder="1" applyAlignment="1">
      <alignment horizontal="center" vertical="center"/>
    </xf>
    <xf numFmtId="0" fontId="29" fillId="0" borderId="37" xfId="0" applyFont="1" applyFill="1" applyBorder="1" applyAlignment="1">
      <alignment horizontal="center" vertical="center"/>
    </xf>
    <xf numFmtId="0" fontId="15" fillId="0" borderId="33" xfId="53" applyFont="1" applyFill="1" applyBorder="1" applyAlignment="1">
      <alignment horizontal="center"/>
    </xf>
    <xf numFmtId="0" fontId="18" fillId="0" borderId="33" xfId="52" applyFont="1" applyFill="1" applyBorder="1" applyAlignment="1">
      <alignment horizontal="left" vertical="center"/>
    </xf>
    <xf numFmtId="0" fontId="15" fillId="0" borderId="33" xfId="52" applyFont="1" applyFill="1" applyBorder="1" applyAlignment="1">
      <alignment horizontal="center" vertical="center"/>
    </xf>
    <xf numFmtId="0" fontId="15" fillId="0" borderId="38" xfId="52" applyFont="1" applyFill="1" applyBorder="1" applyAlignment="1">
      <alignment horizontal="center" vertical="center"/>
    </xf>
    <xf numFmtId="0" fontId="22" fillId="0" borderId="7" xfId="53" applyFont="1" applyFill="1" applyBorder="1" applyAlignment="1">
      <alignment horizontal="center" vertical="center"/>
    </xf>
    <xf numFmtId="0" fontId="22" fillId="0" borderId="39" xfId="53" applyFont="1" applyFill="1" applyBorder="1" applyAlignment="1" applyProtection="1">
      <alignment horizontal="center" vertical="center"/>
    </xf>
    <xf numFmtId="0" fontId="24" fillId="0" borderId="39" xfId="58" applyFont="1" applyBorder="1" applyAlignment="1">
      <alignment horizontal="center" vertical="center"/>
    </xf>
    <xf numFmtId="0" fontId="15" fillId="0" borderId="5" xfId="53" applyFont="1" applyFill="1" applyBorder="1" applyAlignment="1">
      <alignment horizontal="center"/>
    </xf>
    <xf numFmtId="177" fontId="24" fillId="0" borderId="12" xfId="0" applyNumberFormat="1" applyFont="1" applyFill="1" applyBorder="1" applyAlignment="1">
      <alignment horizontal="center" vertical="center"/>
    </xf>
    <xf numFmtId="0" fontId="24" fillId="0" borderId="12" xfId="0" applyNumberFormat="1" applyFont="1" applyFill="1" applyBorder="1" applyAlignment="1">
      <alignment horizontal="center" vertical="center"/>
    </xf>
    <xf numFmtId="0" fontId="24" fillId="0" borderId="13" xfId="0" applyNumberFormat="1" applyFont="1" applyFill="1" applyBorder="1" applyAlignment="1">
      <alignment horizontal="center" vertical="center"/>
    </xf>
    <xf numFmtId="49" fontId="30" fillId="0" borderId="12" xfId="54" applyNumberFormat="1" applyFont="1" applyFill="1" applyBorder="1" applyAlignment="1">
      <alignment horizontal="center" vertical="center"/>
    </xf>
    <xf numFmtId="49" fontId="30" fillId="0" borderId="13" xfId="54" applyNumberFormat="1" applyFont="1" applyFill="1" applyBorder="1" applyAlignment="1">
      <alignment horizontal="center" vertical="center"/>
    </xf>
    <xf numFmtId="0" fontId="15" fillId="0" borderId="40" xfId="53" applyFont="1" applyFill="1" applyBorder="1" applyAlignment="1">
      <alignment horizontal="center"/>
    </xf>
    <xf numFmtId="49" fontId="15" fillId="0" borderId="16" xfId="53" applyNumberFormat="1" applyFont="1" applyFill="1" applyBorder="1" applyAlignment="1">
      <alignment horizontal="center"/>
    </xf>
    <xf numFmtId="49" fontId="30" fillId="0" borderId="16" xfId="54" applyNumberFormat="1" applyFont="1" applyFill="1" applyBorder="1" applyAlignment="1">
      <alignment horizontal="center" vertical="center"/>
    </xf>
    <xf numFmtId="49" fontId="30" fillId="0" borderId="26" xfId="54" applyNumberFormat="1" applyFont="1" applyFill="1" applyBorder="1" applyAlignment="1">
      <alignment horizontal="center" vertical="center"/>
    </xf>
    <xf numFmtId="0" fontId="22" fillId="0" borderId="0" xfId="53" applyFont="1" applyFill="1" applyAlignment="1"/>
    <xf numFmtId="14" fontId="22" fillId="0" borderId="0" xfId="53" applyNumberFormat="1" applyFont="1" applyFill="1" applyAlignment="1">
      <alignment horizontal="left"/>
    </xf>
    <xf numFmtId="0" fontId="30" fillId="0" borderId="0" xfId="53" applyFont="1" applyFill="1" applyAlignment="1">
      <alignment horizontal="center"/>
    </xf>
    <xf numFmtId="0" fontId="37" fillId="0" borderId="2" xfId="59" applyFont="1" applyBorder="1" applyAlignment="1">
      <alignment horizontal="left" vertical="top"/>
    </xf>
    <xf numFmtId="0" fontId="15" fillId="0" borderId="41" xfId="52" applyFont="1" applyFill="1" applyBorder="1" applyAlignment="1">
      <alignment horizontal="center" vertical="center"/>
    </xf>
    <xf numFmtId="0" fontId="22" fillId="0" borderId="2" xfId="53" applyFont="1" applyFill="1" applyBorder="1" applyAlignment="1" applyProtection="1">
      <alignment vertical="center"/>
    </xf>
    <xf numFmtId="49" fontId="38" fillId="0" borderId="12" xfId="54" applyNumberFormat="1" applyFont="1" applyFill="1" applyBorder="1" applyAlignment="1">
      <alignment horizontal="center" vertical="center"/>
    </xf>
    <xf numFmtId="14" fontId="22" fillId="0" borderId="0" xfId="53" applyNumberFormat="1" applyFont="1" applyFill="1" applyAlignment="1">
      <alignment horizontal="right"/>
    </xf>
    <xf numFmtId="0" fontId="0" fillId="0" borderId="0" xfId="0" applyFont="1" applyFill="1" applyBorder="1" applyAlignment="1">
      <alignment horizontal="left" vertical="center"/>
    </xf>
    <xf numFmtId="0" fontId="0" fillId="0" borderId="42" xfId="0" applyFont="1" applyFill="1" applyBorder="1" applyAlignment="1">
      <alignment horizontal="left" vertical="center"/>
    </xf>
    <xf numFmtId="0" fontId="0" fillId="0" borderId="43" xfId="0" applyFont="1" applyFill="1" applyBorder="1" applyAlignment="1">
      <alignment horizontal="left" vertical="center"/>
    </xf>
    <xf numFmtId="0" fontId="23" fillId="0" borderId="44" xfId="0" applyFont="1" applyFill="1" applyBorder="1" applyAlignment="1">
      <alignment horizontal="center" vertical="center"/>
    </xf>
    <xf numFmtId="0" fontId="16" fillId="0" borderId="0" xfId="52" applyFont="1" applyAlignment="1">
      <alignment horizontal="left" vertical="center"/>
    </xf>
    <xf numFmtId="0" fontId="36" fillId="0" borderId="45" xfId="52" applyFont="1" applyBorder="1" applyAlignment="1">
      <alignment horizontal="left" vertical="center"/>
    </xf>
    <xf numFmtId="0" fontId="19" fillId="0" borderId="46" xfId="52" applyFont="1" applyBorder="1" applyAlignment="1">
      <alignment horizontal="center" vertical="center"/>
    </xf>
    <xf numFmtId="0" fontId="36" fillId="0" borderId="46" xfId="52" applyFont="1" applyBorder="1" applyAlignment="1">
      <alignment horizontal="center" vertical="center"/>
    </xf>
    <xf numFmtId="0" fontId="34" fillId="0" borderId="46" xfId="52" applyFont="1" applyBorder="1" applyAlignment="1">
      <alignment horizontal="left" vertical="center"/>
    </xf>
    <xf numFmtId="0" fontId="34" fillId="0" borderId="10" xfId="52" applyFont="1" applyBorder="1" applyAlignment="1">
      <alignment horizontal="center" vertical="center"/>
    </xf>
    <xf numFmtId="0" fontId="34" fillId="0" borderId="11" xfId="52" applyFont="1" applyBorder="1" applyAlignment="1">
      <alignment horizontal="center" vertical="center"/>
    </xf>
    <xf numFmtId="0" fontId="34" fillId="0" borderId="25" xfId="52" applyFont="1" applyBorder="1" applyAlignment="1">
      <alignment horizontal="center" vertical="center"/>
    </xf>
    <xf numFmtId="0" fontId="36" fillId="0" borderId="10" xfId="52" applyFont="1" applyBorder="1" applyAlignment="1">
      <alignment horizontal="center" vertical="center"/>
    </xf>
    <xf numFmtId="0" fontId="36" fillId="0" borderId="11" xfId="52" applyFont="1" applyBorder="1" applyAlignment="1">
      <alignment horizontal="center" vertical="center"/>
    </xf>
    <xf numFmtId="0" fontId="36" fillId="0" borderId="25" xfId="52" applyFont="1" applyBorder="1" applyAlignment="1">
      <alignment horizontal="center" vertical="center"/>
    </xf>
    <xf numFmtId="0" fontId="34" fillId="0" borderId="14" xfId="52" applyFont="1" applyBorder="1" applyAlignment="1">
      <alignment horizontal="left" vertical="center"/>
    </xf>
    <xf numFmtId="0" fontId="34" fillId="0" borderId="12" xfId="52" applyFont="1" applyBorder="1" applyAlignment="1">
      <alignment horizontal="left" vertical="center"/>
    </xf>
    <xf numFmtId="14" fontId="19" fillId="0" borderId="12" xfId="52" applyNumberFormat="1" applyFont="1" applyBorder="1" applyAlignment="1">
      <alignment horizontal="center" vertical="center"/>
    </xf>
    <xf numFmtId="14" fontId="19" fillId="0" borderId="13" xfId="52" applyNumberFormat="1" applyFont="1" applyBorder="1" applyAlignment="1">
      <alignment horizontal="center" vertical="center"/>
    </xf>
    <xf numFmtId="0" fontId="34" fillId="0" borderId="14" xfId="52" applyFont="1" applyBorder="1" applyAlignment="1">
      <alignment vertical="center"/>
    </xf>
    <xf numFmtId="0" fontId="5" fillId="0" borderId="12" xfId="52" applyFont="1" applyBorder="1" applyAlignment="1">
      <alignment horizontal="center" vertical="center"/>
    </xf>
    <xf numFmtId="0" fontId="5" fillId="0" borderId="13" xfId="52" applyFont="1" applyBorder="1" applyAlignment="1">
      <alignment horizontal="center" vertical="center"/>
    </xf>
    <xf numFmtId="0" fontId="19" fillId="0" borderId="14" xfId="52" applyFont="1" applyBorder="1" applyAlignment="1">
      <alignment horizontal="left" vertical="center"/>
    </xf>
    <xf numFmtId="0" fontId="39" fillId="0" borderId="15" xfId="52" applyFont="1" applyBorder="1" applyAlignment="1">
      <alignment vertical="center"/>
    </xf>
    <xf numFmtId="0" fontId="19" fillId="0" borderId="16" xfId="52" applyFont="1" applyBorder="1" applyAlignment="1">
      <alignment horizontal="left" vertical="center"/>
    </xf>
    <xf numFmtId="0" fontId="19" fillId="0" borderId="26" xfId="52" applyFont="1" applyBorder="1" applyAlignment="1">
      <alignment horizontal="left" vertical="center"/>
    </xf>
    <xf numFmtId="0" fontId="34" fillId="0" borderId="15" xfId="52" applyFont="1" applyBorder="1" applyAlignment="1">
      <alignment horizontal="left" vertical="center"/>
    </xf>
    <xf numFmtId="0" fontId="34" fillId="0" borderId="16" xfId="52" applyFont="1" applyBorder="1" applyAlignment="1">
      <alignment horizontal="left" vertical="center"/>
    </xf>
    <xf numFmtId="14" fontId="19" fillId="0" borderId="16" xfId="52" applyNumberFormat="1" applyFont="1" applyBorder="1" applyAlignment="1">
      <alignment horizontal="center" vertical="center"/>
    </xf>
    <xf numFmtId="14" fontId="19" fillId="0" borderId="26" xfId="52" applyNumberFormat="1" applyFont="1" applyBorder="1" applyAlignment="1">
      <alignment horizontal="center" vertical="center"/>
    </xf>
    <xf numFmtId="0" fontId="36" fillId="0" borderId="0" xfId="52" applyFont="1" applyBorder="1" applyAlignment="1">
      <alignment horizontal="left" vertical="center"/>
    </xf>
    <xf numFmtId="0" fontId="34" fillId="0" borderId="10" xfId="52" applyFont="1" applyBorder="1" applyAlignment="1">
      <alignment vertical="center"/>
    </xf>
    <xf numFmtId="0" fontId="16" fillId="0" borderId="11" xfId="52" applyFont="1" applyBorder="1" applyAlignment="1">
      <alignment horizontal="left" vertical="center"/>
    </xf>
    <xf numFmtId="0" fontId="19" fillId="0" borderId="11" xfId="52" applyFont="1" applyBorder="1" applyAlignment="1">
      <alignment horizontal="left" vertical="center"/>
    </xf>
    <xf numFmtId="0" fontId="16" fillId="0" borderId="11" xfId="52" applyFont="1" applyBorder="1" applyAlignment="1">
      <alignment vertical="center"/>
    </xf>
    <xf numFmtId="0" fontId="34" fillId="0" borderId="11" xfId="52" applyFont="1" applyBorder="1" applyAlignment="1">
      <alignment vertical="center"/>
    </xf>
    <xf numFmtId="0" fontId="16" fillId="0" borderId="12" xfId="52" applyFont="1" applyBorder="1" applyAlignment="1">
      <alignment horizontal="left" vertical="center"/>
    </xf>
    <xf numFmtId="0" fontId="16" fillId="0" borderId="12" xfId="52" applyFont="1" applyBorder="1" applyAlignment="1">
      <alignment vertical="center"/>
    </xf>
    <xf numFmtId="0" fontId="34" fillId="0" borderId="12" xfId="52" applyFont="1" applyBorder="1" applyAlignment="1">
      <alignment vertical="center"/>
    </xf>
    <xf numFmtId="0" fontId="34" fillId="0" borderId="0" xfId="52" applyFont="1" applyBorder="1" applyAlignment="1">
      <alignment horizontal="left" vertical="center"/>
    </xf>
    <xf numFmtId="0" fontId="5" fillId="0" borderId="23" xfId="52" applyFont="1" applyBorder="1" applyAlignment="1">
      <alignment horizontal="left" vertical="center" wrapText="1"/>
    </xf>
    <xf numFmtId="0" fontId="5" fillId="0" borderId="18" xfId="52" applyFont="1" applyBorder="1" applyAlignment="1">
      <alignment horizontal="left" vertical="center" wrapText="1"/>
    </xf>
    <xf numFmtId="0" fontId="5" fillId="0" borderId="47" xfId="52" applyFont="1" applyBorder="1" applyAlignment="1">
      <alignment horizontal="left" vertical="center" wrapText="1"/>
    </xf>
    <xf numFmtId="0" fontId="5" fillId="0" borderId="21" xfId="52" applyFont="1" applyBorder="1" applyAlignment="1">
      <alignment horizontal="left" vertical="center"/>
    </xf>
    <xf numFmtId="0" fontId="5" fillId="0" borderId="20" xfId="52" applyFont="1" applyBorder="1" applyAlignment="1">
      <alignment horizontal="left" vertical="center"/>
    </xf>
    <xf numFmtId="0" fontId="5" fillId="0" borderId="24" xfId="52" applyFont="1" applyBorder="1" applyAlignment="1">
      <alignment horizontal="left" vertical="center"/>
    </xf>
    <xf numFmtId="0" fontId="5" fillId="0" borderId="19" xfId="52" applyFont="1" applyBorder="1" applyAlignment="1">
      <alignment horizontal="left" vertical="center"/>
    </xf>
    <xf numFmtId="0" fontId="19" fillId="0" borderId="15" xfId="52" applyFont="1" applyBorder="1" applyAlignment="1">
      <alignment horizontal="left" vertical="center"/>
    </xf>
    <xf numFmtId="0" fontId="5" fillId="0" borderId="10" xfId="52" applyFont="1" applyBorder="1" applyAlignment="1">
      <alignment horizontal="left" vertical="center" wrapText="1"/>
    </xf>
    <xf numFmtId="0" fontId="5" fillId="0" borderId="11" xfId="52" applyFont="1" applyBorder="1" applyAlignment="1">
      <alignment horizontal="left" vertical="center"/>
    </xf>
    <xf numFmtId="0" fontId="36" fillId="0" borderId="0" xfId="0" applyFont="1" applyBorder="1" applyAlignment="1">
      <alignment horizontal="left" vertical="center"/>
    </xf>
    <xf numFmtId="0" fontId="34" fillId="0" borderId="14" xfId="52" applyFont="1" applyFill="1" applyBorder="1" applyAlignment="1">
      <alignment horizontal="left" vertical="center"/>
    </xf>
    <xf numFmtId="0" fontId="34" fillId="0" borderId="15" xfId="52" applyFont="1" applyBorder="1" applyAlignment="1">
      <alignment horizontal="center" vertical="center"/>
    </xf>
    <xf numFmtId="0" fontId="34" fillId="0" borderId="16" xfId="52" applyFont="1" applyBorder="1" applyAlignment="1">
      <alignment horizontal="center" vertical="center"/>
    </xf>
    <xf numFmtId="0" fontId="34" fillId="0" borderId="14" xfId="52" applyFont="1" applyBorder="1" applyAlignment="1">
      <alignment horizontal="center" vertical="center"/>
    </xf>
    <xf numFmtId="0" fontId="34" fillId="0" borderId="12" xfId="52" applyFont="1" applyBorder="1" applyAlignment="1">
      <alignment horizontal="center" vertical="center"/>
    </xf>
    <xf numFmtId="0" fontId="32" fillId="0" borderId="12" xfId="52" applyFont="1" applyBorder="1" applyAlignment="1">
      <alignment horizontal="left" vertical="center"/>
    </xf>
    <xf numFmtId="0" fontId="34" fillId="0" borderId="48" xfId="52" applyFont="1" applyFill="1" applyBorder="1" applyAlignment="1">
      <alignment horizontal="left" vertical="center"/>
    </xf>
    <xf numFmtId="0" fontId="34" fillId="0" borderId="49" xfId="52" applyFont="1" applyFill="1" applyBorder="1" applyAlignment="1">
      <alignment horizontal="left" vertical="center"/>
    </xf>
    <xf numFmtId="0" fontId="36" fillId="0" borderId="0" xfId="52" applyFont="1" applyFill="1" applyBorder="1" applyAlignment="1">
      <alignment horizontal="left" vertical="center"/>
    </xf>
    <xf numFmtId="0" fontId="19" fillId="0" borderId="23" xfId="52" applyFont="1" applyFill="1" applyBorder="1" applyAlignment="1">
      <alignment horizontal="left" vertical="center"/>
    </xf>
    <xf numFmtId="0" fontId="19" fillId="0" borderId="18" xfId="52" applyFont="1" applyFill="1" applyBorder="1" applyAlignment="1">
      <alignment horizontal="left" vertical="center"/>
    </xf>
    <xf numFmtId="0" fontId="19" fillId="0" borderId="21" xfId="52" applyFont="1" applyFill="1" applyBorder="1" applyAlignment="1">
      <alignment horizontal="left" vertical="center"/>
    </xf>
    <xf numFmtId="0" fontId="19" fillId="0" borderId="20" xfId="52" applyFont="1" applyFill="1" applyBorder="1" applyAlignment="1">
      <alignment horizontal="left" vertical="center"/>
    </xf>
    <xf numFmtId="0" fontId="34" fillId="0" borderId="21" xfId="52" applyFont="1" applyBorder="1" applyAlignment="1">
      <alignment horizontal="left" vertical="center"/>
    </xf>
    <xf numFmtId="0" fontId="34" fillId="0" borderId="20" xfId="52" applyFont="1" applyBorder="1" applyAlignment="1">
      <alignment horizontal="left" vertical="center"/>
    </xf>
    <xf numFmtId="0" fontId="36" fillId="0" borderId="50" xfId="52" applyFont="1" applyBorder="1" applyAlignment="1">
      <alignment vertical="center"/>
    </xf>
    <xf numFmtId="0" fontId="19" fillId="0" borderId="51" xfId="52" applyFont="1" applyBorder="1" applyAlignment="1">
      <alignment horizontal="center" vertical="center"/>
    </xf>
    <xf numFmtId="0" fontId="36" fillId="0" borderId="51" xfId="52" applyFont="1" applyBorder="1" applyAlignment="1">
      <alignment vertical="center"/>
    </xf>
    <xf numFmtId="58" fontId="16" fillId="0" borderId="51" xfId="52" applyNumberFormat="1" applyFont="1" applyBorder="1" applyAlignment="1">
      <alignment vertical="center"/>
    </xf>
    <xf numFmtId="0" fontId="36" fillId="0" borderId="51" xfId="52" applyFont="1" applyBorder="1" applyAlignment="1">
      <alignment horizontal="center" vertical="center"/>
    </xf>
    <xf numFmtId="0" fontId="36" fillId="0" borderId="52" xfId="52" applyFont="1" applyFill="1" applyBorder="1" applyAlignment="1">
      <alignment horizontal="left" vertical="center"/>
    </xf>
    <xf numFmtId="0" fontId="36" fillId="0" borderId="51" xfId="52" applyFont="1" applyFill="1" applyBorder="1" applyAlignment="1">
      <alignment horizontal="left" vertical="center"/>
    </xf>
    <xf numFmtId="0" fontId="36" fillId="0" borderId="53" xfId="52" applyFont="1" applyFill="1" applyBorder="1" applyAlignment="1">
      <alignment horizontal="center" vertical="center"/>
    </xf>
    <xf numFmtId="0" fontId="36" fillId="0" borderId="54" xfId="52" applyFont="1" applyFill="1" applyBorder="1" applyAlignment="1">
      <alignment horizontal="center" vertical="center"/>
    </xf>
    <xf numFmtId="0" fontId="36" fillId="0" borderId="15" xfId="52" applyFont="1" applyFill="1" applyBorder="1" applyAlignment="1">
      <alignment horizontal="center" vertical="center"/>
    </xf>
    <xf numFmtId="0" fontId="36" fillId="0" borderId="16" xfId="52" applyFont="1" applyFill="1" applyBorder="1" applyAlignment="1">
      <alignment horizontal="center" vertical="center"/>
    </xf>
    <xf numFmtId="58" fontId="36" fillId="0" borderId="51" xfId="52" applyNumberFormat="1" applyFont="1" applyBorder="1" applyAlignment="1">
      <alignment vertical="center"/>
    </xf>
    <xf numFmtId="0" fontId="16" fillId="0" borderId="46" xfId="52" applyFont="1" applyBorder="1" applyAlignment="1">
      <alignment horizontal="center" vertical="center"/>
    </xf>
    <xf numFmtId="0" fontId="16" fillId="0" borderId="55" xfId="52" applyFont="1" applyBorder="1" applyAlignment="1">
      <alignment horizontal="center" vertical="center"/>
    </xf>
    <xf numFmtId="0" fontId="34" fillId="0" borderId="13" xfId="52" applyFont="1" applyBorder="1" applyAlignment="1">
      <alignment horizontal="left" vertical="center"/>
    </xf>
    <xf numFmtId="0" fontId="34" fillId="0" borderId="26" xfId="52" applyFont="1" applyBorder="1" applyAlignment="1">
      <alignment horizontal="left" vertical="center"/>
    </xf>
    <xf numFmtId="0" fontId="19" fillId="0" borderId="25" xfId="52" applyFont="1" applyBorder="1" applyAlignment="1">
      <alignment horizontal="left" vertical="center"/>
    </xf>
    <xf numFmtId="0" fontId="32" fillId="0" borderId="11" xfId="52" applyFont="1" applyBorder="1" applyAlignment="1">
      <alignment horizontal="left" vertical="center"/>
    </xf>
    <xf numFmtId="0" fontId="32" fillId="0" borderId="25" xfId="52" applyFont="1" applyBorder="1" applyAlignment="1">
      <alignment horizontal="left" vertical="center"/>
    </xf>
    <xf numFmtId="0" fontId="32" fillId="0" borderId="19" xfId="52" applyFont="1" applyBorder="1" applyAlignment="1">
      <alignment horizontal="left" vertical="center"/>
    </xf>
    <xf numFmtId="0" fontId="32" fillId="0" borderId="20" xfId="52" applyFont="1" applyBorder="1" applyAlignment="1">
      <alignment horizontal="left" vertical="center"/>
    </xf>
    <xf numFmtId="0" fontId="32" fillId="0" borderId="28" xfId="52" applyFont="1" applyBorder="1" applyAlignment="1">
      <alignment horizontal="left" vertical="center"/>
    </xf>
    <xf numFmtId="0" fontId="19" fillId="0" borderId="13" xfId="52" applyFont="1" applyFill="1" applyBorder="1" applyAlignment="1">
      <alignment horizontal="left" vertical="center"/>
    </xf>
    <xf numFmtId="0" fontId="34" fillId="0" borderId="26" xfId="52" applyFont="1" applyBorder="1" applyAlignment="1">
      <alignment horizontal="center" vertical="center"/>
    </xf>
    <xf numFmtId="0" fontId="32" fillId="0" borderId="13" xfId="52" applyFont="1" applyBorder="1" applyAlignment="1">
      <alignment horizontal="left" vertical="center"/>
    </xf>
    <xf numFmtId="0" fontId="34" fillId="0" borderId="29" xfId="52" applyFont="1" applyFill="1" applyBorder="1" applyAlignment="1">
      <alignment horizontal="left" vertical="center"/>
    </xf>
    <xf numFmtId="0" fontId="19" fillId="0" borderId="27" xfId="52" applyFont="1" applyFill="1" applyBorder="1" applyAlignment="1">
      <alignment horizontal="left" vertical="center"/>
    </xf>
    <xf numFmtId="0" fontId="19" fillId="0" borderId="28" xfId="52" applyFont="1" applyFill="1" applyBorder="1" applyAlignment="1">
      <alignment horizontal="left" vertical="center"/>
    </xf>
    <xf numFmtId="0" fontId="34" fillId="0" borderId="28" xfId="52" applyFont="1" applyBorder="1" applyAlignment="1">
      <alignment horizontal="left" vertical="center"/>
    </xf>
    <xf numFmtId="0" fontId="19" fillId="0" borderId="56" xfId="52" applyFont="1" applyBorder="1" applyAlignment="1">
      <alignment horizontal="center" vertical="center"/>
    </xf>
    <xf numFmtId="0" fontId="36" fillId="0" borderId="57" xfId="52" applyFont="1" applyFill="1" applyBorder="1" applyAlignment="1">
      <alignment horizontal="left" vertical="center"/>
    </xf>
    <xf numFmtId="0" fontId="36" fillId="0" borderId="58" xfId="52" applyFont="1" applyFill="1" applyBorder="1" applyAlignment="1">
      <alignment horizontal="center" vertical="center"/>
    </xf>
    <xf numFmtId="0" fontId="36" fillId="0" borderId="26" xfId="52" applyFont="1" applyFill="1" applyBorder="1" applyAlignment="1">
      <alignment horizontal="center" vertical="center"/>
    </xf>
    <xf numFmtId="0" fontId="15" fillId="0" borderId="0" xfId="53" applyFont="1" applyFill="1" applyAlignment="1">
      <alignment horizontal="left"/>
    </xf>
    <xf numFmtId="0" fontId="25" fillId="0" borderId="0" xfId="0" applyFont="1" applyFill="1" applyBorder="1" applyAlignment="1">
      <alignment horizontal="center" vertical="center"/>
    </xf>
    <xf numFmtId="0" fontId="25" fillId="0" borderId="0" xfId="0" applyNumberFormat="1" applyFont="1" applyFill="1" applyBorder="1" applyAlignment="1">
      <alignment horizontal="center" vertical="center"/>
    </xf>
    <xf numFmtId="0" fontId="29" fillId="0" borderId="0" xfId="51" applyNumberFormat="1" applyFont="1" applyFill="1" applyBorder="1" applyAlignment="1">
      <alignment horizontal="center" vertical="center"/>
    </xf>
    <xf numFmtId="0" fontId="30" fillId="0" borderId="0" xfId="53" applyFont="1" applyFill="1" applyAlignment="1"/>
    <xf numFmtId="0" fontId="5" fillId="0" borderId="0" xfId="53" applyFont="1" applyFill="1" applyAlignment="1"/>
    <xf numFmtId="0" fontId="22" fillId="0" borderId="59" xfId="53" applyFont="1" applyFill="1" applyBorder="1" applyAlignment="1" applyProtection="1">
      <alignment horizontal="center" vertical="center"/>
    </xf>
    <xf numFmtId="177" fontId="24" fillId="0" borderId="3" xfId="0" applyNumberFormat="1" applyFont="1" applyFill="1" applyBorder="1" applyAlignment="1">
      <alignment horizontal="center" vertical="center"/>
    </xf>
    <xf numFmtId="0" fontId="23" fillId="0" borderId="60" xfId="0" applyFont="1" applyFill="1" applyBorder="1" applyAlignment="1">
      <alignment horizontal="center" vertical="center"/>
    </xf>
    <xf numFmtId="0" fontId="15" fillId="0" borderId="12" xfId="53" applyFont="1" applyFill="1" applyBorder="1" applyAlignment="1"/>
    <xf numFmtId="178" fontId="25" fillId="0" borderId="0" xfId="0" applyNumberFormat="1" applyFont="1" applyFill="1" applyBorder="1" applyAlignment="1">
      <alignment horizontal="center" vertical="center"/>
    </xf>
    <xf numFmtId="0" fontId="16" fillId="0" borderId="0" xfId="52" applyFont="1" applyBorder="1" applyAlignment="1">
      <alignment horizontal="left" vertical="center"/>
    </xf>
    <xf numFmtId="0" fontId="40" fillId="0" borderId="9" xfId="52" applyFont="1" applyBorder="1" applyAlignment="1">
      <alignment horizontal="center" vertical="top"/>
    </xf>
    <xf numFmtId="0" fontId="19" fillId="0" borderId="46" xfId="52" applyFont="1" applyBorder="1" applyAlignment="1">
      <alignment horizontal="left" vertical="center"/>
    </xf>
    <xf numFmtId="0" fontId="19" fillId="0" borderId="12" xfId="52" applyNumberFormat="1" applyFont="1" applyBorder="1" applyAlignment="1">
      <alignment horizontal="center" vertical="center"/>
    </xf>
    <xf numFmtId="0" fontId="19" fillId="0" borderId="13" xfId="52" applyFont="1" applyBorder="1" applyAlignment="1">
      <alignment horizontal="center" vertical="center"/>
    </xf>
    <xf numFmtId="0" fontId="19" fillId="0" borderId="19" xfId="52" applyFont="1" applyBorder="1" applyAlignment="1">
      <alignment horizontal="center" vertical="center"/>
    </xf>
    <xf numFmtId="0" fontId="19" fillId="0" borderId="28" xfId="52" applyFont="1" applyBorder="1" applyAlignment="1">
      <alignment horizontal="center" vertical="center"/>
    </xf>
    <xf numFmtId="0" fontId="19" fillId="0" borderId="16" xfId="52" applyFont="1" applyBorder="1" applyAlignment="1">
      <alignment horizontal="center" vertical="center"/>
    </xf>
    <xf numFmtId="0" fontId="19" fillId="0" borderId="26" xfId="52" applyFont="1" applyBorder="1" applyAlignment="1">
      <alignment horizontal="center" vertical="center"/>
    </xf>
    <xf numFmtId="0" fontId="34" fillId="0" borderId="61" xfId="52" applyFont="1" applyBorder="1" applyAlignment="1">
      <alignment horizontal="left" vertical="center"/>
    </xf>
    <xf numFmtId="0" fontId="34" fillId="0" borderId="22" xfId="52" applyFont="1" applyBorder="1" applyAlignment="1">
      <alignment horizontal="left" vertical="center"/>
    </xf>
    <xf numFmtId="0" fontId="36" fillId="0" borderId="52" xfId="52" applyFont="1" applyBorder="1" applyAlignment="1">
      <alignment horizontal="left" vertical="center"/>
    </xf>
    <xf numFmtId="0" fontId="36" fillId="0" borderId="51" xfId="52" applyFont="1" applyBorder="1" applyAlignment="1">
      <alignment horizontal="left" vertical="center"/>
    </xf>
    <xf numFmtId="0" fontId="34" fillId="0" borderId="53" xfId="52" applyFont="1" applyBorder="1" applyAlignment="1">
      <alignment vertical="center"/>
    </xf>
    <xf numFmtId="0" fontId="16" fillId="0" borderId="54" xfId="52" applyFont="1" applyBorder="1" applyAlignment="1">
      <alignment horizontal="left" vertical="center"/>
    </xf>
    <xf numFmtId="0" fontId="19" fillId="0" borderId="54" xfId="52" applyFont="1" applyBorder="1" applyAlignment="1">
      <alignment horizontal="left" vertical="center"/>
    </xf>
    <xf numFmtId="0" fontId="16" fillId="0" borderId="54" xfId="52" applyFont="1" applyBorder="1" applyAlignment="1">
      <alignment vertical="center"/>
    </xf>
    <xf numFmtId="0" fontId="34" fillId="0" borderId="54" xfId="52" applyFont="1" applyBorder="1" applyAlignment="1">
      <alignment vertical="center"/>
    </xf>
    <xf numFmtId="0" fontId="34" fillId="0" borderId="53" xfId="52" applyFont="1" applyBorder="1" applyAlignment="1">
      <alignment horizontal="center" vertical="center"/>
    </xf>
    <xf numFmtId="0" fontId="19" fillId="0" borderId="54" xfId="52" applyFont="1" applyBorder="1" applyAlignment="1">
      <alignment horizontal="center" vertical="center"/>
    </xf>
    <xf numFmtId="0" fontId="34" fillId="0" borderId="54" xfId="52" applyFont="1" applyBorder="1" applyAlignment="1">
      <alignment horizontal="center" vertical="center"/>
    </xf>
    <xf numFmtId="0" fontId="16" fillId="0" borderId="54" xfId="52" applyFont="1" applyBorder="1" applyAlignment="1">
      <alignment horizontal="center" vertical="center"/>
    </xf>
    <xf numFmtId="0" fontId="19" fillId="0" borderId="12" xfId="52" applyFont="1" applyBorder="1" applyAlignment="1">
      <alignment horizontal="center" vertical="center"/>
    </xf>
    <xf numFmtId="0" fontId="16" fillId="0" borderId="12" xfId="52" applyFont="1" applyBorder="1" applyAlignment="1">
      <alignment horizontal="center" vertical="center"/>
    </xf>
    <xf numFmtId="0" fontId="34" fillId="0" borderId="48" xfId="52" applyFont="1" applyBorder="1" applyAlignment="1">
      <alignment horizontal="left" vertical="center" wrapText="1"/>
    </xf>
    <xf numFmtId="0" fontId="34" fillId="0" borderId="49" xfId="52" applyFont="1" applyBorder="1" applyAlignment="1">
      <alignment horizontal="left" vertical="center" wrapText="1"/>
    </xf>
    <xf numFmtId="0" fontId="34" fillId="0" borderId="62" xfId="52" applyFont="1" applyBorder="1" applyAlignment="1">
      <alignment horizontal="left" vertical="center"/>
    </xf>
    <xf numFmtId="0" fontId="34" fillId="0" borderId="63" xfId="52" applyFont="1" applyBorder="1" applyAlignment="1">
      <alignment horizontal="left" vertical="center"/>
    </xf>
    <xf numFmtId="0" fontId="41" fillId="0" borderId="64" xfId="52" applyFont="1" applyBorder="1" applyAlignment="1">
      <alignment horizontal="left" vertical="center" wrapText="1"/>
    </xf>
    <xf numFmtId="0" fontId="24" fillId="0" borderId="33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/>
    </xf>
    <xf numFmtId="9" fontId="19" fillId="0" borderId="12" xfId="52" applyNumberFormat="1" applyFont="1" applyBorder="1" applyAlignment="1">
      <alignment horizontal="center" vertical="center"/>
    </xf>
    <xf numFmtId="9" fontId="19" fillId="0" borderId="16" xfId="52" applyNumberFormat="1" applyFont="1" applyBorder="1" applyAlignment="1">
      <alignment horizontal="center" vertical="center"/>
    </xf>
    <xf numFmtId="0" fontId="36" fillId="0" borderId="52" xfId="0" applyFont="1" applyBorder="1" applyAlignment="1">
      <alignment horizontal="left" vertical="center"/>
    </xf>
    <xf numFmtId="0" fontId="36" fillId="0" borderId="51" xfId="0" applyFont="1" applyBorder="1" applyAlignment="1">
      <alignment horizontal="left" vertical="center"/>
    </xf>
    <xf numFmtId="9" fontId="19" fillId="0" borderId="23" xfId="52" applyNumberFormat="1" applyFont="1" applyBorder="1" applyAlignment="1">
      <alignment horizontal="left" vertical="center"/>
    </xf>
    <xf numFmtId="9" fontId="19" fillId="0" borderId="18" xfId="52" applyNumberFormat="1" applyFont="1" applyBorder="1" applyAlignment="1">
      <alignment horizontal="left" vertical="center"/>
    </xf>
    <xf numFmtId="9" fontId="19" fillId="0" borderId="48" xfId="52" applyNumberFormat="1" applyFont="1" applyBorder="1" applyAlignment="1">
      <alignment horizontal="left" vertical="center"/>
    </xf>
    <xf numFmtId="9" fontId="19" fillId="0" borderId="49" xfId="52" applyNumberFormat="1" applyFont="1" applyBorder="1" applyAlignment="1">
      <alignment horizontal="left" vertical="center"/>
    </xf>
    <xf numFmtId="0" fontId="32" fillId="0" borderId="53" xfId="52" applyFont="1" applyFill="1" applyBorder="1" applyAlignment="1">
      <alignment horizontal="left" vertical="center"/>
    </xf>
    <xf numFmtId="0" fontId="32" fillId="0" borderId="54" xfId="52" applyFont="1" applyFill="1" applyBorder="1" applyAlignment="1">
      <alignment horizontal="left" vertical="center"/>
    </xf>
    <xf numFmtId="0" fontId="32" fillId="0" borderId="65" xfId="52" applyFont="1" applyFill="1" applyBorder="1" applyAlignment="1">
      <alignment horizontal="left" vertical="center"/>
    </xf>
    <xf numFmtId="0" fontId="32" fillId="0" borderId="49" xfId="52" applyFont="1" applyFill="1" applyBorder="1" applyAlignment="1">
      <alignment horizontal="left" vertical="center"/>
    </xf>
    <xf numFmtId="0" fontId="36" fillId="0" borderId="22" xfId="52" applyFont="1" applyFill="1" applyBorder="1" applyAlignment="1">
      <alignment horizontal="left" vertical="center"/>
    </xf>
    <xf numFmtId="0" fontId="19" fillId="0" borderId="66" xfId="52" applyFont="1" applyFill="1" applyBorder="1" applyAlignment="1">
      <alignment horizontal="left" vertical="center"/>
    </xf>
    <xf numFmtId="0" fontId="19" fillId="0" borderId="67" xfId="52" applyFont="1" applyFill="1" applyBorder="1" applyAlignment="1">
      <alignment horizontal="left" vertical="center"/>
    </xf>
    <xf numFmtId="0" fontId="36" fillId="0" borderId="45" xfId="52" applyFont="1" applyBorder="1" applyAlignment="1">
      <alignment vertical="center"/>
    </xf>
    <xf numFmtId="0" fontId="42" fillId="0" borderId="51" xfId="52" applyFont="1" applyBorder="1" applyAlignment="1">
      <alignment horizontal="center" vertical="center"/>
    </xf>
    <xf numFmtId="0" fontId="36" fillId="0" borderId="46" xfId="52" applyFont="1" applyBorder="1" applyAlignment="1">
      <alignment vertical="center"/>
    </xf>
    <xf numFmtId="0" fontId="19" fillId="0" borderId="68" xfId="52" applyFont="1" applyBorder="1" applyAlignment="1">
      <alignment vertical="center"/>
    </xf>
    <xf numFmtId="0" fontId="36" fillId="0" borderId="68" xfId="52" applyFont="1" applyBorder="1" applyAlignment="1">
      <alignment vertical="center"/>
    </xf>
    <xf numFmtId="58" fontId="16" fillId="0" borderId="46" xfId="52" applyNumberFormat="1" applyFont="1" applyBorder="1" applyAlignment="1">
      <alignment vertical="center"/>
    </xf>
    <xf numFmtId="0" fontId="36" fillId="0" borderId="22" xfId="52" applyFont="1" applyBorder="1" applyAlignment="1">
      <alignment horizontal="center" vertical="center"/>
    </xf>
    <xf numFmtId="0" fontId="19" fillId="0" borderId="61" xfId="52" applyFont="1" applyFill="1" applyBorder="1" applyAlignment="1">
      <alignment horizontal="left" vertical="center"/>
    </xf>
    <xf numFmtId="0" fontId="19" fillId="0" borderId="22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4" fillId="0" borderId="69" xfId="52" applyFont="1" applyBorder="1" applyAlignment="1">
      <alignment horizontal="left" vertical="center"/>
    </xf>
    <xf numFmtId="0" fontId="36" fillId="0" borderId="57" xfId="52" applyFont="1" applyBorder="1" applyAlignment="1">
      <alignment horizontal="left" vertical="center"/>
    </xf>
    <xf numFmtId="0" fontId="19" fillId="0" borderId="58" xfId="52" applyFont="1" applyBorder="1" applyAlignment="1">
      <alignment horizontal="left" vertical="center"/>
    </xf>
    <xf numFmtId="0" fontId="34" fillId="0" borderId="0" xfId="52" applyFont="1" applyBorder="1" applyAlignment="1">
      <alignment vertical="center"/>
    </xf>
    <xf numFmtId="0" fontId="34" fillId="0" borderId="29" xfId="52" applyFont="1" applyBorder="1" applyAlignment="1">
      <alignment horizontal="left" vertical="center" wrapText="1"/>
    </xf>
    <xf numFmtId="0" fontId="34" fillId="0" borderId="70" xfId="52" applyFont="1" applyBorder="1" applyAlignment="1">
      <alignment horizontal="left" vertical="center"/>
    </xf>
    <xf numFmtId="9" fontId="19" fillId="0" borderId="11" xfId="52" applyNumberFormat="1" applyFont="1" applyBorder="1" applyAlignment="1">
      <alignment horizontal="center" vertical="center"/>
    </xf>
    <xf numFmtId="0" fontId="33" fillId="0" borderId="13" xfId="52" applyFont="1" applyBorder="1" applyAlignment="1">
      <alignment horizontal="left" vertical="center" wrapText="1"/>
    </xf>
    <xf numFmtId="0" fontId="33" fillId="0" borderId="13" xfId="52" applyFont="1" applyBorder="1" applyAlignment="1">
      <alignment horizontal="left" vertical="center"/>
    </xf>
    <xf numFmtId="0" fontId="5" fillId="0" borderId="13" xfId="52" applyFont="1" applyBorder="1" applyAlignment="1">
      <alignment horizontal="left" vertical="center"/>
    </xf>
    <xf numFmtId="0" fontId="5" fillId="0" borderId="26" xfId="52" applyFont="1" applyBorder="1" applyAlignment="1">
      <alignment horizontal="left" vertical="center"/>
    </xf>
    <xf numFmtId="0" fontId="36" fillId="0" borderId="57" xfId="0" applyFont="1" applyBorder="1" applyAlignment="1">
      <alignment horizontal="left" vertical="center"/>
    </xf>
    <xf numFmtId="9" fontId="19" fillId="0" borderId="27" xfId="52" applyNumberFormat="1" applyFont="1" applyBorder="1" applyAlignment="1">
      <alignment horizontal="left" vertical="center"/>
    </xf>
    <xf numFmtId="9" fontId="19" fillId="0" borderId="29" xfId="52" applyNumberFormat="1" applyFont="1" applyBorder="1" applyAlignment="1">
      <alignment horizontal="left" vertical="center"/>
    </xf>
    <xf numFmtId="0" fontId="32" fillId="0" borderId="58" xfId="52" applyFont="1" applyFill="1" applyBorder="1" applyAlignment="1">
      <alignment horizontal="left" vertical="center"/>
    </xf>
    <xf numFmtId="0" fontId="32" fillId="0" borderId="29" xfId="52" applyFont="1" applyFill="1" applyBorder="1" applyAlignment="1">
      <alignment horizontal="left" vertical="center"/>
    </xf>
    <xf numFmtId="0" fontId="19" fillId="0" borderId="71" xfId="52" applyFont="1" applyFill="1" applyBorder="1" applyAlignment="1">
      <alignment horizontal="left" vertical="center"/>
    </xf>
    <xf numFmtId="0" fontId="36" fillId="0" borderId="72" xfId="52" applyFont="1" applyBorder="1" applyAlignment="1">
      <alignment horizontal="center" vertical="center"/>
    </xf>
    <xf numFmtId="0" fontId="19" fillId="0" borderId="68" xfId="52" applyFont="1" applyBorder="1" applyAlignment="1">
      <alignment horizontal="center" vertical="center"/>
    </xf>
    <xf numFmtId="0" fontId="19" fillId="0" borderId="69" xfId="52" applyFont="1" applyBorder="1" applyAlignment="1">
      <alignment horizontal="center" vertical="center"/>
    </xf>
    <xf numFmtId="0" fontId="19" fillId="0" borderId="69" xfId="52" applyFont="1" applyFill="1" applyBorder="1" applyAlignment="1">
      <alignment horizontal="left" vertical="center"/>
    </xf>
    <xf numFmtId="0" fontId="43" fillId="0" borderId="30" xfId="0" applyFont="1" applyBorder="1" applyAlignment="1">
      <alignment horizontal="center" vertical="center" wrapText="1"/>
    </xf>
    <xf numFmtId="0" fontId="43" fillId="0" borderId="33" xfId="0" applyFont="1" applyBorder="1" applyAlignment="1">
      <alignment horizontal="center" vertical="center" wrapText="1"/>
    </xf>
    <xf numFmtId="0" fontId="44" fillId="0" borderId="34" xfId="0" applyFont="1" applyBorder="1"/>
    <xf numFmtId="0" fontId="44" fillId="0" borderId="2" xfId="0" applyFont="1" applyBorder="1"/>
    <xf numFmtId="0" fontId="44" fillId="0" borderId="5" xfId="0" applyFont="1" applyBorder="1" applyAlignment="1">
      <alignment horizontal="center" vertical="center"/>
    </xf>
    <xf numFmtId="0" fontId="44" fillId="0" borderId="7" xfId="0" applyFont="1" applyBorder="1" applyAlignment="1">
      <alignment horizontal="center" vertical="center"/>
    </xf>
    <xf numFmtId="0" fontId="44" fillId="4" borderId="5" xfId="0" applyFont="1" applyFill="1" applyBorder="1" applyAlignment="1">
      <alignment horizontal="center" vertical="center"/>
    </xf>
    <xf numFmtId="0" fontId="44" fillId="4" borderId="7" xfId="0" applyFont="1" applyFill="1" applyBorder="1" applyAlignment="1">
      <alignment horizontal="center" vertical="center"/>
    </xf>
    <xf numFmtId="0" fontId="44" fillId="4" borderId="2" xfId="0" applyFont="1" applyFill="1" applyBorder="1"/>
    <xf numFmtId="0" fontId="0" fillId="0" borderId="34" xfId="0" applyBorder="1"/>
    <xf numFmtId="0" fontId="0" fillId="4" borderId="2" xfId="0" applyFill="1" applyBorder="1"/>
    <xf numFmtId="0" fontId="0" fillId="0" borderId="36" xfId="0" applyBorder="1"/>
    <xf numFmtId="0" fontId="0" fillId="0" borderId="37" xfId="0" applyBorder="1"/>
    <xf numFmtId="0" fontId="0" fillId="4" borderId="37" xfId="0" applyFill="1" applyBorder="1"/>
    <xf numFmtId="0" fontId="0" fillId="5" borderId="0" xfId="0" applyFill="1"/>
    <xf numFmtId="0" fontId="43" fillId="0" borderId="38" xfId="0" applyFont="1" applyBorder="1" applyAlignment="1">
      <alignment horizontal="center" vertical="center" wrapText="1"/>
    </xf>
    <xf numFmtId="0" fontId="44" fillId="0" borderId="73" xfId="0" applyFont="1" applyBorder="1" applyAlignment="1">
      <alignment horizontal="center" vertical="center"/>
    </xf>
    <xf numFmtId="0" fontId="44" fillId="0" borderId="39" xfId="0" applyFont="1" applyBorder="1"/>
    <xf numFmtId="0" fontId="0" fillId="0" borderId="39" xfId="0" applyBorder="1"/>
    <xf numFmtId="0" fontId="0" fillId="0" borderId="7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45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44" fillId="6" borderId="2" xfId="0" applyFont="1" applyFill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6" fillId="0" borderId="0" xfId="0" applyFont="1"/>
    <xf numFmtId="0" fontId="46" fillId="0" borderId="0" xfId="0" applyFont="1" applyAlignment="1">
      <alignment vertical="top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71 2" xfId="58"/>
    <cellStyle name="常规 71" xfId="59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9124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9124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988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101600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979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979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10160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979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101600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979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979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979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979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3501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35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20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5041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5041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5041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5041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5041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100200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100200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86625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10525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86625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10525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9000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9575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48525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20050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532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96225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342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962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102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102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102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78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78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78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78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78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78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78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78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78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78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78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41" name="Text Box 1"/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2" name="Text Box 1"/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46" name="Text Box 1"/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7" name="Text Box 1"/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0" name="Text Box 1"/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51" name="Text Box 1"/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3" name="Text Box 1"/>
        <xdr:cNvSpPr txBox="1">
          <a:spLocks noChangeArrowheads="1"/>
        </xdr:cNvSpPr>
      </xdr:nvSpPr>
      <xdr:spPr>
        <a:xfrm>
          <a:off x="0" y="4806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4" name="Text Box 1"/>
        <xdr:cNvSpPr txBox="1">
          <a:spLocks noChangeArrowheads="1"/>
        </xdr:cNvSpPr>
      </xdr:nvSpPr>
      <xdr:spPr>
        <a:xfrm>
          <a:off x="0" y="4806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5" name="Text Box 1"/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8" name="Text Box 1"/>
        <xdr:cNvSpPr txBox="1">
          <a:spLocks noChangeArrowheads="1"/>
        </xdr:cNvSpPr>
      </xdr:nvSpPr>
      <xdr:spPr>
        <a:xfrm>
          <a:off x="0" y="4806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9" name="Text Box 1"/>
        <xdr:cNvSpPr txBox="1">
          <a:spLocks noChangeArrowheads="1"/>
        </xdr:cNvSpPr>
      </xdr:nvSpPr>
      <xdr:spPr>
        <a:xfrm>
          <a:off x="0" y="4806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0" name="Text Box 1"/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1" name="Text Box 1"/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3" name="Text Box 1"/>
        <xdr:cNvSpPr txBox="1">
          <a:spLocks noChangeArrowheads="1"/>
        </xdr:cNvSpPr>
      </xdr:nvSpPr>
      <xdr:spPr>
        <a:xfrm>
          <a:off x="0" y="4806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1962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769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77125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086225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43475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43475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076700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33950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29550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29550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15150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29550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38950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39050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39050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381000</xdr:colOff>
          <xdr:row>7</xdr:row>
          <xdr:rowOff>180975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05625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24675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39050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38950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38950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095750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4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43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4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43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4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43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05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05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05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05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905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5133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5133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4337" name="Check Box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4338" name="Check Box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4339" name="Check Box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4340" name="Check Box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>
            <a:xfrm>
              <a:off x="461962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4341" name="Check Box 5" hidden="1">
              <a:extLst>
                <a:ext uri="{63B3BB69-23CF-44E3-9099-C40C66FF867C}">
                  <a14:compatExt spid="_x0000_s14341"/>
                </a:ext>
              </a:extLst>
            </xdr:cNvPr>
            <xdr:cNvSpPr/>
          </xdr:nvSpPr>
          <xdr:spPr>
            <a:xfrm>
              <a:off x="60769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4342" name="Check Box 6" hidden="1">
              <a:extLst>
                <a:ext uri="{63B3BB69-23CF-44E3-9099-C40C66FF867C}">
                  <a14:compatExt spid="_x0000_s14342"/>
                </a:ext>
              </a:extLst>
            </xdr:cNvPr>
            <xdr:cNvSpPr/>
          </xdr:nvSpPr>
          <xdr:spPr>
            <a:xfrm>
              <a:off x="7477125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4343" name="Check Box 7" hidden="1">
              <a:extLst>
                <a:ext uri="{63B3BB69-23CF-44E3-9099-C40C66FF867C}">
                  <a14:compatExt spid="_x0000_s14343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4344" name="Check Box 8" hidden="1">
              <a:extLst>
                <a:ext uri="{63B3BB69-23CF-44E3-9099-C40C66FF867C}">
                  <a14:compatExt spid="_x0000_s14344"/>
                </a:ext>
              </a:extLst>
            </xdr:cNvPr>
            <xdr:cNvSpPr/>
          </xdr:nvSpPr>
          <xdr:spPr>
            <a:xfrm>
              <a:off x="4086225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4345" name="Check Box 9" hidden="1">
              <a:extLst>
                <a:ext uri="{63B3BB69-23CF-44E3-9099-C40C66FF867C}">
                  <a14:compatExt spid="_x0000_s14345"/>
                </a:ext>
              </a:extLst>
            </xdr:cNvPr>
            <xdr:cNvSpPr/>
          </xdr:nvSpPr>
          <xdr:spPr>
            <a:xfrm>
              <a:off x="4943475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</a:extLst>
            </xdr:cNvPr>
            <xdr:cNvSpPr/>
          </xdr:nvSpPr>
          <xdr:spPr>
            <a:xfrm>
              <a:off x="4943475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</a:extLst>
            </xdr:cNvPr>
            <xdr:cNvSpPr/>
          </xdr:nvSpPr>
          <xdr:spPr>
            <a:xfrm>
              <a:off x="4076700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</a:extLst>
            </xdr:cNvPr>
            <xdr:cNvSpPr/>
          </xdr:nvSpPr>
          <xdr:spPr>
            <a:xfrm>
              <a:off x="4933950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</a:extLst>
            </xdr:cNvPr>
            <xdr:cNvSpPr/>
          </xdr:nvSpPr>
          <xdr:spPr>
            <a:xfrm>
              <a:off x="7829550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</a:extLst>
            </xdr:cNvPr>
            <xdr:cNvSpPr/>
          </xdr:nvSpPr>
          <xdr:spPr>
            <a:xfrm>
              <a:off x="7829550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</a:extLst>
            </xdr:cNvPr>
            <xdr:cNvSpPr/>
          </xdr:nvSpPr>
          <xdr:spPr>
            <a:xfrm>
              <a:off x="6915150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</a:extLst>
            </xdr:cNvPr>
            <xdr:cNvSpPr/>
          </xdr:nvSpPr>
          <xdr:spPr>
            <a:xfrm>
              <a:off x="7829550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</a:extLst>
            </xdr:cNvPr>
            <xdr:cNvSpPr/>
          </xdr:nvSpPr>
          <xdr:spPr>
            <a:xfrm>
              <a:off x="6838950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4354" name="Check Box 18" hidden="1">
              <a:extLst>
                <a:ext uri="{63B3BB69-23CF-44E3-9099-C40C66FF867C}">
                  <a14:compatExt spid="_x0000_s14354"/>
                </a:ext>
              </a:extLst>
            </xdr:cNvPr>
            <xdr:cNvSpPr/>
          </xdr:nvSpPr>
          <xdr:spPr>
            <a:xfrm>
              <a:off x="7639050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4355" name="Check Box 19" hidden="1">
              <a:extLst>
                <a:ext uri="{63B3BB69-23CF-44E3-9099-C40C66FF867C}">
                  <a14:compatExt spid="_x0000_s14355"/>
                </a:ext>
              </a:extLst>
            </xdr:cNvPr>
            <xdr:cNvSpPr/>
          </xdr:nvSpPr>
          <xdr:spPr>
            <a:xfrm>
              <a:off x="7639050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4356" name="Check Box 20" hidden="1">
              <a:extLst>
                <a:ext uri="{63B3BB69-23CF-44E3-9099-C40C66FF867C}">
                  <a14:compatExt spid="_x0000_s14356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4357" name="Check Box 21" hidden="1">
              <a:extLst>
                <a:ext uri="{63B3BB69-23CF-44E3-9099-C40C66FF867C}">
                  <a14:compatExt spid="_x0000_s14357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4358" name="Check Box 22" hidden="1">
              <a:extLst>
                <a:ext uri="{63B3BB69-23CF-44E3-9099-C40C66FF867C}">
                  <a14:compatExt spid="_x0000_s14358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381000</xdr:colOff>
          <xdr:row>7</xdr:row>
          <xdr:rowOff>180975</xdr:rowOff>
        </xdr:to>
        <xdr:sp>
          <xdr:nvSpPr>
            <xdr:cNvPr id="14359" name="Check Box 23" hidden="1">
              <a:extLst>
                <a:ext uri="{63B3BB69-23CF-44E3-9099-C40C66FF867C}">
                  <a14:compatExt spid="_x0000_s14359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4360" name="Check Box 24" hidden="1">
              <a:extLst>
                <a:ext uri="{63B3BB69-23CF-44E3-9099-C40C66FF867C}">
                  <a14:compatExt spid="_x0000_s14360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4361" name="Check Box 25" hidden="1">
              <a:extLst>
                <a:ext uri="{63B3BB69-23CF-44E3-9099-C40C66FF867C}">
                  <a14:compatExt spid="_x0000_s14361"/>
                </a:ext>
              </a:extLst>
            </xdr:cNvPr>
            <xdr:cNvSpPr/>
          </xdr:nvSpPr>
          <xdr:spPr>
            <a:xfrm>
              <a:off x="4267200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4362" name="Check Box 26" hidden="1">
              <a:extLst>
                <a:ext uri="{63B3BB69-23CF-44E3-9099-C40C66FF867C}">
                  <a14:compatExt spid="_x0000_s14362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4363" name="Check Box 27" hidden="1">
              <a:extLst>
                <a:ext uri="{63B3BB69-23CF-44E3-9099-C40C66FF867C}">
                  <a14:compatExt spid="_x0000_s14363"/>
                </a:ext>
              </a:extLst>
            </xdr:cNvPr>
            <xdr:cNvSpPr/>
          </xdr:nvSpPr>
          <xdr:spPr>
            <a:xfrm>
              <a:off x="6905625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4364" name="Check Box 28" hidden="1">
              <a:extLst>
                <a:ext uri="{63B3BB69-23CF-44E3-9099-C40C66FF867C}">
                  <a14:compatExt spid="_x0000_s14364"/>
                </a:ext>
              </a:extLst>
            </xdr:cNvPr>
            <xdr:cNvSpPr/>
          </xdr:nvSpPr>
          <xdr:spPr>
            <a:xfrm>
              <a:off x="6924675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4365" name="Check Box 29" hidden="1">
              <a:extLst>
                <a:ext uri="{63B3BB69-23CF-44E3-9099-C40C66FF867C}">
                  <a14:compatExt spid="_x0000_s14365"/>
                </a:ext>
              </a:extLst>
            </xdr:cNvPr>
            <xdr:cNvSpPr/>
          </xdr:nvSpPr>
          <xdr:spPr>
            <a:xfrm>
              <a:off x="7639050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4366" name="Check Box 30" hidden="1">
              <a:extLst>
                <a:ext uri="{63B3BB69-23CF-44E3-9099-C40C66FF867C}">
                  <a14:compatExt spid="_x0000_s14366"/>
                </a:ext>
              </a:extLst>
            </xdr:cNvPr>
            <xdr:cNvSpPr/>
          </xdr:nvSpPr>
          <xdr:spPr>
            <a:xfrm>
              <a:off x="6838950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4367" name="Check Box 31" hidden="1">
              <a:extLst>
                <a:ext uri="{63B3BB69-23CF-44E3-9099-C40C66FF867C}">
                  <a14:compatExt spid="_x0000_s14367"/>
                </a:ext>
              </a:extLst>
            </xdr:cNvPr>
            <xdr:cNvSpPr/>
          </xdr:nvSpPr>
          <xdr:spPr>
            <a:xfrm>
              <a:off x="6838950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4368" name="Check Box 32" hidden="1">
              <a:extLst>
                <a:ext uri="{63B3BB69-23CF-44E3-9099-C40C66FF867C}">
                  <a14:compatExt spid="_x0000_s14368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4369" name="Check Box 33" hidden="1">
              <a:extLst>
                <a:ext uri="{63B3BB69-23CF-44E3-9099-C40C66FF867C}">
                  <a14:compatExt spid="_x0000_s14369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4370" name="Check Box 34" hidden="1">
              <a:extLst>
                <a:ext uri="{63B3BB69-23CF-44E3-9099-C40C66FF867C}">
                  <a14:compatExt spid="_x0000_s14370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4371" name="Check Box 35" hidden="1">
              <a:extLst>
                <a:ext uri="{63B3BB69-23CF-44E3-9099-C40C66FF867C}">
                  <a14:compatExt spid="_x0000_s14371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4372" name="Check Box 36" hidden="1">
              <a:extLst>
                <a:ext uri="{63B3BB69-23CF-44E3-9099-C40C66FF867C}">
                  <a14:compatExt spid="_x0000_s14372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4373" name="Check Box 37" hidden="1">
              <a:extLst>
                <a:ext uri="{63B3BB69-23CF-44E3-9099-C40C66FF867C}">
                  <a14:compatExt spid="_x0000_s14373"/>
                </a:ext>
              </a:extLst>
            </xdr:cNvPr>
            <xdr:cNvSpPr/>
          </xdr:nvSpPr>
          <xdr:spPr>
            <a:xfrm>
              <a:off x="4095750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4374" name="Check Box 38" hidden="1">
              <a:extLst>
                <a:ext uri="{63B3BB69-23CF-44E3-9099-C40C66FF867C}">
                  <a14:compatExt spid="_x0000_s14374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4375" name="Check Box 39" hidden="1">
              <a:extLst>
                <a:ext uri="{63B3BB69-23CF-44E3-9099-C40C66FF867C}">
                  <a14:compatExt spid="_x0000_s14375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4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43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4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43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4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43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05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05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05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05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905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5133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5133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213360</xdr:colOff>
      <xdr:row>2</xdr:row>
      <xdr:rowOff>19050</xdr:rowOff>
    </xdr:from>
    <xdr:to>
      <xdr:col>9</xdr:col>
      <xdr:colOff>508000</xdr:colOff>
      <xdr:row>4</xdr:row>
      <xdr:rowOff>184785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52435" y="600075"/>
          <a:ext cx="1361440" cy="5276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38" customWidth="1"/>
    <col min="3" max="3" width="10.125" customWidth="1"/>
  </cols>
  <sheetData>
    <row r="1" ht="21" customHeight="1" spans="1:2">
      <c r="A1" s="439"/>
      <c r="B1" s="440" t="s">
        <v>0</v>
      </c>
    </row>
    <row r="2" spans="1:2">
      <c r="A2" s="10">
        <v>1</v>
      </c>
      <c r="B2" s="441" t="s">
        <v>1</v>
      </c>
    </row>
    <row r="3" spans="1:2">
      <c r="A3" s="10">
        <v>2</v>
      </c>
      <c r="B3" s="441" t="s">
        <v>2</v>
      </c>
    </row>
    <row r="4" spans="1:2">
      <c r="A4" s="10">
        <v>3</v>
      </c>
      <c r="B4" s="441" t="s">
        <v>3</v>
      </c>
    </row>
    <row r="5" spans="1:2">
      <c r="A5" s="10">
        <v>4</v>
      </c>
      <c r="B5" s="441" t="s">
        <v>4</v>
      </c>
    </row>
    <row r="6" spans="1:2">
      <c r="A6" s="10">
        <v>5</v>
      </c>
      <c r="B6" s="441" t="s">
        <v>5</v>
      </c>
    </row>
    <row r="7" spans="1:2">
      <c r="A7" s="10">
        <v>6</v>
      </c>
      <c r="B7" s="441" t="s">
        <v>6</v>
      </c>
    </row>
    <row r="8" s="437" customFormat="1" ht="15" customHeight="1" spans="1:2">
      <c r="A8" s="442">
        <v>7</v>
      </c>
      <c r="B8" s="443" t="s">
        <v>7</v>
      </c>
    </row>
    <row r="9" ht="18.95" customHeight="1" spans="1:2">
      <c r="A9" s="439"/>
      <c r="B9" s="444" t="s">
        <v>8</v>
      </c>
    </row>
    <row r="10" ht="15.95" customHeight="1" spans="1:2">
      <c r="A10" s="10">
        <v>1</v>
      </c>
      <c r="B10" s="445" t="s">
        <v>9</v>
      </c>
    </row>
    <row r="11" spans="1:2">
      <c r="A11" s="10">
        <v>2</v>
      </c>
      <c r="B11" s="441" t="s">
        <v>10</v>
      </c>
    </row>
    <row r="12" spans="1:2">
      <c r="A12" s="10">
        <v>3</v>
      </c>
      <c r="B12" s="443" t="s">
        <v>11</v>
      </c>
    </row>
    <row r="13" spans="1:2">
      <c r="A13" s="10">
        <v>4</v>
      </c>
      <c r="B13" s="441" t="s">
        <v>12</v>
      </c>
    </row>
    <row r="14" spans="1:2">
      <c r="A14" s="10">
        <v>5</v>
      </c>
      <c r="B14" s="441" t="s">
        <v>13</v>
      </c>
    </row>
    <row r="15" spans="1:2">
      <c r="A15" s="10">
        <v>6</v>
      </c>
      <c r="B15" s="441" t="s">
        <v>14</v>
      </c>
    </row>
    <row r="16" spans="1:2">
      <c r="A16" s="10">
        <v>7</v>
      </c>
      <c r="B16" s="441" t="s">
        <v>15</v>
      </c>
    </row>
    <row r="17" spans="1:2">
      <c r="A17" s="10">
        <v>8</v>
      </c>
      <c r="B17" s="441" t="s">
        <v>16</v>
      </c>
    </row>
    <row r="18" spans="1:2">
      <c r="A18" s="10">
        <v>9</v>
      </c>
      <c r="B18" s="441" t="s">
        <v>17</v>
      </c>
    </row>
    <row r="19" spans="1:2">
      <c r="A19" s="10"/>
      <c r="B19" s="441"/>
    </row>
    <row r="20" ht="20.25" spans="1:2">
      <c r="A20" s="439"/>
      <c r="B20" s="440" t="s">
        <v>18</v>
      </c>
    </row>
    <row r="21" spans="1:2">
      <c r="A21" s="10">
        <v>1</v>
      </c>
      <c r="B21" s="446" t="s">
        <v>19</v>
      </c>
    </row>
    <row r="22" spans="1:2">
      <c r="A22" s="10">
        <v>2</v>
      </c>
      <c r="B22" s="441" t="s">
        <v>20</v>
      </c>
    </row>
    <row r="23" spans="1:2">
      <c r="A23" s="10">
        <v>3</v>
      </c>
      <c r="B23" s="441" t="s">
        <v>21</v>
      </c>
    </row>
    <row r="24" spans="1:2">
      <c r="A24" s="10">
        <v>4</v>
      </c>
      <c r="B24" s="441" t="s">
        <v>22</v>
      </c>
    </row>
    <row r="25" spans="1:2">
      <c r="A25" s="10">
        <v>5</v>
      </c>
      <c r="B25" s="441" t="s">
        <v>23</v>
      </c>
    </row>
    <row r="26" spans="1:2">
      <c r="A26" s="10">
        <v>6</v>
      </c>
      <c r="B26" s="441" t="s">
        <v>24</v>
      </c>
    </row>
    <row r="27" spans="1:2">
      <c r="A27" s="10">
        <v>7</v>
      </c>
      <c r="B27" s="441" t="s">
        <v>25</v>
      </c>
    </row>
    <row r="28" spans="1:2">
      <c r="A28" s="10"/>
      <c r="B28" s="441"/>
    </row>
    <row r="29" ht="20.25" spans="1:2">
      <c r="A29" s="439"/>
      <c r="B29" s="440" t="s">
        <v>26</v>
      </c>
    </row>
    <row r="30" spans="1:2">
      <c r="A30" s="10">
        <v>1</v>
      </c>
      <c r="B30" s="446" t="s">
        <v>27</v>
      </c>
    </row>
    <row r="31" spans="1:2">
      <c r="A31" s="10">
        <v>2</v>
      </c>
      <c r="B31" s="441" t="s">
        <v>28</v>
      </c>
    </row>
    <row r="32" spans="1:2">
      <c r="A32" s="10">
        <v>3</v>
      </c>
      <c r="B32" s="441" t="s">
        <v>29</v>
      </c>
    </row>
    <row r="33" ht="28.5" spans="1:2">
      <c r="A33" s="10">
        <v>4</v>
      </c>
      <c r="B33" s="441" t="s">
        <v>30</v>
      </c>
    </row>
    <row r="34" spans="1:2">
      <c r="A34" s="10">
        <v>5</v>
      </c>
      <c r="B34" s="441" t="s">
        <v>31</v>
      </c>
    </row>
    <row r="35" spans="1:2">
      <c r="A35" s="10">
        <v>6</v>
      </c>
      <c r="B35" s="441" t="s">
        <v>32</v>
      </c>
    </row>
    <row r="36" spans="1:2">
      <c r="A36" s="10">
        <v>7</v>
      </c>
      <c r="B36" s="441" t="s">
        <v>33</v>
      </c>
    </row>
    <row r="37" spans="1:2">
      <c r="A37" s="10"/>
      <c r="B37" s="441"/>
    </row>
    <row r="39" spans="1:2">
      <c r="A39" s="447" t="s">
        <v>34</v>
      </c>
      <c r="B39" s="44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3"/>
  <sheetViews>
    <sheetView view="pageBreakPreview" zoomScaleNormal="100" workbookViewId="0">
      <selection activeCell="K7" sqref="K7:P7"/>
    </sheetView>
  </sheetViews>
  <sheetFormatPr defaultColWidth="9" defaultRowHeight="14.25"/>
  <cols>
    <col min="1" max="1" width="13.375" style="67" customWidth="1"/>
    <col min="2" max="2" width="5.875" style="67" customWidth="1"/>
    <col min="3" max="3" width="8.125" style="67" customWidth="1"/>
    <col min="4" max="4" width="8.125" style="68" customWidth="1"/>
    <col min="5" max="8" width="8.125" style="67" customWidth="1"/>
    <col min="9" max="9" width="5.875" style="67" customWidth="1"/>
    <col min="10" max="10" width="6.25" style="67" customWidth="1"/>
    <col min="11" max="13" width="13.625" style="67" customWidth="1"/>
    <col min="14" max="16" width="13.625" style="69" customWidth="1"/>
    <col min="17" max="254" width="9" style="67"/>
    <col min="255" max="16384" width="9" style="70"/>
  </cols>
  <sheetData>
    <row r="1" s="67" customFormat="1" ht="29" customHeight="1" spans="1:257">
      <c r="A1" s="71" t="s">
        <v>145</v>
      </c>
      <c r="B1" s="71"/>
      <c r="C1" s="72"/>
      <c r="D1" s="72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0"/>
      <c r="BZ1" s="70"/>
      <c r="CA1" s="70"/>
      <c r="CB1" s="70"/>
      <c r="CC1" s="70"/>
      <c r="CD1" s="70"/>
      <c r="CE1" s="70"/>
      <c r="CF1" s="70"/>
      <c r="CG1" s="70"/>
      <c r="CH1" s="70"/>
      <c r="CI1" s="70"/>
      <c r="CJ1" s="70"/>
      <c r="CK1" s="70"/>
      <c r="CL1" s="70"/>
      <c r="CM1" s="70"/>
      <c r="CN1" s="70"/>
      <c r="CO1" s="70"/>
      <c r="CP1" s="70"/>
      <c r="CQ1" s="70"/>
      <c r="CR1" s="70"/>
      <c r="CS1" s="70"/>
      <c r="CT1" s="70"/>
      <c r="CU1" s="70"/>
      <c r="CV1" s="70"/>
      <c r="CW1" s="70"/>
      <c r="CX1" s="70"/>
      <c r="CY1" s="70"/>
      <c r="CZ1" s="70"/>
      <c r="DA1" s="70"/>
      <c r="DB1" s="70"/>
      <c r="DC1" s="70"/>
      <c r="DD1" s="70"/>
      <c r="DE1" s="70"/>
      <c r="DF1" s="70"/>
      <c r="DG1" s="70"/>
      <c r="DH1" s="70"/>
      <c r="DI1" s="70"/>
      <c r="DJ1" s="70"/>
      <c r="DK1" s="70"/>
      <c r="DL1" s="70"/>
      <c r="DM1" s="70"/>
      <c r="DN1" s="70"/>
      <c r="DO1" s="70"/>
      <c r="DP1" s="70"/>
      <c r="DQ1" s="70"/>
      <c r="DR1" s="70"/>
      <c r="DS1" s="70"/>
      <c r="DT1" s="70"/>
      <c r="DU1" s="70"/>
      <c r="DV1" s="70"/>
      <c r="DW1" s="70"/>
      <c r="DX1" s="70"/>
      <c r="DY1" s="70"/>
      <c r="DZ1" s="70"/>
      <c r="EA1" s="70"/>
      <c r="EB1" s="70"/>
      <c r="EC1" s="70"/>
      <c r="ED1" s="70"/>
      <c r="EE1" s="70"/>
      <c r="EF1" s="70"/>
      <c r="EG1" s="70"/>
      <c r="EH1" s="70"/>
      <c r="EI1" s="70"/>
      <c r="EJ1" s="70"/>
      <c r="EK1" s="70"/>
      <c r="EL1" s="70"/>
      <c r="EM1" s="70"/>
      <c r="EN1" s="70"/>
      <c r="EO1" s="70"/>
      <c r="EP1" s="70"/>
      <c r="EQ1" s="70"/>
      <c r="ER1" s="70"/>
      <c r="ES1" s="70"/>
      <c r="ET1" s="70"/>
      <c r="EU1" s="70"/>
      <c r="EV1" s="70"/>
      <c r="EW1" s="70"/>
      <c r="EX1" s="70"/>
      <c r="EY1" s="70"/>
      <c r="EZ1" s="70"/>
      <c r="FA1" s="70"/>
      <c r="FB1" s="70"/>
      <c r="FC1" s="70"/>
      <c r="FD1" s="70"/>
      <c r="FE1" s="70"/>
      <c r="FF1" s="70"/>
      <c r="FG1" s="70"/>
      <c r="FH1" s="70"/>
      <c r="FI1" s="70"/>
      <c r="FJ1" s="70"/>
      <c r="FK1" s="70"/>
      <c r="FL1" s="70"/>
      <c r="FM1" s="70"/>
      <c r="FN1" s="70"/>
      <c r="FO1" s="70"/>
      <c r="FP1" s="70"/>
      <c r="FQ1" s="70"/>
      <c r="FR1" s="70"/>
      <c r="FS1" s="70"/>
      <c r="FT1" s="70"/>
      <c r="FU1" s="70"/>
      <c r="FV1" s="70"/>
      <c r="FW1" s="70"/>
      <c r="FX1" s="70"/>
      <c r="FY1" s="70"/>
      <c r="FZ1" s="70"/>
      <c r="GA1" s="70"/>
      <c r="GB1" s="70"/>
      <c r="GC1" s="70"/>
      <c r="GD1" s="70"/>
      <c r="GE1" s="70"/>
      <c r="GF1" s="70"/>
      <c r="GG1" s="70"/>
      <c r="GH1" s="70"/>
      <c r="GI1" s="70"/>
      <c r="GJ1" s="70"/>
      <c r="GK1" s="70"/>
      <c r="GL1" s="70"/>
      <c r="GM1" s="70"/>
      <c r="GN1" s="70"/>
      <c r="GO1" s="70"/>
      <c r="GP1" s="70"/>
      <c r="GQ1" s="70"/>
      <c r="GR1" s="70"/>
      <c r="GS1" s="70"/>
      <c r="GT1" s="70"/>
      <c r="GU1" s="70"/>
      <c r="GV1" s="70"/>
      <c r="GW1" s="70"/>
      <c r="GX1" s="70"/>
      <c r="GY1" s="70"/>
      <c r="GZ1" s="70"/>
      <c r="HA1" s="70"/>
      <c r="HB1" s="70"/>
      <c r="HC1" s="70"/>
      <c r="HD1" s="70"/>
      <c r="HE1" s="70"/>
      <c r="HF1" s="70"/>
      <c r="HG1" s="70"/>
      <c r="HH1" s="70"/>
      <c r="HI1" s="70"/>
      <c r="HJ1" s="70"/>
      <c r="HK1" s="70"/>
      <c r="HL1" s="70"/>
      <c r="HM1" s="70"/>
      <c r="HN1" s="70"/>
      <c r="HO1" s="70"/>
      <c r="HP1" s="70"/>
      <c r="HQ1" s="70"/>
      <c r="HR1" s="70"/>
      <c r="HS1" s="70"/>
      <c r="HT1" s="70"/>
      <c r="HU1" s="70"/>
      <c r="HV1" s="70"/>
      <c r="HW1" s="70"/>
      <c r="HX1" s="70"/>
      <c r="HY1" s="70"/>
      <c r="HZ1" s="70"/>
      <c r="IA1" s="70"/>
      <c r="IB1" s="70"/>
      <c r="IC1" s="70"/>
      <c r="ID1" s="70"/>
      <c r="IE1" s="70"/>
      <c r="IF1" s="70"/>
      <c r="IG1" s="70"/>
      <c r="IH1" s="70"/>
      <c r="II1" s="70"/>
      <c r="IJ1" s="70"/>
      <c r="IK1" s="70"/>
      <c r="IL1" s="70"/>
      <c r="IM1" s="70"/>
      <c r="IN1" s="70"/>
      <c r="IO1" s="70"/>
      <c r="IP1" s="70"/>
      <c r="IQ1" s="70"/>
      <c r="IR1" s="70"/>
      <c r="IS1" s="70"/>
      <c r="IT1" s="70"/>
      <c r="IU1" s="70"/>
      <c r="IV1" s="70"/>
      <c r="IW1" s="70"/>
    </row>
    <row r="2" s="67" customFormat="1" ht="20" customHeight="1" spans="1:257">
      <c r="A2" s="74" t="s">
        <v>61</v>
      </c>
      <c r="B2" s="75" t="str">
        <f>首期!B4</f>
        <v>TAJJAM81233</v>
      </c>
      <c r="C2" s="76"/>
      <c r="D2" s="75"/>
      <c r="E2" s="77" t="s">
        <v>67</v>
      </c>
      <c r="F2" s="78" t="str">
        <f>首期!B5</f>
        <v>男式功能短袖T恤</v>
      </c>
      <c r="G2" s="78"/>
      <c r="H2" s="78"/>
      <c r="I2" s="78"/>
      <c r="J2" s="96"/>
      <c r="K2" s="74" t="s">
        <v>57</v>
      </c>
      <c r="L2" s="97" t="s">
        <v>56</v>
      </c>
      <c r="M2" s="97"/>
      <c r="N2" s="97"/>
      <c r="O2" s="97"/>
      <c r="P2" s="97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  <c r="CA2" s="70"/>
      <c r="CB2" s="70"/>
      <c r="CC2" s="70"/>
      <c r="CD2" s="70"/>
      <c r="CE2" s="70"/>
      <c r="CF2" s="70"/>
      <c r="CG2" s="70"/>
      <c r="CH2" s="70"/>
      <c r="CI2" s="70"/>
      <c r="CJ2" s="70"/>
      <c r="CK2" s="70"/>
      <c r="CL2" s="70"/>
      <c r="CM2" s="70"/>
      <c r="CN2" s="70"/>
      <c r="CO2" s="70"/>
      <c r="CP2" s="70"/>
      <c r="CQ2" s="70"/>
      <c r="CR2" s="70"/>
      <c r="CS2" s="70"/>
      <c r="CT2" s="70"/>
      <c r="CU2" s="70"/>
      <c r="CV2" s="70"/>
      <c r="CW2" s="70"/>
      <c r="CX2" s="70"/>
      <c r="CY2" s="70"/>
      <c r="CZ2" s="70"/>
      <c r="DA2" s="70"/>
      <c r="DB2" s="70"/>
      <c r="DC2" s="70"/>
      <c r="DD2" s="70"/>
      <c r="DE2" s="70"/>
      <c r="DF2" s="70"/>
      <c r="DG2" s="70"/>
      <c r="DH2" s="70"/>
      <c r="DI2" s="70"/>
      <c r="DJ2" s="70"/>
      <c r="DK2" s="70"/>
      <c r="DL2" s="70"/>
      <c r="DM2" s="70"/>
      <c r="DN2" s="70"/>
      <c r="DO2" s="70"/>
      <c r="DP2" s="70"/>
      <c r="DQ2" s="70"/>
      <c r="DR2" s="70"/>
      <c r="DS2" s="70"/>
      <c r="DT2" s="70"/>
      <c r="DU2" s="70"/>
      <c r="DV2" s="70"/>
      <c r="DW2" s="70"/>
      <c r="DX2" s="70"/>
      <c r="DY2" s="70"/>
      <c r="DZ2" s="70"/>
      <c r="EA2" s="70"/>
      <c r="EB2" s="70"/>
      <c r="EC2" s="70"/>
      <c r="ED2" s="70"/>
      <c r="EE2" s="70"/>
      <c r="EF2" s="70"/>
      <c r="EG2" s="70"/>
      <c r="EH2" s="70"/>
      <c r="EI2" s="70"/>
      <c r="EJ2" s="70"/>
      <c r="EK2" s="70"/>
      <c r="EL2" s="70"/>
      <c r="EM2" s="70"/>
      <c r="EN2" s="70"/>
      <c r="EO2" s="70"/>
      <c r="EP2" s="70"/>
      <c r="EQ2" s="70"/>
      <c r="ER2" s="70"/>
      <c r="ES2" s="70"/>
      <c r="ET2" s="70"/>
      <c r="EU2" s="70"/>
      <c r="EV2" s="70"/>
      <c r="EW2" s="70"/>
      <c r="EX2" s="70"/>
      <c r="EY2" s="70"/>
      <c r="EZ2" s="70"/>
      <c r="FA2" s="70"/>
      <c r="FB2" s="70"/>
      <c r="FC2" s="70"/>
      <c r="FD2" s="70"/>
      <c r="FE2" s="70"/>
      <c r="FF2" s="70"/>
      <c r="FG2" s="70"/>
      <c r="FH2" s="70"/>
      <c r="FI2" s="70"/>
      <c r="FJ2" s="70"/>
      <c r="FK2" s="70"/>
      <c r="FL2" s="70"/>
      <c r="FM2" s="70"/>
      <c r="FN2" s="70"/>
      <c r="FO2" s="70"/>
      <c r="FP2" s="70"/>
      <c r="FQ2" s="70"/>
      <c r="FR2" s="70"/>
      <c r="FS2" s="70"/>
      <c r="FT2" s="70"/>
      <c r="FU2" s="70"/>
      <c r="FV2" s="70"/>
      <c r="FW2" s="70"/>
      <c r="FX2" s="70"/>
      <c r="FY2" s="70"/>
      <c r="FZ2" s="70"/>
      <c r="GA2" s="70"/>
      <c r="GB2" s="70"/>
      <c r="GC2" s="70"/>
      <c r="GD2" s="70"/>
      <c r="GE2" s="70"/>
      <c r="GF2" s="70"/>
      <c r="GG2" s="70"/>
      <c r="GH2" s="70"/>
      <c r="GI2" s="70"/>
      <c r="GJ2" s="70"/>
      <c r="GK2" s="70"/>
      <c r="GL2" s="70"/>
      <c r="GM2" s="70"/>
      <c r="GN2" s="70"/>
      <c r="GO2" s="70"/>
      <c r="GP2" s="70"/>
      <c r="GQ2" s="70"/>
      <c r="GR2" s="70"/>
      <c r="GS2" s="70"/>
      <c r="GT2" s="70"/>
      <c r="GU2" s="70"/>
      <c r="GV2" s="70"/>
      <c r="GW2" s="70"/>
      <c r="GX2" s="70"/>
      <c r="GY2" s="70"/>
      <c r="GZ2" s="70"/>
      <c r="HA2" s="70"/>
      <c r="HB2" s="70"/>
      <c r="HC2" s="70"/>
      <c r="HD2" s="70"/>
      <c r="HE2" s="70"/>
      <c r="HF2" s="70"/>
      <c r="HG2" s="70"/>
      <c r="HH2" s="70"/>
      <c r="HI2" s="70"/>
      <c r="HJ2" s="70"/>
      <c r="HK2" s="70"/>
      <c r="HL2" s="70"/>
      <c r="HM2" s="70"/>
      <c r="HN2" s="70"/>
      <c r="HO2" s="70"/>
      <c r="HP2" s="70"/>
      <c r="HQ2" s="70"/>
      <c r="HR2" s="70"/>
      <c r="HS2" s="70"/>
      <c r="HT2" s="70"/>
      <c r="HU2" s="70"/>
      <c r="HV2" s="70"/>
      <c r="HW2" s="70"/>
      <c r="HX2" s="70"/>
      <c r="HY2" s="70"/>
      <c r="HZ2" s="70"/>
      <c r="IA2" s="70"/>
      <c r="IB2" s="70"/>
      <c r="IC2" s="70"/>
      <c r="ID2" s="70"/>
      <c r="IE2" s="70"/>
      <c r="IF2" s="70"/>
      <c r="IG2" s="70"/>
      <c r="IH2" s="70"/>
      <c r="II2" s="70"/>
      <c r="IJ2" s="70"/>
      <c r="IK2" s="70"/>
      <c r="IL2" s="70"/>
      <c r="IM2" s="70"/>
      <c r="IN2" s="70"/>
      <c r="IO2" s="70"/>
      <c r="IP2" s="70"/>
      <c r="IQ2" s="70"/>
      <c r="IR2" s="70"/>
      <c r="IS2" s="70"/>
      <c r="IT2" s="70"/>
      <c r="IU2" s="70"/>
      <c r="IV2" s="70"/>
      <c r="IW2" s="70"/>
    </row>
    <row r="3" s="67" customFormat="1" spans="1:257">
      <c r="A3" s="79" t="s">
        <v>146</v>
      </c>
      <c r="B3" s="80" t="s">
        <v>147</v>
      </c>
      <c r="C3" s="81"/>
      <c r="D3" s="80"/>
      <c r="E3" s="80"/>
      <c r="F3" s="80"/>
      <c r="G3" s="80"/>
      <c r="H3" s="80"/>
      <c r="I3" s="80"/>
      <c r="J3" s="96"/>
      <c r="K3" s="98" t="s">
        <v>148</v>
      </c>
      <c r="L3" s="98"/>
      <c r="M3" s="98"/>
      <c r="N3" s="98"/>
      <c r="O3" s="98"/>
      <c r="P3" s="98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  <c r="CA3" s="70"/>
      <c r="CB3" s="70"/>
      <c r="CC3" s="70"/>
      <c r="CD3" s="70"/>
      <c r="CE3" s="70"/>
      <c r="CF3" s="70"/>
      <c r="CG3" s="70"/>
      <c r="CH3" s="70"/>
      <c r="CI3" s="70"/>
      <c r="CJ3" s="70"/>
      <c r="CK3" s="70"/>
      <c r="CL3" s="70"/>
      <c r="CM3" s="70"/>
      <c r="CN3" s="70"/>
      <c r="CO3" s="70"/>
      <c r="CP3" s="70"/>
      <c r="CQ3" s="70"/>
      <c r="CR3" s="70"/>
      <c r="CS3" s="70"/>
      <c r="CT3" s="70"/>
      <c r="CU3" s="70"/>
      <c r="CV3" s="70"/>
      <c r="CW3" s="70"/>
      <c r="CX3" s="70"/>
      <c r="CY3" s="70"/>
      <c r="CZ3" s="70"/>
      <c r="DA3" s="70"/>
      <c r="DB3" s="70"/>
      <c r="DC3" s="70"/>
      <c r="DD3" s="70"/>
      <c r="DE3" s="70"/>
      <c r="DF3" s="70"/>
      <c r="DG3" s="70"/>
      <c r="DH3" s="70"/>
      <c r="DI3" s="70"/>
      <c r="DJ3" s="70"/>
      <c r="DK3" s="70"/>
      <c r="DL3" s="70"/>
      <c r="DM3" s="70"/>
      <c r="DN3" s="70"/>
      <c r="DO3" s="70"/>
      <c r="DP3" s="70"/>
      <c r="DQ3" s="70"/>
      <c r="DR3" s="70"/>
      <c r="DS3" s="70"/>
      <c r="DT3" s="70"/>
      <c r="DU3" s="70"/>
      <c r="DV3" s="70"/>
      <c r="DW3" s="70"/>
      <c r="DX3" s="70"/>
      <c r="DY3" s="70"/>
      <c r="DZ3" s="70"/>
      <c r="EA3" s="70"/>
      <c r="EB3" s="70"/>
      <c r="EC3" s="70"/>
      <c r="ED3" s="70"/>
      <c r="EE3" s="70"/>
      <c r="EF3" s="70"/>
      <c r="EG3" s="70"/>
      <c r="EH3" s="70"/>
      <c r="EI3" s="70"/>
      <c r="EJ3" s="70"/>
      <c r="EK3" s="70"/>
      <c r="EL3" s="70"/>
      <c r="EM3" s="70"/>
      <c r="EN3" s="70"/>
      <c r="EO3" s="70"/>
      <c r="EP3" s="70"/>
      <c r="EQ3" s="70"/>
      <c r="ER3" s="70"/>
      <c r="ES3" s="70"/>
      <c r="ET3" s="70"/>
      <c r="EU3" s="70"/>
      <c r="EV3" s="70"/>
      <c r="EW3" s="70"/>
      <c r="EX3" s="70"/>
      <c r="EY3" s="70"/>
      <c r="EZ3" s="70"/>
      <c r="FA3" s="70"/>
      <c r="FB3" s="70"/>
      <c r="FC3" s="70"/>
      <c r="FD3" s="70"/>
      <c r="FE3" s="70"/>
      <c r="FF3" s="70"/>
      <c r="FG3" s="70"/>
      <c r="FH3" s="70"/>
      <c r="FI3" s="70"/>
      <c r="FJ3" s="70"/>
      <c r="FK3" s="70"/>
      <c r="FL3" s="70"/>
      <c r="FM3" s="70"/>
      <c r="FN3" s="70"/>
      <c r="FO3" s="70"/>
      <c r="FP3" s="70"/>
      <c r="FQ3" s="70"/>
      <c r="FR3" s="70"/>
      <c r="FS3" s="70"/>
      <c r="FT3" s="70"/>
      <c r="FU3" s="70"/>
      <c r="FV3" s="70"/>
      <c r="FW3" s="70"/>
      <c r="FX3" s="70"/>
      <c r="FY3" s="70"/>
      <c r="FZ3" s="70"/>
      <c r="GA3" s="70"/>
      <c r="GB3" s="70"/>
      <c r="GC3" s="70"/>
      <c r="GD3" s="70"/>
      <c r="GE3" s="70"/>
      <c r="GF3" s="70"/>
      <c r="GG3" s="70"/>
      <c r="GH3" s="70"/>
      <c r="GI3" s="70"/>
      <c r="GJ3" s="70"/>
      <c r="GK3" s="70"/>
      <c r="GL3" s="70"/>
      <c r="GM3" s="70"/>
      <c r="GN3" s="70"/>
      <c r="GO3" s="70"/>
      <c r="GP3" s="70"/>
      <c r="GQ3" s="70"/>
      <c r="GR3" s="70"/>
      <c r="GS3" s="70"/>
      <c r="GT3" s="70"/>
      <c r="GU3" s="70"/>
      <c r="GV3" s="70"/>
      <c r="GW3" s="70"/>
      <c r="GX3" s="70"/>
      <c r="GY3" s="70"/>
      <c r="GZ3" s="70"/>
      <c r="HA3" s="70"/>
      <c r="HB3" s="70"/>
      <c r="HC3" s="70"/>
      <c r="HD3" s="70"/>
      <c r="HE3" s="70"/>
      <c r="HF3" s="70"/>
      <c r="HG3" s="70"/>
      <c r="HH3" s="70"/>
      <c r="HI3" s="70"/>
      <c r="HJ3" s="70"/>
      <c r="HK3" s="70"/>
      <c r="HL3" s="70"/>
      <c r="HM3" s="70"/>
      <c r="HN3" s="70"/>
      <c r="HO3" s="70"/>
      <c r="HP3" s="70"/>
      <c r="HQ3" s="70"/>
      <c r="HR3" s="70"/>
      <c r="HS3" s="70"/>
      <c r="HT3" s="70"/>
      <c r="HU3" s="70"/>
      <c r="HV3" s="70"/>
      <c r="HW3" s="70"/>
      <c r="HX3" s="70"/>
      <c r="HY3" s="70"/>
      <c r="HZ3" s="70"/>
      <c r="IA3" s="70"/>
      <c r="IB3" s="70"/>
      <c r="IC3" s="70"/>
      <c r="ID3" s="70"/>
      <c r="IE3" s="70"/>
      <c r="IF3" s="70"/>
      <c r="IG3" s="70"/>
      <c r="IH3" s="70"/>
      <c r="II3" s="70"/>
      <c r="IJ3" s="70"/>
      <c r="IK3" s="70"/>
      <c r="IL3" s="70"/>
      <c r="IM3" s="70"/>
      <c r="IN3" s="70"/>
      <c r="IO3" s="70"/>
      <c r="IP3" s="70"/>
      <c r="IQ3" s="70"/>
      <c r="IR3" s="70"/>
      <c r="IS3" s="70"/>
      <c r="IT3" s="70"/>
      <c r="IU3" s="70"/>
      <c r="IV3" s="70"/>
      <c r="IW3" s="70"/>
    </row>
    <row r="4" s="67" customFormat="1" ht="16.5" spans="1:257">
      <c r="A4" s="79"/>
      <c r="B4" s="82" t="s">
        <v>149</v>
      </c>
      <c r="C4" s="83" t="s">
        <v>109</v>
      </c>
      <c r="D4" s="83" t="s">
        <v>110</v>
      </c>
      <c r="E4" s="84" t="s">
        <v>111</v>
      </c>
      <c r="F4" s="83" t="s">
        <v>112</v>
      </c>
      <c r="G4" s="83" t="s">
        <v>150</v>
      </c>
      <c r="H4" s="83" t="s">
        <v>151</v>
      </c>
      <c r="I4" s="99"/>
      <c r="J4" s="96"/>
      <c r="K4" s="83" t="s">
        <v>109</v>
      </c>
      <c r="L4" s="83" t="s">
        <v>110</v>
      </c>
      <c r="M4" s="84" t="s">
        <v>111</v>
      </c>
      <c r="N4" s="83" t="s">
        <v>112</v>
      </c>
      <c r="O4" s="83" t="s">
        <v>150</v>
      </c>
      <c r="P4" s="83" t="s">
        <v>151</v>
      </c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70"/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0"/>
      <c r="GW4" s="70"/>
      <c r="GX4" s="70"/>
      <c r="GY4" s="70"/>
      <c r="GZ4" s="70"/>
      <c r="HA4" s="70"/>
      <c r="HB4" s="70"/>
      <c r="HC4" s="70"/>
      <c r="HD4" s="70"/>
      <c r="HE4" s="70"/>
      <c r="HF4" s="70"/>
      <c r="HG4" s="70"/>
      <c r="HH4" s="70"/>
      <c r="HI4" s="70"/>
      <c r="HJ4" s="70"/>
      <c r="HK4" s="70"/>
      <c r="HL4" s="70"/>
      <c r="HM4" s="70"/>
      <c r="HN4" s="70"/>
      <c r="HO4" s="70"/>
      <c r="HP4" s="70"/>
      <c r="HQ4" s="70"/>
      <c r="HR4" s="70"/>
      <c r="HS4" s="70"/>
      <c r="HT4" s="70"/>
      <c r="HU4" s="70"/>
      <c r="HV4" s="70"/>
      <c r="HW4" s="70"/>
      <c r="HX4" s="70"/>
      <c r="HY4" s="70"/>
      <c r="HZ4" s="70"/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  <c r="IU4" s="70"/>
      <c r="IV4" s="70"/>
      <c r="IW4" s="70"/>
    </row>
    <row r="5" s="67" customFormat="1" ht="16.5" spans="1:257">
      <c r="A5" s="79"/>
      <c r="B5" s="82"/>
      <c r="C5" s="83" t="s">
        <v>152</v>
      </c>
      <c r="D5" s="83" t="s">
        <v>153</v>
      </c>
      <c r="E5" s="84" t="s">
        <v>154</v>
      </c>
      <c r="F5" s="83" t="s">
        <v>155</v>
      </c>
      <c r="G5" s="83" t="s">
        <v>156</v>
      </c>
      <c r="H5" s="83" t="s">
        <v>157</v>
      </c>
      <c r="I5" s="99"/>
      <c r="J5" s="96"/>
      <c r="K5" s="100" t="s">
        <v>119</v>
      </c>
      <c r="L5" s="100" t="s">
        <v>118</v>
      </c>
      <c r="M5" s="99" t="s">
        <v>117</v>
      </c>
      <c r="N5" s="99" t="s">
        <v>117</v>
      </c>
      <c r="O5" s="99" t="s">
        <v>116</v>
      </c>
      <c r="P5" s="99" t="s">
        <v>116</v>
      </c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/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/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0"/>
      <c r="HI5" s="70"/>
      <c r="HJ5" s="70"/>
      <c r="HK5" s="70"/>
      <c r="HL5" s="70"/>
      <c r="HM5" s="70"/>
      <c r="HN5" s="70"/>
      <c r="HO5" s="70"/>
      <c r="HP5" s="70"/>
      <c r="HQ5" s="70"/>
      <c r="HR5" s="70"/>
      <c r="HS5" s="70"/>
      <c r="HT5" s="70"/>
      <c r="HU5" s="70"/>
      <c r="HV5" s="70"/>
      <c r="HW5" s="70"/>
      <c r="HX5" s="70"/>
      <c r="HY5" s="70"/>
      <c r="HZ5" s="70"/>
      <c r="IA5" s="70"/>
      <c r="IB5" s="70"/>
      <c r="IC5" s="70"/>
      <c r="ID5" s="70"/>
      <c r="IE5" s="70"/>
      <c r="IF5" s="70"/>
      <c r="IG5" s="70"/>
      <c r="IH5" s="70"/>
      <c r="II5" s="70"/>
      <c r="IJ5" s="70"/>
      <c r="IK5" s="70"/>
      <c r="IL5" s="70"/>
      <c r="IM5" s="70"/>
      <c r="IN5" s="70"/>
      <c r="IO5" s="70"/>
      <c r="IP5" s="70"/>
      <c r="IQ5" s="70"/>
      <c r="IR5" s="70"/>
      <c r="IS5" s="70"/>
      <c r="IT5" s="70"/>
      <c r="IU5" s="70"/>
      <c r="IV5" s="70"/>
      <c r="IW5" s="70"/>
    </row>
    <row r="6" s="67" customFormat="1" ht="21" customHeight="1" spans="1:257">
      <c r="A6" s="85" t="s">
        <v>160</v>
      </c>
      <c r="B6" s="86" t="s">
        <v>161</v>
      </c>
      <c r="C6" s="87">
        <f>D6-1</f>
        <v>65</v>
      </c>
      <c r="D6" s="87">
        <f>E6-2</f>
        <v>66</v>
      </c>
      <c r="E6" s="87">
        <v>68</v>
      </c>
      <c r="F6" s="87">
        <f>E6+2</f>
        <v>70</v>
      </c>
      <c r="G6" s="87">
        <f>F6+2</f>
        <v>72</v>
      </c>
      <c r="H6" s="87">
        <f>G6+1</f>
        <v>73</v>
      </c>
      <c r="I6" s="86"/>
      <c r="J6" s="96"/>
      <c r="K6" s="101" t="s">
        <v>293</v>
      </c>
      <c r="L6" s="101" t="s">
        <v>294</v>
      </c>
      <c r="M6" s="101" t="s">
        <v>293</v>
      </c>
      <c r="N6" s="101" t="s">
        <v>294</v>
      </c>
      <c r="O6" s="101" t="s">
        <v>295</v>
      </c>
      <c r="P6" s="101" t="s">
        <v>296</v>
      </c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70"/>
      <c r="GN6" s="70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70"/>
      <c r="HC6" s="70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70"/>
      <c r="HR6" s="70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70"/>
      <c r="IV6" s="70"/>
      <c r="IW6" s="70"/>
    </row>
    <row r="7" s="67" customFormat="1" ht="21" customHeight="1" spans="1:257">
      <c r="A7" s="85" t="s">
        <v>164</v>
      </c>
      <c r="B7" s="86" t="s">
        <v>165</v>
      </c>
      <c r="C7" s="87">
        <f>D7-0.6</f>
        <v>41.2</v>
      </c>
      <c r="D7" s="87">
        <f>E7-1.2</f>
        <v>41.8</v>
      </c>
      <c r="E7" s="87">
        <v>43</v>
      </c>
      <c r="F7" s="87">
        <f>E7+1.2</f>
        <v>44.2</v>
      </c>
      <c r="G7" s="87">
        <f>F7+1.2</f>
        <v>45.4</v>
      </c>
      <c r="H7" s="87">
        <f>G7+0.6</f>
        <v>46</v>
      </c>
      <c r="I7" s="86"/>
      <c r="J7" s="96"/>
      <c r="K7" s="101" t="s">
        <v>293</v>
      </c>
      <c r="L7" s="101" t="s">
        <v>293</v>
      </c>
      <c r="M7" s="101" t="s">
        <v>293</v>
      </c>
      <c r="N7" s="101" t="s">
        <v>293</v>
      </c>
      <c r="O7" s="101" t="s">
        <v>293</v>
      </c>
      <c r="P7" s="101" t="s">
        <v>293</v>
      </c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70"/>
      <c r="EF7" s="70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70"/>
      <c r="EU7" s="70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70"/>
      <c r="FJ7" s="70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70"/>
      <c r="IV7" s="70"/>
      <c r="IW7" s="70"/>
    </row>
    <row r="8" s="67" customFormat="1" ht="21" customHeight="1" spans="1:257">
      <c r="A8" s="85" t="s">
        <v>167</v>
      </c>
      <c r="B8" s="86" t="s">
        <v>165</v>
      </c>
      <c r="C8" s="87">
        <f t="shared" ref="C8:C10" si="0">D8-4</f>
        <v>98</v>
      </c>
      <c r="D8" s="87">
        <f t="shared" ref="D8:D10" si="1">E8-4</f>
        <v>102</v>
      </c>
      <c r="E8" s="87">
        <v>106</v>
      </c>
      <c r="F8" s="87">
        <f t="shared" ref="F8:F10" si="2">E8+4</f>
        <v>110</v>
      </c>
      <c r="G8" s="87">
        <f>F8+4</f>
        <v>114</v>
      </c>
      <c r="H8" s="87">
        <f t="shared" ref="H8:H10" si="3">G8+6</f>
        <v>120</v>
      </c>
      <c r="I8" s="86"/>
      <c r="J8" s="96"/>
      <c r="K8" s="101" t="s">
        <v>293</v>
      </c>
      <c r="L8" s="101" t="s">
        <v>297</v>
      </c>
      <c r="M8" s="101" t="s">
        <v>293</v>
      </c>
      <c r="N8" s="101" t="s">
        <v>293</v>
      </c>
      <c r="O8" s="101" t="s">
        <v>293</v>
      </c>
      <c r="P8" s="101" t="s">
        <v>293</v>
      </c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70"/>
      <c r="BX8" s="70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70"/>
      <c r="CM8" s="70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70"/>
      <c r="DB8" s="70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70"/>
      <c r="EF8" s="70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70"/>
      <c r="EU8" s="70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70"/>
      <c r="FJ8" s="70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70"/>
      <c r="FY8" s="70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70"/>
      <c r="GN8" s="70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70"/>
      <c r="HC8" s="70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70"/>
      <c r="HR8" s="70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70"/>
      <c r="IV8" s="70"/>
      <c r="IW8" s="70"/>
    </row>
    <row r="9" s="67" customFormat="1" ht="21" customHeight="1" spans="1:257">
      <c r="A9" s="85" t="s">
        <v>170</v>
      </c>
      <c r="B9" s="86" t="s">
        <v>165</v>
      </c>
      <c r="C9" s="87">
        <f t="shared" si="0"/>
        <v>96</v>
      </c>
      <c r="D9" s="87">
        <f t="shared" si="1"/>
        <v>100</v>
      </c>
      <c r="E9" s="87">
        <v>104</v>
      </c>
      <c r="F9" s="87">
        <f t="shared" si="2"/>
        <v>108</v>
      </c>
      <c r="G9" s="87">
        <f>F9+5</f>
        <v>113</v>
      </c>
      <c r="H9" s="87">
        <f t="shared" si="3"/>
        <v>119</v>
      </c>
      <c r="I9" s="86"/>
      <c r="J9" s="96"/>
      <c r="K9" s="101" t="s">
        <v>293</v>
      </c>
      <c r="L9" s="101" t="s">
        <v>293</v>
      </c>
      <c r="M9" s="101" t="s">
        <v>293</v>
      </c>
      <c r="N9" s="101" t="s">
        <v>293</v>
      </c>
      <c r="O9" s="101" t="s">
        <v>293</v>
      </c>
      <c r="P9" s="101" t="s">
        <v>293</v>
      </c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70"/>
      <c r="HC9" s="70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70"/>
      <c r="IV9" s="70"/>
      <c r="IW9" s="70"/>
    </row>
    <row r="10" s="67" customFormat="1" ht="20" customHeight="1" spans="1:257">
      <c r="A10" s="85" t="s">
        <v>171</v>
      </c>
      <c r="B10" s="86" t="s">
        <v>161</v>
      </c>
      <c r="C10" s="87">
        <f t="shared" si="0"/>
        <v>96</v>
      </c>
      <c r="D10" s="87">
        <f t="shared" si="1"/>
        <v>100</v>
      </c>
      <c r="E10" s="87">
        <v>104</v>
      </c>
      <c r="F10" s="87">
        <f t="shared" si="2"/>
        <v>108</v>
      </c>
      <c r="G10" s="87">
        <f>F10+5</f>
        <v>113</v>
      </c>
      <c r="H10" s="87">
        <f t="shared" si="3"/>
        <v>119</v>
      </c>
      <c r="I10" s="86"/>
      <c r="J10" s="96"/>
      <c r="K10" s="101" t="s">
        <v>298</v>
      </c>
      <c r="L10" s="101" t="s">
        <v>299</v>
      </c>
      <c r="M10" s="101" t="s">
        <v>300</v>
      </c>
      <c r="N10" s="101" t="s">
        <v>301</v>
      </c>
      <c r="O10" s="101" t="s">
        <v>302</v>
      </c>
      <c r="P10" s="101" t="s">
        <v>303</v>
      </c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70"/>
      <c r="DB10" s="70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70"/>
      <c r="EF10" s="70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70"/>
      <c r="EU10" s="70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70"/>
      <c r="FJ10" s="70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70"/>
      <c r="FY10" s="70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70"/>
      <c r="GN10" s="70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70"/>
      <c r="HC10" s="70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70"/>
      <c r="HR10" s="70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70"/>
      <c r="IV10" s="70"/>
      <c r="IW10" s="70"/>
    </row>
    <row r="11" s="67" customFormat="1" ht="21" customHeight="1" spans="1:257">
      <c r="A11" s="85" t="s">
        <v>172</v>
      </c>
      <c r="B11" s="86" t="s">
        <v>173</v>
      </c>
      <c r="C11" s="87">
        <f>D11-1.2</f>
        <v>42.6</v>
      </c>
      <c r="D11" s="87">
        <f>E11-1.2</f>
        <v>43.8</v>
      </c>
      <c r="E11" s="87">
        <v>45</v>
      </c>
      <c r="F11" s="87">
        <f>E11+1.2</f>
        <v>46.2</v>
      </c>
      <c r="G11" s="87">
        <f>F11+1.2</f>
        <v>47.4</v>
      </c>
      <c r="H11" s="87">
        <f>G11+1.4</f>
        <v>48.8</v>
      </c>
      <c r="I11" s="86"/>
      <c r="J11" s="96"/>
      <c r="K11" s="101" t="s">
        <v>293</v>
      </c>
      <c r="L11" s="101" t="s">
        <v>304</v>
      </c>
      <c r="M11" s="101" t="s">
        <v>305</v>
      </c>
      <c r="N11" s="101" t="s">
        <v>306</v>
      </c>
      <c r="O11" s="101" t="s">
        <v>306</v>
      </c>
      <c r="P11" s="101" t="s">
        <v>307</v>
      </c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70"/>
      <c r="CM11" s="70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70"/>
      <c r="DB11" s="70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70"/>
      <c r="DQ11" s="70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70"/>
      <c r="EF11" s="70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70"/>
      <c r="EU11" s="70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70"/>
      <c r="FJ11" s="70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70"/>
      <c r="FY11" s="70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70"/>
      <c r="GN11" s="70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70"/>
      <c r="HC11" s="70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70"/>
      <c r="HR11" s="70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70"/>
      <c r="IG11" s="70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70"/>
      <c r="IV11" s="70"/>
      <c r="IW11" s="70"/>
    </row>
    <row r="12" s="67" customFormat="1" ht="21" customHeight="1" spans="1:257">
      <c r="A12" s="85" t="s">
        <v>174</v>
      </c>
      <c r="B12" s="86" t="s">
        <v>175</v>
      </c>
      <c r="C12" s="87">
        <f>D12-0.5</f>
        <v>20</v>
      </c>
      <c r="D12" s="87">
        <f>E12-0.5</f>
        <v>20.5</v>
      </c>
      <c r="E12" s="87">
        <v>21</v>
      </c>
      <c r="F12" s="87">
        <f t="shared" ref="F12:H12" si="4">E12+0.5</f>
        <v>21.5</v>
      </c>
      <c r="G12" s="87">
        <f t="shared" si="4"/>
        <v>22</v>
      </c>
      <c r="H12" s="87">
        <f t="shared" si="4"/>
        <v>22.5</v>
      </c>
      <c r="I12" s="102"/>
      <c r="J12" s="96"/>
      <c r="K12" s="101" t="s">
        <v>293</v>
      </c>
      <c r="L12" s="101" t="s">
        <v>293</v>
      </c>
      <c r="M12" s="101" t="s">
        <v>308</v>
      </c>
      <c r="N12" s="101" t="s">
        <v>306</v>
      </c>
      <c r="O12" s="101" t="s">
        <v>293</v>
      </c>
      <c r="P12" s="101" t="s">
        <v>293</v>
      </c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70"/>
      <c r="CM12" s="70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70"/>
      <c r="DB12" s="70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70"/>
      <c r="DQ12" s="70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70"/>
      <c r="EF12" s="70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70"/>
      <c r="EU12" s="70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70"/>
      <c r="FJ12" s="70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70"/>
      <c r="FY12" s="70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70"/>
      <c r="GN12" s="70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70"/>
      <c r="HC12" s="70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70"/>
      <c r="HR12" s="70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70"/>
      <c r="IG12" s="70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70"/>
      <c r="IV12" s="70"/>
      <c r="IW12" s="70"/>
    </row>
    <row r="13" s="67" customFormat="1" ht="21" customHeight="1" spans="1:257">
      <c r="A13" s="85" t="s">
        <v>178</v>
      </c>
      <c r="B13" s="86">
        <v>0</v>
      </c>
      <c r="C13" s="87">
        <f>D13-0.8</f>
        <v>17.9</v>
      </c>
      <c r="D13" s="87">
        <f>E13-0.8</f>
        <v>18.7</v>
      </c>
      <c r="E13" s="87">
        <v>19.5</v>
      </c>
      <c r="F13" s="87">
        <f>E13+0.8</f>
        <v>20.3</v>
      </c>
      <c r="G13" s="87">
        <f>F13+0.8</f>
        <v>21.1</v>
      </c>
      <c r="H13" s="87">
        <f>G13+1.3</f>
        <v>22.4</v>
      </c>
      <c r="I13" s="86"/>
      <c r="J13" s="96"/>
      <c r="K13" s="101" t="s">
        <v>293</v>
      </c>
      <c r="L13" s="101" t="s">
        <v>293</v>
      </c>
      <c r="M13" s="101" t="s">
        <v>293</v>
      </c>
      <c r="N13" s="101" t="s">
        <v>293</v>
      </c>
      <c r="O13" s="101" t="s">
        <v>293</v>
      </c>
      <c r="P13" s="101" t="s">
        <v>293</v>
      </c>
      <c r="Q13" s="70"/>
      <c r="R13" s="70" t="s">
        <v>291</v>
      </c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70"/>
      <c r="CM13" s="70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70"/>
      <c r="DB13" s="70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70"/>
      <c r="DQ13" s="70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70"/>
      <c r="EF13" s="70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70"/>
      <c r="EU13" s="70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70"/>
      <c r="FJ13" s="70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70"/>
      <c r="FY13" s="70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70"/>
      <c r="GN13" s="70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70"/>
      <c r="HC13" s="70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70"/>
      <c r="HR13" s="70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70"/>
      <c r="IG13" s="70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70"/>
      <c r="IV13" s="70"/>
      <c r="IW13" s="70"/>
    </row>
    <row r="14" s="67" customFormat="1" ht="21" customHeight="1" spans="1:257">
      <c r="A14" s="85" t="s">
        <v>179</v>
      </c>
      <c r="B14" s="86">
        <v>0</v>
      </c>
      <c r="C14" s="87">
        <f>D14-0.7</f>
        <v>16.1</v>
      </c>
      <c r="D14" s="87">
        <f>E14-0.7</f>
        <v>16.8</v>
      </c>
      <c r="E14" s="87">
        <v>17.5</v>
      </c>
      <c r="F14" s="87">
        <f>E14+0.7</f>
        <v>18.2</v>
      </c>
      <c r="G14" s="87">
        <f>F14+0.7</f>
        <v>18.9</v>
      </c>
      <c r="H14" s="87">
        <f>G14+0.95</f>
        <v>19.85</v>
      </c>
      <c r="I14" s="86"/>
      <c r="J14" s="96"/>
      <c r="K14" s="101" t="s">
        <v>293</v>
      </c>
      <c r="L14" s="101" t="s">
        <v>293</v>
      </c>
      <c r="M14" s="101" t="s">
        <v>293</v>
      </c>
      <c r="N14" s="101" t="s">
        <v>293</v>
      </c>
      <c r="O14" s="101" t="s">
        <v>293</v>
      </c>
      <c r="P14" s="101" t="s">
        <v>293</v>
      </c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70"/>
      <c r="IG14" s="70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70"/>
      <c r="IV14" s="70"/>
      <c r="IW14" s="70"/>
    </row>
    <row r="15" s="67" customFormat="1" ht="21" customHeight="1" spans="1:257">
      <c r="A15" s="85" t="s">
        <v>180</v>
      </c>
      <c r="B15" s="86" t="s">
        <v>161</v>
      </c>
      <c r="C15" s="87">
        <f>D15</f>
        <v>2.5</v>
      </c>
      <c r="D15" s="87">
        <f>E15</f>
        <v>2.5</v>
      </c>
      <c r="E15" s="87">
        <v>2.5</v>
      </c>
      <c r="F15" s="87">
        <f t="shared" ref="F15:H15" si="5">E15</f>
        <v>2.5</v>
      </c>
      <c r="G15" s="87">
        <f t="shared" si="5"/>
        <v>2.5</v>
      </c>
      <c r="H15" s="87">
        <f t="shared" si="5"/>
        <v>2.5</v>
      </c>
      <c r="I15" s="86"/>
      <c r="J15" s="96"/>
      <c r="K15" s="101" t="s">
        <v>293</v>
      </c>
      <c r="L15" s="101" t="s">
        <v>293</v>
      </c>
      <c r="M15" s="101" t="s">
        <v>293</v>
      </c>
      <c r="N15" s="101" t="s">
        <v>293</v>
      </c>
      <c r="O15" s="101" t="s">
        <v>293</v>
      </c>
      <c r="P15" s="101" t="s">
        <v>293</v>
      </c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70"/>
      <c r="EF15" s="70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70"/>
      <c r="EU15" s="70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70"/>
      <c r="FJ15" s="70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70"/>
      <c r="FY15" s="70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70"/>
      <c r="GN15" s="70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70"/>
      <c r="HC15" s="70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70"/>
      <c r="HR15" s="70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70"/>
      <c r="IG15" s="70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70"/>
      <c r="IV15" s="70"/>
      <c r="IW15" s="70"/>
    </row>
    <row r="16" s="67" customFormat="1" ht="21" customHeight="1" spans="1:257">
      <c r="A16" s="85" t="s">
        <v>181</v>
      </c>
      <c r="B16" s="86">
        <v>0</v>
      </c>
      <c r="C16" s="87">
        <f>D16</f>
        <v>1.2</v>
      </c>
      <c r="D16" s="87">
        <f>E16</f>
        <v>1.2</v>
      </c>
      <c r="E16" s="88">
        <v>1.2</v>
      </c>
      <c r="F16" s="87">
        <f t="shared" ref="F16:H16" si="6">E16</f>
        <v>1.2</v>
      </c>
      <c r="G16" s="87">
        <f t="shared" si="6"/>
        <v>1.2</v>
      </c>
      <c r="H16" s="87">
        <f t="shared" si="6"/>
        <v>1.2</v>
      </c>
      <c r="I16" s="86"/>
      <c r="J16" s="96"/>
      <c r="K16" s="101" t="s">
        <v>293</v>
      </c>
      <c r="L16" s="101" t="s">
        <v>293</v>
      </c>
      <c r="M16" s="101" t="s">
        <v>293</v>
      </c>
      <c r="N16" s="101" t="s">
        <v>293</v>
      </c>
      <c r="O16" s="101" t="s">
        <v>293</v>
      </c>
      <c r="P16" s="101" t="s">
        <v>293</v>
      </c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70"/>
      <c r="CM16" s="70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70"/>
      <c r="DB16" s="70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70"/>
      <c r="DQ16" s="70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70"/>
      <c r="EF16" s="70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70"/>
      <c r="EU16" s="70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70"/>
      <c r="FJ16" s="70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70"/>
      <c r="FY16" s="70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70"/>
      <c r="GN16" s="70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70"/>
      <c r="HC16" s="70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70"/>
      <c r="HR16" s="70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70"/>
      <c r="IG16" s="70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70"/>
      <c r="IV16" s="70"/>
      <c r="IW16" s="70"/>
    </row>
    <row r="17" s="67" customFormat="1" ht="21" customHeight="1" spans="1:257">
      <c r="A17" s="85" t="s">
        <v>182</v>
      </c>
      <c r="B17" s="89"/>
      <c r="C17" s="87">
        <f>D17-0</f>
        <v>19.1</v>
      </c>
      <c r="D17" s="87">
        <f>E17-0.4</f>
        <v>19.1</v>
      </c>
      <c r="E17" s="87">
        <v>19.5</v>
      </c>
      <c r="F17" s="87">
        <f>E17+0.4</f>
        <v>19.9</v>
      </c>
      <c r="G17" s="87">
        <f>F17+0.4</f>
        <v>20.3</v>
      </c>
      <c r="H17" s="87">
        <f>G17+0.6</f>
        <v>20.9</v>
      </c>
      <c r="I17" s="103"/>
      <c r="J17" s="96"/>
      <c r="K17" s="101" t="s">
        <v>293</v>
      </c>
      <c r="L17" s="101" t="s">
        <v>293</v>
      </c>
      <c r="M17" s="101" t="s">
        <v>293</v>
      </c>
      <c r="N17" s="101" t="s">
        <v>293</v>
      </c>
      <c r="O17" s="101" t="s">
        <v>293</v>
      </c>
      <c r="P17" s="101" t="s">
        <v>293</v>
      </c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70"/>
      <c r="CM17" s="70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70"/>
      <c r="DB17" s="70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70"/>
      <c r="DQ17" s="70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70"/>
      <c r="EF17" s="70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70"/>
      <c r="EU17" s="70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70"/>
      <c r="FJ17" s="70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70"/>
      <c r="FY17" s="70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70"/>
      <c r="GN17" s="70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70"/>
      <c r="HC17" s="70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70"/>
      <c r="HR17" s="70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70"/>
      <c r="IG17" s="70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70"/>
      <c r="IV17" s="70"/>
      <c r="IW17" s="70"/>
    </row>
    <row r="18" s="67" customFormat="1" ht="21" customHeight="1" spans="1:257">
      <c r="A18" s="85" t="s">
        <v>183</v>
      </c>
      <c r="B18" s="89"/>
      <c r="C18" s="87">
        <f>D18-0</f>
        <v>11.1</v>
      </c>
      <c r="D18" s="87">
        <f>E18-0.2</f>
        <v>11.1</v>
      </c>
      <c r="E18" s="87">
        <v>11.3</v>
      </c>
      <c r="F18" s="87">
        <f>E18+0.2</f>
        <v>11.5</v>
      </c>
      <c r="G18" s="87">
        <f>F18+0.2</f>
        <v>11.7</v>
      </c>
      <c r="H18" s="87">
        <f>G18+0.25</f>
        <v>11.95</v>
      </c>
      <c r="I18" s="103"/>
      <c r="J18" s="96"/>
      <c r="K18" s="101" t="s">
        <v>293</v>
      </c>
      <c r="L18" s="101" t="s">
        <v>293</v>
      </c>
      <c r="M18" s="101" t="s">
        <v>293</v>
      </c>
      <c r="N18" s="101" t="s">
        <v>293</v>
      </c>
      <c r="O18" s="101" t="s">
        <v>293</v>
      </c>
      <c r="P18" s="101" t="s">
        <v>293</v>
      </c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70"/>
      <c r="CM18" s="70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70"/>
      <c r="DB18" s="70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70"/>
      <c r="DQ18" s="70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70"/>
      <c r="EF18" s="70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70"/>
      <c r="EU18" s="70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70"/>
      <c r="FJ18" s="70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70"/>
      <c r="FY18" s="70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70"/>
      <c r="GN18" s="70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70"/>
      <c r="HC18" s="70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70"/>
      <c r="HR18" s="70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70"/>
      <c r="IG18" s="70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70"/>
      <c r="IV18" s="70"/>
      <c r="IW18" s="70"/>
    </row>
    <row r="19" s="67" customFormat="1" ht="18" spans="1:257">
      <c r="A19" s="85"/>
      <c r="B19" s="89"/>
      <c r="C19" s="90"/>
      <c r="D19" s="90"/>
      <c r="E19" s="90"/>
      <c r="F19" s="90"/>
      <c r="G19" s="90"/>
      <c r="H19" s="90"/>
      <c r="I19" s="103"/>
      <c r="J19" s="96"/>
      <c r="K19" s="101"/>
      <c r="L19" s="101"/>
      <c r="M19" s="101"/>
      <c r="N19" s="101"/>
      <c r="O19" s="101"/>
      <c r="P19" s="101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70"/>
      <c r="CM19" s="70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70"/>
      <c r="DB19" s="70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70"/>
      <c r="DQ19" s="70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70"/>
      <c r="EF19" s="70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70"/>
      <c r="EU19" s="70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70"/>
      <c r="FJ19" s="70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70"/>
      <c r="FY19" s="70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70"/>
      <c r="GN19" s="70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70"/>
      <c r="HC19" s="70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70"/>
      <c r="HR19" s="70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70"/>
      <c r="IG19" s="70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70"/>
      <c r="IV19" s="70"/>
      <c r="IW19" s="70"/>
    </row>
    <row r="20" s="67" customFormat="1" ht="18" spans="1:257">
      <c r="A20" s="85"/>
      <c r="B20" s="89"/>
      <c r="C20" s="90"/>
      <c r="D20" s="90"/>
      <c r="E20" s="90"/>
      <c r="F20" s="90"/>
      <c r="G20" s="90"/>
      <c r="H20" s="90"/>
      <c r="I20" s="103"/>
      <c r="J20" s="96"/>
      <c r="K20" s="101"/>
      <c r="L20" s="101"/>
      <c r="M20" s="101"/>
      <c r="N20" s="101"/>
      <c r="O20" s="101"/>
      <c r="P20" s="101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70"/>
      <c r="CM20" s="70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70"/>
      <c r="DB20" s="70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70"/>
      <c r="DQ20" s="70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70"/>
      <c r="EF20" s="70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70"/>
      <c r="EU20" s="70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70"/>
      <c r="FJ20" s="70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70"/>
      <c r="FY20" s="70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70"/>
      <c r="GN20" s="70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70"/>
      <c r="HC20" s="70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70"/>
      <c r="HR20" s="70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70"/>
      <c r="IG20" s="70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70"/>
      <c r="IV20" s="70"/>
      <c r="IW20" s="70"/>
    </row>
    <row r="21" s="67" customFormat="1" ht="16.5" spans="1:257">
      <c r="A21" s="91"/>
      <c r="B21" s="91"/>
      <c r="C21" s="86"/>
      <c r="D21" s="86"/>
      <c r="E21" s="92"/>
      <c r="F21" s="86"/>
      <c r="G21" s="86"/>
      <c r="H21" s="86"/>
      <c r="I21" s="86"/>
      <c r="J21" s="96"/>
      <c r="K21" s="104"/>
      <c r="L21" s="104"/>
      <c r="M21" s="101"/>
      <c r="N21" s="104"/>
      <c r="O21" s="104"/>
      <c r="P21" s="101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70"/>
      <c r="CM21" s="70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70"/>
      <c r="DB21" s="70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70"/>
      <c r="DQ21" s="70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70"/>
      <c r="EF21" s="70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70"/>
      <c r="EU21" s="70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70"/>
      <c r="FJ21" s="70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70"/>
      <c r="FY21" s="70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70"/>
      <c r="GN21" s="70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70"/>
      <c r="HC21" s="70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70"/>
      <c r="HR21" s="70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70"/>
      <c r="IG21" s="70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70"/>
      <c r="IV21" s="70"/>
      <c r="IW21" s="70"/>
    </row>
    <row r="23" ht="21" customHeight="1" spans="1:254">
      <c r="A23" s="93"/>
      <c r="B23" s="93"/>
      <c r="C23" s="93"/>
      <c r="D23" s="94"/>
      <c r="E23" s="93"/>
      <c r="F23" s="93"/>
      <c r="G23" s="95" t="s">
        <v>185</v>
      </c>
      <c r="H23" s="93"/>
      <c r="I23" s="105">
        <v>45351</v>
      </c>
      <c r="J23" s="105"/>
      <c r="K23" s="106" t="s">
        <v>186</v>
      </c>
      <c r="L23" s="95" t="s">
        <v>285</v>
      </c>
      <c r="M23" s="95" t="s">
        <v>187</v>
      </c>
      <c r="N23" s="95" t="s">
        <v>141</v>
      </c>
      <c r="O23" s="107"/>
      <c r="P23" s="107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93"/>
      <c r="BC23" s="93"/>
      <c r="BD23" s="93"/>
      <c r="BE23" s="93"/>
      <c r="BF23" s="93"/>
      <c r="BG23" s="93"/>
      <c r="BH23" s="93"/>
      <c r="BI23" s="93"/>
      <c r="BJ23" s="93"/>
      <c r="BK23" s="93"/>
      <c r="BL23" s="93"/>
      <c r="BM23" s="93"/>
      <c r="BN23" s="93"/>
      <c r="BO23" s="93"/>
      <c r="BP23" s="93"/>
      <c r="BQ23" s="93"/>
      <c r="BR23" s="93"/>
      <c r="BS23" s="93"/>
      <c r="BT23" s="93"/>
      <c r="BU23" s="93"/>
      <c r="BV23" s="93"/>
      <c r="BW23" s="93"/>
      <c r="BX23" s="93"/>
      <c r="BY23" s="93"/>
      <c r="BZ23" s="93"/>
      <c r="CA23" s="93"/>
      <c r="CB23" s="93"/>
      <c r="CC23" s="93"/>
      <c r="CD23" s="93"/>
      <c r="CE23" s="93"/>
      <c r="CF23" s="93"/>
      <c r="CG23" s="93"/>
      <c r="CH23" s="93"/>
      <c r="CI23" s="93"/>
      <c r="CJ23" s="93"/>
      <c r="CK23" s="93"/>
      <c r="CL23" s="93"/>
      <c r="CM23" s="93"/>
      <c r="CN23" s="93"/>
      <c r="CO23" s="93"/>
      <c r="CP23" s="93"/>
      <c r="CQ23" s="93"/>
      <c r="CR23" s="93"/>
      <c r="CS23" s="93"/>
      <c r="CT23" s="93"/>
      <c r="CU23" s="93"/>
      <c r="CV23" s="93"/>
      <c r="CW23" s="93"/>
      <c r="CX23" s="93"/>
      <c r="CY23" s="93"/>
      <c r="CZ23" s="93"/>
      <c r="DA23" s="93"/>
      <c r="DB23" s="93"/>
      <c r="DC23" s="93"/>
      <c r="DD23" s="93"/>
      <c r="DE23" s="93"/>
      <c r="DF23" s="93"/>
      <c r="DG23" s="93"/>
      <c r="DH23" s="93"/>
      <c r="DI23" s="93"/>
      <c r="DJ23" s="93"/>
      <c r="DK23" s="93"/>
      <c r="DL23" s="93"/>
      <c r="DM23" s="93"/>
      <c r="DN23" s="93"/>
      <c r="DO23" s="93"/>
      <c r="DP23" s="93"/>
      <c r="DQ23" s="93"/>
      <c r="DR23" s="93"/>
      <c r="DS23" s="93"/>
      <c r="DT23" s="93"/>
      <c r="DU23" s="93"/>
      <c r="DV23" s="93"/>
      <c r="DW23" s="93"/>
      <c r="DX23" s="93"/>
      <c r="DY23" s="93"/>
      <c r="DZ23" s="93"/>
      <c r="EA23" s="93"/>
      <c r="EB23" s="93"/>
      <c r="EC23" s="93"/>
      <c r="ED23" s="93"/>
      <c r="EE23" s="93"/>
      <c r="EF23" s="93"/>
      <c r="EG23" s="93"/>
      <c r="EH23" s="93"/>
      <c r="EI23" s="93"/>
      <c r="EJ23" s="93"/>
      <c r="EK23" s="93"/>
      <c r="EL23" s="93"/>
      <c r="EM23" s="93"/>
      <c r="EN23" s="93"/>
      <c r="EO23" s="93"/>
      <c r="EP23" s="93"/>
      <c r="EQ23" s="93"/>
      <c r="ER23" s="93"/>
      <c r="ES23" s="93"/>
      <c r="ET23" s="93"/>
      <c r="EU23" s="93"/>
      <c r="EV23" s="93"/>
      <c r="EW23" s="93"/>
      <c r="EX23" s="93"/>
      <c r="EY23" s="93"/>
      <c r="EZ23" s="93"/>
      <c r="FA23" s="93"/>
      <c r="FB23" s="93"/>
      <c r="FC23" s="93"/>
      <c r="FD23" s="93"/>
      <c r="FE23" s="93"/>
      <c r="FF23" s="93"/>
      <c r="FG23" s="93"/>
      <c r="FH23" s="93"/>
      <c r="FI23" s="93"/>
      <c r="FJ23" s="93"/>
      <c r="FK23" s="93"/>
      <c r="FL23" s="93"/>
      <c r="FM23" s="93"/>
      <c r="FN23" s="93"/>
      <c r="FO23" s="93"/>
      <c r="FP23" s="93"/>
      <c r="FQ23" s="93"/>
      <c r="FR23" s="93"/>
      <c r="FS23" s="93"/>
      <c r="FT23" s="93"/>
      <c r="FU23" s="93"/>
      <c r="FV23" s="93"/>
      <c r="FW23" s="93"/>
      <c r="FX23" s="93"/>
      <c r="FY23" s="93"/>
      <c r="FZ23" s="93"/>
      <c r="GA23" s="93"/>
      <c r="GB23" s="93"/>
      <c r="GC23" s="93"/>
      <c r="GD23" s="93"/>
      <c r="GE23" s="93"/>
      <c r="GF23" s="93"/>
      <c r="GG23" s="93"/>
      <c r="GH23" s="93"/>
      <c r="GI23" s="93"/>
      <c r="GJ23" s="93"/>
      <c r="GK23" s="93"/>
      <c r="GL23" s="93"/>
      <c r="GM23" s="93"/>
      <c r="GN23" s="93"/>
      <c r="GO23" s="93"/>
      <c r="GP23" s="93"/>
      <c r="GQ23" s="93"/>
      <c r="GR23" s="93"/>
      <c r="GS23" s="93"/>
      <c r="GT23" s="93"/>
      <c r="GU23" s="93"/>
      <c r="GV23" s="93"/>
      <c r="GW23" s="93"/>
      <c r="GX23" s="93"/>
      <c r="GY23" s="93"/>
      <c r="GZ23" s="93"/>
      <c r="HA23" s="93"/>
      <c r="HB23" s="93"/>
      <c r="HC23" s="93"/>
      <c r="HD23" s="93"/>
      <c r="HE23" s="93"/>
      <c r="HF23" s="93"/>
      <c r="HG23" s="93"/>
      <c r="HH23" s="93"/>
      <c r="HI23" s="93"/>
      <c r="HJ23" s="93"/>
      <c r="HK23" s="93"/>
      <c r="HL23" s="93"/>
      <c r="HM23" s="93"/>
      <c r="HN23" s="93"/>
      <c r="HO23" s="93"/>
      <c r="HP23" s="93"/>
      <c r="HQ23" s="93"/>
      <c r="HR23" s="93"/>
      <c r="HS23" s="93"/>
      <c r="HT23" s="93"/>
      <c r="HU23" s="93"/>
      <c r="HV23" s="93"/>
      <c r="HW23" s="93"/>
      <c r="HX23" s="93"/>
      <c r="HY23" s="93"/>
      <c r="HZ23" s="93"/>
      <c r="IA23" s="93"/>
      <c r="IB23" s="93"/>
      <c r="IC23" s="93"/>
      <c r="ID23" s="93"/>
      <c r="IE23" s="93"/>
      <c r="IF23" s="93"/>
      <c r="IG23" s="93"/>
      <c r="IH23" s="93"/>
      <c r="II23" s="93"/>
      <c r="IJ23" s="93"/>
      <c r="IK23" s="93"/>
      <c r="IL23" s="93"/>
      <c r="IM23" s="93"/>
      <c r="IN23" s="93"/>
      <c r="IO23" s="93"/>
      <c r="IP23" s="93"/>
      <c r="IQ23" s="93"/>
      <c r="IR23" s="93"/>
      <c r="IS23" s="93"/>
      <c r="IT23" s="93"/>
    </row>
  </sheetData>
  <mergeCells count="10">
    <mergeCell ref="A1:P1"/>
    <mergeCell ref="B2:D2"/>
    <mergeCell ref="F2:I2"/>
    <mergeCell ref="L2:P2"/>
    <mergeCell ref="B3:I3"/>
    <mergeCell ref="K3:P3"/>
    <mergeCell ref="I23:J23"/>
    <mergeCell ref="A3:A5"/>
    <mergeCell ref="B4:B5"/>
    <mergeCell ref="J2:J21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E9" sqref="E9"/>
    </sheetView>
  </sheetViews>
  <sheetFormatPr defaultColWidth="9" defaultRowHeight="14.25"/>
  <cols>
    <col min="1" max="1" width="7" customWidth="1"/>
    <col min="2" max="2" width="14.5" customWidth="1"/>
    <col min="3" max="3" width="19.1" style="62" customWidth="1"/>
    <col min="4" max="4" width="10.6" customWidth="1"/>
    <col min="5" max="5" width="20.4" customWidth="1"/>
    <col min="6" max="6" width="11.375" customWidth="1"/>
    <col min="7" max="7" width="8" customWidth="1"/>
    <col min="8" max="8" width="11.3" customWidth="1"/>
    <col min="9" max="14" width="7.3" customWidth="1"/>
    <col min="15" max="15" width="10.625" customWidth="1"/>
  </cols>
  <sheetData>
    <row r="1" ht="29.25" spans="1:15">
      <c r="A1" s="3" t="s">
        <v>309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310</v>
      </c>
      <c r="B2" s="5" t="s">
        <v>311</v>
      </c>
      <c r="C2" s="5" t="s">
        <v>312</v>
      </c>
      <c r="D2" s="5" t="s">
        <v>313</v>
      </c>
      <c r="E2" s="5" t="s">
        <v>314</v>
      </c>
      <c r="F2" s="5" t="s">
        <v>315</v>
      </c>
      <c r="G2" s="5" t="s">
        <v>316</v>
      </c>
      <c r="H2" s="5" t="s">
        <v>317</v>
      </c>
      <c r="I2" s="4" t="s">
        <v>318</v>
      </c>
      <c r="J2" s="4" t="s">
        <v>319</v>
      </c>
      <c r="K2" s="4" t="s">
        <v>320</v>
      </c>
      <c r="L2" s="4" t="s">
        <v>321</v>
      </c>
      <c r="M2" s="4" t="s">
        <v>322</v>
      </c>
      <c r="N2" s="5" t="s">
        <v>323</v>
      </c>
      <c r="O2" s="5" t="s">
        <v>324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271</v>
      </c>
      <c r="J3" s="4" t="s">
        <v>271</v>
      </c>
      <c r="K3" s="4" t="s">
        <v>271</v>
      </c>
      <c r="L3" s="4" t="s">
        <v>271</v>
      </c>
      <c r="M3" s="4" t="s">
        <v>271</v>
      </c>
      <c r="N3" s="7"/>
      <c r="O3" s="7"/>
    </row>
    <row r="4" ht="25" customHeight="1" spans="1:15">
      <c r="A4" s="9">
        <v>1</v>
      </c>
      <c r="B4" s="23" t="s">
        <v>325</v>
      </c>
      <c r="C4" s="24" t="s">
        <v>326</v>
      </c>
      <c r="D4" s="23" t="s">
        <v>118</v>
      </c>
      <c r="E4" s="25" t="s">
        <v>327</v>
      </c>
      <c r="F4" s="23" t="s">
        <v>328</v>
      </c>
      <c r="G4" s="9" t="s">
        <v>65</v>
      </c>
      <c r="H4" s="9"/>
      <c r="I4" s="66">
        <v>2</v>
      </c>
      <c r="J4" s="66">
        <v>0</v>
      </c>
      <c r="K4" s="66">
        <v>3</v>
      </c>
      <c r="L4" s="66">
        <v>0</v>
      </c>
      <c r="M4" s="66">
        <v>0</v>
      </c>
      <c r="N4" s="9">
        <f>SUM(I4:M4)</f>
        <v>5</v>
      </c>
      <c r="O4" s="9"/>
    </row>
    <row r="5" ht="25" customHeight="1" spans="1:15">
      <c r="A5" s="9">
        <v>2</v>
      </c>
      <c r="B5" s="23" t="s">
        <v>329</v>
      </c>
      <c r="C5" s="24" t="s">
        <v>326</v>
      </c>
      <c r="D5" s="23" t="s">
        <v>119</v>
      </c>
      <c r="E5" s="25" t="s">
        <v>327</v>
      </c>
      <c r="F5" s="23" t="s">
        <v>328</v>
      </c>
      <c r="G5" s="9" t="s">
        <v>65</v>
      </c>
      <c r="H5" s="9"/>
      <c r="I5" s="66">
        <v>2</v>
      </c>
      <c r="J5" s="66">
        <v>0</v>
      </c>
      <c r="K5" s="66">
        <v>1</v>
      </c>
      <c r="L5" s="66">
        <v>0</v>
      </c>
      <c r="M5" s="66">
        <v>0</v>
      </c>
      <c r="N5" s="9">
        <f>SUM(I5:M5)</f>
        <v>3</v>
      </c>
      <c r="O5" s="9"/>
    </row>
    <row r="6" ht="25" customHeight="1" spans="1:15">
      <c r="A6" s="9">
        <v>3</v>
      </c>
      <c r="B6" s="22" t="s">
        <v>330</v>
      </c>
      <c r="C6" s="22" t="s">
        <v>331</v>
      </c>
      <c r="D6" s="27" t="s">
        <v>117</v>
      </c>
      <c r="E6" s="25" t="s">
        <v>327</v>
      </c>
      <c r="F6" s="23" t="s">
        <v>328</v>
      </c>
      <c r="G6" s="9" t="s">
        <v>65</v>
      </c>
      <c r="H6" s="9"/>
      <c r="I6" s="66">
        <v>3</v>
      </c>
      <c r="J6" s="66">
        <v>1</v>
      </c>
      <c r="K6" s="66">
        <v>2</v>
      </c>
      <c r="L6" s="66">
        <v>0</v>
      </c>
      <c r="M6" s="66">
        <v>0</v>
      </c>
      <c r="N6" s="9">
        <f>SUM(I6:M6)</f>
        <v>6</v>
      </c>
      <c r="O6" s="9"/>
    </row>
    <row r="7" ht="25" customHeight="1" spans="1:15">
      <c r="A7" s="10"/>
      <c r="B7" s="10"/>
      <c r="C7" s="9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ht="25" customHeight="1" spans="1:15">
      <c r="A8" s="10"/>
      <c r="B8" s="10"/>
      <c r="C8" s="9"/>
      <c r="D8" s="10"/>
      <c r="E8" s="63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ht="25" customHeight="1" spans="1:15">
      <c r="A9" s="10"/>
      <c r="B9" s="10"/>
      <c r="C9" s="9"/>
      <c r="D9" s="10"/>
      <c r="E9" s="63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>
      <c r="A10" s="10"/>
      <c r="B10" s="10"/>
      <c r="C10" s="9"/>
      <c r="D10" s="10"/>
      <c r="E10" s="63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>
      <c r="A11" s="10"/>
      <c r="B11" s="10"/>
      <c r="C11" s="9"/>
      <c r="D11" s="10"/>
      <c r="E11" s="63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="2" customFormat="1" ht="18.75" spans="1:15">
      <c r="A12" s="12" t="s">
        <v>332</v>
      </c>
      <c r="B12" s="13"/>
      <c r="C12" s="64"/>
      <c r="D12" s="14"/>
      <c r="E12" s="15"/>
      <c r="F12" s="33"/>
      <c r="G12" s="33"/>
      <c r="H12" s="33"/>
      <c r="I12" s="28"/>
      <c r="J12" s="12" t="s">
        <v>333</v>
      </c>
      <c r="K12" s="13"/>
      <c r="L12" s="13"/>
      <c r="M12" s="14"/>
      <c r="N12" s="13"/>
      <c r="O12" s="20"/>
    </row>
    <row r="13" ht="16.5" spans="1:15">
      <c r="A13" s="16" t="s">
        <v>334</v>
      </c>
      <c r="B13" s="17"/>
      <c r="C13" s="65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 O5:O6 O8:O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zoomScale="125" zoomScaleNormal="125" workbookViewId="0">
      <selection activeCell="E17" sqref="E17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9.1" customWidth="1"/>
    <col min="5" max="5" width="12.125" customWidth="1"/>
    <col min="6" max="6" width="19.7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310</v>
      </c>
      <c r="B2" s="5" t="s">
        <v>315</v>
      </c>
      <c r="C2" s="5" t="s">
        <v>311</v>
      </c>
      <c r="D2" s="5" t="s">
        <v>312</v>
      </c>
      <c r="E2" s="5" t="s">
        <v>313</v>
      </c>
      <c r="F2" s="5" t="s">
        <v>314</v>
      </c>
      <c r="G2" s="4" t="s">
        <v>336</v>
      </c>
      <c r="H2" s="4"/>
      <c r="I2" s="4" t="s">
        <v>337</v>
      </c>
      <c r="J2" s="4"/>
      <c r="K2" s="6" t="s">
        <v>338</v>
      </c>
      <c r="L2" s="58" t="s">
        <v>339</v>
      </c>
      <c r="M2" s="18" t="s">
        <v>340</v>
      </c>
    </row>
    <row r="3" s="1" customFormat="1" ht="16.5" spans="1:13">
      <c r="A3" s="4"/>
      <c r="B3" s="7"/>
      <c r="C3" s="7"/>
      <c r="D3" s="7"/>
      <c r="E3" s="7"/>
      <c r="F3" s="7"/>
      <c r="G3" s="4" t="s">
        <v>341</v>
      </c>
      <c r="H3" s="4" t="s">
        <v>342</v>
      </c>
      <c r="I3" s="4" t="s">
        <v>341</v>
      </c>
      <c r="J3" s="4" t="s">
        <v>342</v>
      </c>
      <c r="K3" s="8"/>
      <c r="L3" s="59"/>
      <c r="M3" s="19"/>
    </row>
    <row r="4" ht="24" customHeight="1" spans="1:13">
      <c r="A4" s="50">
        <v>1</v>
      </c>
      <c r="B4" s="23" t="s">
        <v>328</v>
      </c>
      <c r="C4" s="23" t="s">
        <v>325</v>
      </c>
      <c r="D4" s="24" t="s">
        <v>326</v>
      </c>
      <c r="E4" s="23" t="s">
        <v>118</v>
      </c>
      <c r="F4" s="25" t="s">
        <v>327</v>
      </c>
      <c r="G4" s="54">
        <v>-0.02</v>
      </c>
      <c r="H4" s="54">
        <v>-0.01</v>
      </c>
      <c r="I4" s="54">
        <v>-0.03</v>
      </c>
      <c r="J4" s="54">
        <v>-0.01</v>
      </c>
      <c r="K4" s="22"/>
      <c r="L4" s="50" t="s">
        <v>94</v>
      </c>
      <c r="M4" s="50" t="s">
        <v>343</v>
      </c>
    </row>
    <row r="5" ht="24" customHeight="1" spans="1:13">
      <c r="A5" s="50">
        <v>2</v>
      </c>
      <c r="B5" s="23" t="s">
        <v>328</v>
      </c>
      <c r="C5" s="23" t="s">
        <v>329</v>
      </c>
      <c r="D5" s="24" t="s">
        <v>326</v>
      </c>
      <c r="E5" s="23" t="s">
        <v>119</v>
      </c>
      <c r="F5" s="25" t="s">
        <v>327</v>
      </c>
      <c r="G5" s="54">
        <v>-0.01</v>
      </c>
      <c r="H5" s="54">
        <v>-0.01</v>
      </c>
      <c r="I5" s="54">
        <v>-0.02</v>
      </c>
      <c r="J5" s="54">
        <v>-0.01</v>
      </c>
      <c r="K5" s="10"/>
      <c r="L5" s="50" t="s">
        <v>94</v>
      </c>
      <c r="M5" s="50" t="s">
        <v>343</v>
      </c>
    </row>
    <row r="6" ht="24" customHeight="1" spans="1:13">
      <c r="A6" s="50">
        <v>3</v>
      </c>
      <c r="B6" s="23" t="s">
        <v>328</v>
      </c>
      <c r="C6" s="22" t="s">
        <v>330</v>
      </c>
      <c r="D6" s="22" t="s">
        <v>331</v>
      </c>
      <c r="E6" s="27" t="s">
        <v>117</v>
      </c>
      <c r="F6" s="25" t="s">
        <v>327</v>
      </c>
      <c r="G6" s="55">
        <v>-0.02</v>
      </c>
      <c r="H6" s="56">
        <v>-0.01</v>
      </c>
      <c r="I6" s="56">
        <v>-0.04</v>
      </c>
      <c r="J6" s="56">
        <v>-0.01</v>
      </c>
      <c r="K6" s="60"/>
      <c r="L6" s="50" t="s">
        <v>94</v>
      </c>
      <c r="M6" s="50" t="s">
        <v>343</v>
      </c>
    </row>
    <row r="7" ht="24" customHeight="1" spans="1:1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ht="24" customHeight="1" spans="1: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="2" customFormat="1" ht="18.75" spans="1:13">
      <c r="A9" s="12" t="s">
        <v>332</v>
      </c>
      <c r="B9" s="13"/>
      <c r="C9" s="13"/>
      <c r="D9" s="13"/>
      <c r="E9" s="14"/>
      <c r="F9" s="15"/>
      <c r="G9" s="28"/>
      <c r="H9" s="12" t="s">
        <v>333</v>
      </c>
      <c r="I9" s="13"/>
      <c r="J9" s="13"/>
      <c r="K9" s="14"/>
      <c r="L9" s="61"/>
      <c r="M9" s="20"/>
    </row>
    <row r="10" ht="16.5" spans="1:13">
      <c r="A10" s="57" t="s">
        <v>344</v>
      </c>
      <c r="B10" s="5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</row>
  </sheetData>
  <mergeCells count="17">
    <mergeCell ref="A1:M1"/>
    <mergeCell ref="G2:H2"/>
    <mergeCell ref="I2:J2"/>
    <mergeCell ref="A9:E9"/>
    <mergeCell ref="F9:G9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4 M1:M3 M5:M6 M7:M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workbookViewId="0">
      <selection activeCell="C6" sqref="C6:F6"/>
    </sheetView>
  </sheetViews>
  <sheetFormatPr defaultColWidth="9" defaultRowHeight="14.25"/>
  <cols>
    <col min="1" max="2" width="8.625" customWidth="1"/>
    <col min="3" max="3" width="12.125" customWidth="1"/>
    <col min="4" max="4" width="21.125" customWidth="1"/>
    <col min="5" max="5" width="12.125" customWidth="1"/>
    <col min="6" max="6" width="17.875" customWidth="1"/>
    <col min="7" max="9" width="8.62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346</v>
      </c>
      <c r="B2" s="5" t="s">
        <v>315</v>
      </c>
      <c r="C2" s="5" t="s">
        <v>311</v>
      </c>
      <c r="D2" s="5" t="s">
        <v>312</v>
      </c>
      <c r="E2" s="5" t="s">
        <v>313</v>
      </c>
      <c r="F2" s="5" t="s">
        <v>314</v>
      </c>
      <c r="G2" s="35" t="s">
        <v>347</v>
      </c>
      <c r="H2" s="36"/>
      <c r="I2" s="48"/>
      <c r="J2" s="35" t="s">
        <v>348</v>
      </c>
      <c r="K2" s="36"/>
      <c r="L2" s="48"/>
      <c r="M2" s="35" t="s">
        <v>349</v>
      </c>
      <c r="N2" s="36"/>
      <c r="O2" s="48"/>
      <c r="P2" s="35" t="s">
        <v>350</v>
      </c>
      <c r="Q2" s="36"/>
      <c r="R2" s="48"/>
      <c r="S2" s="36" t="s">
        <v>351</v>
      </c>
      <c r="T2" s="36"/>
      <c r="U2" s="48"/>
      <c r="V2" s="30" t="s">
        <v>352</v>
      </c>
      <c r="W2" s="30" t="s">
        <v>324</v>
      </c>
    </row>
    <row r="3" s="1" customFormat="1" ht="16.5" spans="1:23">
      <c r="A3" s="7"/>
      <c r="B3" s="37"/>
      <c r="C3" s="37"/>
      <c r="D3" s="37"/>
      <c r="E3" s="37"/>
      <c r="F3" s="37"/>
      <c r="G3" s="4" t="s">
        <v>353</v>
      </c>
      <c r="H3" s="4" t="s">
        <v>67</v>
      </c>
      <c r="I3" s="4" t="s">
        <v>315</v>
      </c>
      <c r="J3" s="4" t="s">
        <v>353</v>
      </c>
      <c r="K3" s="4" t="s">
        <v>67</v>
      </c>
      <c r="L3" s="4" t="s">
        <v>315</v>
      </c>
      <c r="M3" s="4" t="s">
        <v>353</v>
      </c>
      <c r="N3" s="4" t="s">
        <v>67</v>
      </c>
      <c r="O3" s="4" t="s">
        <v>315</v>
      </c>
      <c r="P3" s="4" t="s">
        <v>353</v>
      </c>
      <c r="Q3" s="4" t="s">
        <v>67</v>
      </c>
      <c r="R3" s="4" t="s">
        <v>315</v>
      </c>
      <c r="S3" s="4" t="s">
        <v>353</v>
      </c>
      <c r="T3" s="4" t="s">
        <v>67</v>
      </c>
      <c r="U3" s="4" t="s">
        <v>315</v>
      </c>
      <c r="V3" s="52"/>
      <c r="W3" s="52"/>
    </row>
    <row r="4" ht="21" customHeight="1" spans="1:23">
      <c r="A4" s="38" t="s">
        <v>354</v>
      </c>
      <c r="B4" s="23" t="s">
        <v>328</v>
      </c>
      <c r="C4" s="23" t="s">
        <v>325</v>
      </c>
      <c r="D4" s="24" t="s">
        <v>326</v>
      </c>
      <c r="E4" s="23" t="s">
        <v>118</v>
      </c>
      <c r="F4" s="39" t="s">
        <v>327</v>
      </c>
      <c r="G4" s="40"/>
      <c r="H4" s="41"/>
      <c r="I4" s="41"/>
      <c r="J4" s="49"/>
      <c r="K4" s="50"/>
      <c r="L4" s="50"/>
      <c r="M4" s="9"/>
      <c r="N4" s="9"/>
      <c r="O4" s="9"/>
      <c r="P4" s="9"/>
      <c r="Q4" s="9"/>
      <c r="R4" s="9"/>
      <c r="S4" s="9"/>
      <c r="T4" s="9"/>
      <c r="U4" s="9"/>
      <c r="V4" s="50" t="s">
        <v>355</v>
      </c>
      <c r="W4" s="9"/>
    </row>
    <row r="5" s="34" customFormat="1" ht="21" customHeight="1" spans="1:23">
      <c r="A5" s="42" t="s">
        <v>354</v>
      </c>
      <c r="B5" s="23" t="s">
        <v>328</v>
      </c>
      <c r="C5" s="23" t="s">
        <v>329</v>
      </c>
      <c r="D5" s="24" t="s">
        <v>326</v>
      </c>
      <c r="E5" s="23" t="s">
        <v>119</v>
      </c>
      <c r="F5" s="39" t="s">
        <v>327</v>
      </c>
      <c r="G5" s="43"/>
      <c r="H5" s="43"/>
      <c r="I5" s="43"/>
      <c r="J5" s="43"/>
      <c r="K5" s="51"/>
      <c r="L5" s="51"/>
      <c r="M5" s="43"/>
      <c r="N5" s="43"/>
      <c r="O5" s="43"/>
      <c r="P5" s="43"/>
      <c r="Q5" s="43"/>
      <c r="R5" s="43"/>
      <c r="S5" s="43"/>
      <c r="T5" s="43"/>
      <c r="U5" s="43"/>
      <c r="V5" s="51" t="s">
        <v>355</v>
      </c>
      <c r="W5" s="53"/>
    </row>
    <row r="6" ht="24" customHeight="1" spans="1:23">
      <c r="A6" s="42" t="s">
        <v>354</v>
      </c>
      <c r="B6" s="23" t="s">
        <v>328</v>
      </c>
      <c r="C6" s="22" t="s">
        <v>330</v>
      </c>
      <c r="D6" s="22" t="s">
        <v>331</v>
      </c>
      <c r="E6" s="27" t="s">
        <v>117</v>
      </c>
      <c r="F6" s="25" t="s">
        <v>327</v>
      </c>
      <c r="G6" s="9"/>
      <c r="H6" s="40"/>
      <c r="I6" s="49"/>
      <c r="J6" s="9"/>
      <c r="K6" s="50"/>
      <c r="L6" s="50"/>
      <c r="M6" s="9"/>
      <c r="N6" s="9"/>
      <c r="O6" s="9"/>
      <c r="P6" s="9"/>
      <c r="Q6" s="9"/>
      <c r="R6" s="9"/>
      <c r="S6" s="9"/>
      <c r="T6" s="9"/>
      <c r="U6" s="9"/>
      <c r="V6" s="50"/>
      <c r="W6" s="9"/>
    </row>
    <row r="7" ht="22" customHeight="1" spans="1:23">
      <c r="A7" s="38"/>
      <c r="B7" s="38"/>
      <c r="C7" s="44"/>
      <c r="D7" s="45"/>
      <c r="E7" s="44"/>
      <c r="F7" s="38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46"/>
      <c r="B8" s="46"/>
      <c r="C8" s="46"/>
      <c r="D8" s="46"/>
      <c r="E8" s="46"/>
      <c r="F8" s="46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>
      <c r="A9" s="47"/>
      <c r="B9" s="47"/>
      <c r="C9" s="47"/>
      <c r="D9" s="47"/>
      <c r="E9" s="47"/>
      <c r="F9" s="47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46"/>
      <c r="B10" s="46"/>
      <c r="C10" s="46"/>
      <c r="D10" s="46"/>
      <c r="E10" s="46"/>
      <c r="F10" s="46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7"/>
      <c r="B11" s="47"/>
      <c r="C11" s="47"/>
      <c r="D11" s="47"/>
      <c r="E11" s="47"/>
      <c r="F11" s="47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="2" customFormat="1" ht="18.75" spans="1:23">
      <c r="A13" s="12" t="s">
        <v>332</v>
      </c>
      <c r="B13" s="13"/>
      <c r="C13" s="13"/>
      <c r="D13" s="13"/>
      <c r="E13" s="14"/>
      <c r="F13" s="15"/>
      <c r="G13" s="28"/>
      <c r="H13" s="33"/>
      <c r="I13" s="33"/>
      <c r="J13" s="12" t="s">
        <v>333</v>
      </c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4"/>
      <c r="V13" s="13"/>
      <c r="W13" s="20"/>
    </row>
    <row r="14" ht="78" customHeight="1" spans="1:23">
      <c r="A14" s="16" t="s">
        <v>356</v>
      </c>
      <c r="B14" s="16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</row>
  </sheetData>
  <mergeCells count="30">
    <mergeCell ref="A1:W1"/>
    <mergeCell ref="G2:I2"/>
    <mergeCell ref="J2:L2"/>
    <mergeCell ref="M2:O2"/>
    <mergeCell ref="P2:R2"/>
    <mergeCell ref="S2:U2"/>
    <mergeCell ref="A13:E13"/>
    <mergeCell ref="F13:G13"/>
    <mergeCell ref="J13:U13"/>
    <mergeCell ref="A14:W14"/>
    <mergeCell ref="A2:A3"/>
    <mergeCell ref="A8:A9"/>
    <mergeCell ref="A10:A11"/>
    <mergeCell ref="B2:B3"/>
    <mergeCell ref="B8:B9"/>
    <mergeCell ref="B10:B11"/>
    <mergeCell ref="C2:C3"/>
    <mergeCell ref="C8:C9"/>
    <mergeCell ref="C10:C11"/>
    <mergeCell ref="D2:D3"/>
    <mergeCell ref="D8:D9"/>
    <mergeCell ref="D10:D11"/>
    <mergeCell ref="E2:E3"/>
    <mergeCell ref="E8:E9"/>
    <mergeCell ref="E10:E11"/>
    <mergeCell ref="F2:F3"/>
    <mergeCell ref="F8:F9"/>
    <mergeCell ref="F10:F11"/>
    <mergeCell ref="V2:V3"/>
    <mergeCell ref="W2:W3"/>
  </mergeCells>
  <dataValidations count="1">
    <dataValidation type="list" allowBlank="1" showInputMessage="1" showErrorMessage="1" sqref="W1 W4:W5 W6:W11 W12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F16" sqref="F16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357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9" t="s">
        <v>358</v>
      </c>
      <c r="B2" s="30" t="s">
        <v>311</v>
      </c>
      <c r="C2" s="30" t="s">
        <v>312</v>
      </c>
      <c r="D2" s="30" t="s">
        <v>313</v>
      </c>
      <c r="E2" s="30" t="s">
        <v>314</v>
      </c>
      <c r="F2" s="30" t="s">
        <v>315</v>
      </c>
      <c r="G2" s="29" t="s">
        <v>359</v>
      </c>
      <c r="H2" s="29" t="s">
        <v>360</v>
      </c>
      <c r="I2" s="29" t="s">
        <v>361</v>
      </c>
      <c r="J2" s="29" t="s">
        <v>360</v>
      </c>
      <c r="K2" s="29" t="s">
        <v>362</v>
      </c>
      <c r="L2" s="29" t="s">
        <v>360</v>
      </c>
      <c r="M2" s="30" t="s">
        <v>352</v>
      </c>
      <c r="N2" s="30" t="s">
        <v>324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1" t="s">
        <v>358</v>
      </c>
      <c r="B4" s="32" t="s">
        <v>363</v>
      </c>
      <c r="C4" s="32" t="s">
        <v>353</v>
      </c>
      <c r="D4" s="32" t="s">
        <v>313</v>
      </c>
      <c r="E4" s="30" t="s">
        <v>314</v>
      </c>
      <c r="F4" s="30" t="s">
        <v>315</v>
      </c>
      <c r="G4" s="29" t="s">
        <v>359</v>
      </c>
      <c r="H4" s="29" t="s">
        <v>360</v>
      </c>
      <c r="I4" s="29" t="s">
        <v>361</v>
      </c>
      <c r="J4" s="29" t="s">
        <v>360</v>
      </c>
      <c r="K4" s="29" t="s">
        <v>362</v>
      </c>
      <c r="L4" s="29" t="s">
        <v>360</v>
      </c>
      <c r="M4" s="30" t="s">
        <v>352</v>
      </c>
      <c r="N4" s="30" t="s">
        <v>324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2" t="s">
        <v>364</v>
      </c>
      <c r="B11" s="13"/>
      <c r="C11" s="13"/>
      <c r="D11" s="14"/>
      <c r="E11" s="15"/>
      <c r="F11" s="33"/>
      <c r="G11" s="28"/>
      <c r="H11" s="33"/>
      <c r="I11" s="12" t="s">
        <v>365</v>
      </c>
      <c r="J11" s="13"/>
      <c r="K11" s="13"/>
      <c r="L11" s="13"/>
      <c r="M11" s="13"/>
      <c r="N11" s="20"/>
    </row>
    <row r="12" ht="16.5" spans="1:14">
      <c r="A12" s="16" t="s">
        <v>366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zoomScale="125" zoomScaleNormal="125" workbookViewId="0">
      <selection activeCell="A5" sqref="A5:B5"/>
    </sheetView>
  </sheetViews>
  <sheetFormatPr defaultColWidth="9" defaultRowHeight="14.25" outlineLevelRow="7"/>
  <cols>
    <col min="1" max="2" width="7" customWidth="1"/>
    <col min="3" max="3" width="12.125" customWidth="1"/>
    <col min="4" max="4" width="19.4" customWidth="1"/>
    <col min="5" max="5" width="12.125" customWidth="1"/>
    <col min="6" max="6" width="19.6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367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346</v>
      </c>
      <c r="B2" s="5" t="s">
        <v>315</v>
      </c>
      <c r="C2" s="5" t="s">
        <v>311</v>
      </c>
      <c r="D2" s="5" t="s">
        <v>312</v>
      </c>
      <c r="E2" s="5" t="s">
        <v>313</v>
      </c>
      <c r="F2" s="5" t="s">
        <v>314</v>
      </c>
      <c r="G2" s="4" t="s">
        <v>368</v>
      </c>
      <c r="H2" s="4" t="s">
        <v>369</v>
      </c>
      <c r="I2" s="4" t="s">
        <v>370</v>
      </c>
      <c r="J2" s="4" t="s">
        <v>371</v>
      </c>
      <c r="K2" s="5" t="s">
        <v>352</v>
      </c>
      <c r="L2" s="5" t="s">
        <v>324</v>
      </c>
    </row>
    <row r="3" spans="1:12">
      <c r="A3" s="21" t="s">
        <v>354</v>
      </c>
      <c r="B3" s="22" t="s">
        <v>328</v>
      </c>
      <c r="C3" s="23" t="s">
        <v>325</v>
      </c>
      <c r="D3" s="24" t="s">
        <v>326</v>
      </c>
      <c r="E3" s="23" t="s">
        <v>118</v>
      </c>
      <c r="F3" s="25" t="s">
        <v>327</v>
      </c>
      <c r="G3" s="26" t="s">
        <v>372</v>
      </c>
      <c r="H3" s="9" t="s">
        <v>373</v>
      </c>
      <c r="I3" s="10"/>
      <c r="J3" s="10"/>
      <c r="K3" s="10" t="s">
        <v>374</v>
      </c>
      <c r="L3" s="9" t="s">
        <v>343</v>
      </c>
    </row>
    <row r="4" spans="1:12">
      <c r="A4" s="21" t="s">
        <v>354</v>
      </c>
      <c r="B4" s="22" t="s">
        <v>328</v>
      </c>
      <c r="C4" s="23" t="s">
        <v>329</v>
      </c>
      <c r="D4" s="24" t="s">
        <v>326</v>
      </c>
      <c r="E4" s="23" t="s">
        <v>119</v>
      </c>
      <c r="F4" s="25" t="s">
        <v>327</v>
      </c>
      <c r="G4" s="26" t="s">
        <v>372</v>
      </c>
      <c r="H4" s="9" t="s">
        <v>373</v>
      </c>
      <c r="I4" s="10"/>
      <c r="J4" s="10"/>
      <c r="K4" s="10"/>
      <c r="L4" s="10"/>
    </row>
    <row r="5" ht="18.75" spans="1:12">
      <c r="A5" s="21" t="s">
        <v>354</v>
      </c>
      <c r="B5" s="22" t="s">
        <v>328</v>
      </c>
      <c r="C5" s="22" t="s">
        <v>330</v>
      </c>
      <c r="D5" s="22" t="s">
        <v>331</v>
      </c>
      <c r="E5" s="27" t="s">
        <v>117</v>
      </c>
      <c r="F5" s="25" t="s">
        <v>327</v>
      </c>
      <c r="G5" s="26" t="s">
        <v>372</v>
      </c>
      <c r="H5" s="9" t="s">
        <v>373</v>
      </c>
      <c r="I5" s="10"/>
      <c r="J5" s="10"/>
      <c r="K5" s="10"/>
      <c r="L5" s="10"/>
    </row>
    <row r="6" spans="1:1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="2" customFormat="1" ht="18.75" spans="1:12">
      <c r="A7" s="12" t="s">
        <v>375</v>
      </c>
      <c r="B7" s="13"/>
      <c r="C7" s="13"/>
      <c r="D7" s="13"/>
      <c r="E7" s="14"/>
      <c r="F7" s="15"/>
      <c r="G7" s="28"/>
      <c r="H7" s="12" t="s">
        <v>376</v>
      </c>
      <c r="I7" s="13"/>
      <c r="J7" s="13"/>
      <c r="K7" s="13"/>
      <c r="L7" s="20"/>
    </row>
    <row r="8" ht="16.5" spans="1:12">
      <c r="A8" s="16" t="s">
        <v>377</v>
      </c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</row>
  </sheetData>
  <mergeCells count="5">
    <mergeCell ref="A1:J1"/>
    <mergeCell ref="A7:E7"/>
    <mergeCell ref="F7:G7"/>
    <mergeCell ref="H7:J7"/>
    <mergeCell ref="A8:L8"/>
  </mergeCells>
  <dataValidations count="1">
    <dataValidation type="list" allowBlank="1" showInputMessage="1" showErrorMessage="1" sqref="L3 L4:L8">
      <formula1>"YES,NO"</formula1>
    </dataValidation>
  </dataValidations>
  <pageMargins left="0.75" right="0.75" top="1" bottom="1" header="0.5" footer="0.5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3" sqref="F23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378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310</v>
      </c>
      <c r="B2" s="5" t="s">
        <v>315</v>
      </c>
      <c r="C2" s="5" t="s">
        <v>353</v>
      </c>
      <c r="D2" s="5" t="s">
        <v>313</v>
      </c>
      <c r="E2" s="5" t="s">
        <v>314</v>
      </c>
      <c r="F2" s="4" t="s">
        <v>379</v>
      </c>
      <c r="G2" s="4" t="s">
        <v>337</v>
      </c>
      <c r="H2" s="6" t="s">
        <v>338</v>
      </c>
      <c r="I2" s="18" t="s">
        <v>340</v>
      </c>
    </row>
    <row r="3" s="1" customFormat="1" ht="16.5" spans="1:9">
      <c r="A3" s="4"/>
      <c r="B3" s="7"/>
      <c r="C3" s="7"/>
      <c r="D3" s="7"/>
      <c r="E3" s="7"/>
      <c r="F3" s="4" t="s">
        <v>380</v>
      </c>
      <c r="G3" s="4" t="s">
        <v>341</v>
      </c>
      <c r="H3" s="8"/>
      <c r="I3" s="19"/>
    </row>
    <row r="4" spans="1:9">
      <c r="A4" s="9">
        <v>1</v>
      </c>
      <c r="B4" s="10" t="s">
        <v>381</v>
      </c>
      <c r="C4" s="9" t="s">
        <v>382</v>
      </c>
      <c r="D4" s="11" t="s">
        <v>116</v>
      </c>
      <c r="E4" s="9" t="s">
        <v>62</v>
      </c>
      <c r="F4" s="9">
        <v>-4</v>
      </c>
      <c r="G4" s="9">
        <v>-5</v>
      </c>
      <c r="H4" s="9"/>
      <c r="I4" s="9" t="s">
        <v>343</v>
      </c>
    </row>
    <row r="5" spans="1:9">
      <c r="A5" s="9">
        <v>2</v>
      </c>
      <c r="B5" s="10" t="s">
        <v>381</v>
      </c>
      <c r="C5" s="9" t="s">
        <v>382</v>
      </c>
      <c r="D5" s="11" t="s">
        <v>117</v>
      </c>
      <c r="E5" s="9" t="s">
        <v>62</v>
      </c>
      <c r="F5" s="9">
        <v>-3</v>
      </c>
      <c r="G5" s="9">
        <v>-5</v>
      </c>
      <c r="H5" s="9"/>
      <c r="I5" s="9" t="s">
        <v>343</v>
      </c>
    </row>
    <row r="6" spans="1:9">
      <c r="A6" s="9">
        <v>3</v>
      </c>
      <c r="B6" s="10" t="s">
        <v>381</v>
      </c>
      <c r="C6" s="9" t="s">
        <v>382</v>
      </c>
      <c r="D6" s="11" t="s">
        <v>118</v>
      </c>
      <c r="E6" s="9" t="s">
        <v>62</v>
      </c>
      <c r="F6" s="9">
        <v>-4</v>
      </c>
      <c r="G6" s="9">
        <v>-5</v>
      </c>
      <c r="H6" s="9"/>
      <c r="I6" s="9" t="s">
        <v>343</v>
      </c>
    </row>
    <row r="7" spans="1:9">
      <c r="A7" s="9">
        <v>4</v>
      </c>
      <c r="B7" s="10" t="s">
        <v>381</v>
      </c>
      <c r="C7" s="9" t="s">
        <v>382</v>
      </c>
      <c r="D7" s="11" t="s">
        <v>119</v>
      </c>
      <c r="E7" s="9" t="s">
        <v>62</v>
      </c>
      <c r="F7" s="9">
        <v>-3</v>
      </c>
      <c r="G7" s="9">
        <v>-4</v>
      </c>
      <c r="H7" s="9"/>
      <c r="I7" s="9" t="s">
        <v>343</v>
      </c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2" t="s">
        <v>383</v>
      </c>
      <c r="B12" s="13"/>
      <c r="C12" s="13"/>
      <c r="D12" s="14"/>
      <c r="E12" s="15"/>
      <c r="F12" s="12" t="s">
        <v>365</v>
      </c>
      <c r="G12" s="13"/>
      <c r="H12" s="14"/>
      <c r="I12" s="20"/>
    </row>
    <row r="13" ht="16.5" spans="1:9">
      <c r="A13" s="16" t="s">
        <v>384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12" sqref="B12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17" t="s">
        <v>35</v>
      </c>
      <c r="C2" s="418"/>
      <c r="D2" s="418"/>
      <c r="E2" s="418"/>
      <c r="F2" s="418"/>
      <c r="G2" s="418"/>
      <c r="H2" s="418"/>
      <c r="I2" s="432"/>
    </row>
    <row r="3" ht="27.95" customHeight="1" spans="2:9">
      <c r="B3" s="419"/>
      <c r="C3" s="420"/>
      <c r="D3" s="421" t="s">
        <v>36</v>
      </c>
      <c r="E3" s="422"/>
      <c r="F3" s="423" t="s">
        <v>37</v>
      </c>
      <c r="G3" s="424"/>
      <c r="H3" s="421" t="s">
        <v>38</v>
      </c>
      <c r="I3" s="433"/>
    </row>
    <row r="4" ht="27.95" customHeight="1" spans="2:9">
      <c r="B4" s="419" t="s">
        <v>39</v>
      </c>
      <c r="C4" s="420" t="s">
        <v>40</v>
      </c>
      <c r="D4" s="420" t="s">
        <v>41</v>
      </c>
      <c r="E4" s="420" t="s">
        <v>42</v>
      </c>
      <c r="F4" s="425" t="s">
        <v>41</v>
      </c>
      <c r="G4" s="425" t="s">
        <v>42</v>
      </c>
      <c r="H4" s="420" t="s">
        <v>41</v>
      </c>
      <c r="I4" s="434" t="s">
        <v>42</v>
      </c>
    </row>
    <row r="5" ht="27.95" customHeight="1" spans="2:9">
      <c r="B5" s="426" t="s">
        <v>43</v>
      </c>
      <c r="C5" s="10">
        <v>13</v>
      </c>
      <c r="D5" s="10">
        <v>0</v>
      </c>
      <c r="E5" s="10">
        <v>1</v>
      </c>
      <c r="F5" s="427">
        <v>0</v>
      </c>
      <c r="G5" s="427">
        <v>1</v>
      </c>
      <c r="H5" s="10">
        <v>1</v>
      </c>
      <c r="I5" s="435">
        <v>2</v>
      </c>
    </row>
    <row r="6" ht="27.95" customHeight="1" spans="2:9">
      <c r="B6" s="426" t="s">
        <v>44</v>
      </c>
      <c r="C6" s="10">
        <v>20</v>
      </c>
      <c r="D6" s="10">
        <v>0</v>
      </c>
      <c r="E6" s="10">
        <v>1</v>
      </c>
      <c r="F6" s="427">
        <v>1</v>
      </c>
      <c r="G6" s="427">
        <v>2</v>
      </c>
      <c r="H6" s="10">
        <v>2</v>
      </c>
      <c r="I6" s="435">
        <v>3</v>
      </c>
    </row>
    <row r="7" ht="27.95" customHeight="1" spans="2:9">
      <c r="B7" s="426" t="s">
        <v>45</v>
      </c>
      <c r="C7" s="10">
        <v>32</v>
      </c>
      <c r="D7" s="10">
        <v>0</v>
      </c>
      <c r="E7" s="10">
        <v>1</v>
      </c>
      <c r="F7" s="427">
        <v>2</v>
      </c>
      <c r="G7" s="427">
        <v>3</v>
      </c>
      <c r="H7" s="10">
        <v>3</v>
      </c>
      <c r="I7" s="435">
        <v>4</v>
      </c>
    </row>
    <row r="8" ht="27.95" customHeight="1" spans="2:9">
      <c r="B8" s="426" t="s">
        <v>46</v>
      </c>
      <c r="C8" s="10">
        <v>50</v>
      </c>
      <c r="D8" s="10">
        <v>1</v>
      </c>
      <c r="E8" s="10">
        <v>2</v>
      </c>
      <c r="F8" s="427">
        <v>3</v>
      </c>
      <c r="G8" s="427">
        <v>4</v>
      </c>
      <c r="H8" s="10">
        <v>5</v>
      </c>
      <c r="I8" s="435">
        <v>6</v>
      </c>
    </row>
    <row r="9" ht="27.95" customHeight="1" spans="2:9">
      <c r="B9" s="426" t="s">
        <v>47</v>
      </c>
      <c r="C9" s="10">
        <v>80</v>
      </c>
      <c r="D9" s="10">
        <v>2</v>
      </c>
      <c r="E9" s="10">
        <v>3</v>
      </c>
      <c r="F9" s="427">
        <v>5</v>
      </c>
      <c r="G9" s="427">
        <v>6</v>
      </c>
      <c r="H9" s="10">
        <v>7</v>
      </c>
      <c r="I9" s="435">
        <v>8</v>
      </c>
    </row>
    <row r="10" ht="27.95" customHeight="1" spans="2:9">
      <c r="B10" s="426" t="s">
        <v>48</v>
      </c>
      <c r="C10" s="10">
        <v>125</v>
      </c>
      <c r="D10" s="10">
        <v>3</v>
      </c>
      <c r="E10" s="10">
        <v>4</v>
      </c>
      <c r="F10" s="427">
        <v>7</v>
      </c>
      <c r="G10" s="427">
        <v>8</v>
      </c>
      <c r="H10" s="10">
        <v>10</v>
      </c>
      <c r="I10" s="435">
        <v>11</v>
      </c>
    </row>
    <row r="11" ht="27.95" customHeight="1" spans="2:9">
      <c r="B11" s="426" t="s">
        <v>49</v>
      </c>
      <c r="C11" s="10">
        <v>200</v>
      </c>
      <c r="D11" s="10">
        <v>5</v>
      </c>
      <c r="E11" s="10">
        <v>6</v>
      </c>
      <c r="F11" s="427">
        <v>10</v>
      </c>
      <c r="G11" s="427">
        <v>11</v>
      </c>
      <c r="H11" s="10">
        <v>14</v>
      </c>
      <c r="I11" s="435">
        <v>15</v>
      </c>
    </row>
    <row r="12" ht="27.95" customHeight="1" spans="2:9">
      <c r="B12" s="428" t="s">
        <v>50</v>
      </c>
      <c r="C12" s="429">
        <v>315</v>
      </c>
      <c r="D12" s="429">
        <v>7</v>
      </c>
      <c r="E12" s="429">
        <v>8</v>
      </c>
      <c r="F12" s="430">
        <v>14</v>
      </c>
      <c r="G12" s="430">
        <v>15</v>
      </c>
      <c r="H12" s="429">
        <v>21</v>
      </c>
      <c r="I12" s="436">
        <v>22</v>
      </c>
    </row>
    <row r="14" spans="2:4">
      <c r="B14" s="431" t="s">
        <v>51</v>
      </c>
      <c r="C14" s="431"/>
      <c r="D14" s="43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00" workbookViewId="0">
      <selection activeCell="N23" sqref="N23"/>
    </sheetView>
  </sheetViews>
  <sheetFormatPr defaultColWidth="10.375" defaultRowHeight="16.5" customHeight="1"/>
  <cols>
    <col min="1" max="1" width="11.125" style="234" customWidth="1"/>
    <col min="2" max="9" width="10.375" style="234"/>
    <col min="10" max="10" width="8.875" style="234" customWidth="1"/>
    <col min="11" max="11" width="12" style="234" customWidth="1"/>
    <col min="12" max="16384" width="10.375" style="234"/>
  </cols>
  <sheetData>
    <row r="1" ht="21" spans="1:11">
      <c r="A1" s="341" t="s">
        <v>52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</row>
    <row r="2" ht="15" spans="1:11">
      <c r="A2" s="235" t="s">
        <v>53</v>
      </c>
      <c r="B2" s="342" t="s">
        <v>54</v>
      </c>
      <c r="C2" s="342"/>
      <c r="D2" s="237" t="s">
        <v>55</v>
      </c>
      <c r="E2" s="237"/>
      <c r="F2" s="236" t="s">
        <v>56</v>
      </c>
      <c r="G2" s="236"/>
      <c r="H2" s="238" t="s">
        <v>57</v>
      </c>
      <c r="I2" s="308" t="s">
        <v>56</v>
      </c>
      <c r="J2" s="308"/>
      <c r="K2" s="309"/>
    </row>
    <row r="3" ht="14.25" spans="1:11">
      <c r="A3" s="239" t="s">
        <v>58</v>
      </c>
      <c r="B3" s="240"/>
      <c r="C3" s="241"/>
      <c r="D3" s="242" t="s">
        <v>59</v>
      </c>
      <c r="E3" s="243"/>
      <c r="F3" s="243"/>
      <c r="G3" s="244"/>
      <c r="H3" s="242" t="s">
        <v>60</v>
      </c>
      <c r="I3" s="243"/>
      <c r="J3" s="243"/>
      <c r="K3" s="244"/>
    </row>
    <row r="4" ht="14.25" spans="1:11">
      <c r="A4" s="245" t="s">
        <v>61</v>
      </c>
      <c r="B4" s="117" t="s">
        <v>62</v>
      </c>
      <c r="C4" s="118"/>
      <c r="D4" s="245" t="s">
        <v>63</v>
      </c>
      <c r="E4" s="246"/>
      <c r="F4" s="247">
        <v>45347</v>
      </c>
      <c r="G4" s="248"/>
      <c r="H4" s="245" t="s">
        <v>64</v>
      </c>
      <c r="I4" s="246"/>
      <c r="J4" s="117" t="s">
        <v>65</v>
      </c>
      <c r="K4" s="118" t="s">
        <v>66</v>
      </c>
    </row>
    <row r="5" ht="14.25" spans="1:11">
      <c r="A5" s="249" t="s">
        <v>67</v>
      </c>
      <c r="B5" s="117" t="s">
        <v>68</v>
      </c>
      <c r="C5" s="118"/>
      <c r="D5" s="245" t="s">
        <v>69</v>
      </c>
      <c r="E5" s="246"/>
      <c r="F5" s="247">
        <v>45268</v>
      </c>
      <c r="G5" s="248"/>
      <c r="H5" s="245" t="s">
        <v>70</v>
      </c>
      <c r="I5" s="246"/>
      <c r="J5" s="117" t="s">
        <v>65</v>
      </c>
      <c r="K5" s="118" t="s">
        <v>66</v>
      </c>
    </row>
    <row r="6" ht="14.25" spans="1:11">
      <c r="A6" s="245" t="s">
        <v>71</v>
      </c>
      <c r="B6" s="343">
        <v>4</v>
      </c>
      <c r="C6" s="344">
        <v>6</v>
      </c>
      <c r="D6" s="249" t="s">
        <v>72</v>
      </c>
      <c r="E6" s="268"/>
      <c r="F6" s="247">
        <v>45290</v>
      </c>
      <c r="G6" s="248"/>
      <c r="H6" s="245" t="s">
        <v>73</v>
      </c>
      <c r="I6" s="246"/>
      <c r="J6" s="117" t="s">
        <v>65</v>
      </c>
      <c r="K6" s="118" t="s">
        <v>66</v>
      </c>
    </row>
    <row r="7" ht="14.25" spans="1:11">
      <c r="A7" s="245" t="s">
        <v>74</v>
      </c>
      <c r="B7" s="345">
        <v>22080</v>
      </c>
      <c r="C7" s="346"/>
      <c r="D7" s="249" t="s">
        <v>75</v>
      </c>
      <c r="E7" s="267"/>
      <c r="F7" s="247">
        <v>45301</v>
      </c>
      <c r="G7" s="248"/>
      <c r="H7" s="245" t="s">
        <v>76</v>
      </c>
      <c r="I7" s="246"/>
      <c r="J7" s="117" t="s">
        <v>65</v>
      </c>
      <c r="K7" s="118" t="s">
        <v>66</v>
      </c>
    </row>
    <row r="8" ht="15" spans="1:14">
      <c r="A8" s="253" t="s">
        <v>77</v>
      </c>
      <c r="B8" s="347" t="s">
        <v>78</v>
      </c>
      <c r="C8" s="348"/>
      <c r="D8" s="256" t="s">
        <v>79</v>
      </c>
      <c r="E8" s="257"/>
      <c r="F8" s="258">
        <v>45342</v>
      </c>
      <c r="G8" s="259"/>
      <c r="H8" s="256" t="s">
        <v>80</v>
      </c>
      <c r="I8" s="257"/>
      <c r="J8" s="254" t="s">
        <v>65</v>
      </c>
      <c r="K8" s="255" t="s">
        <v>66</v>
      </c>
      <c r="N8" s="395"/>
    </row>
    <row r="9" ht="15" spans="1:11">
      <c r="A9" s="349" t="s">
        <v>81</v>
      </c>
      <c r="B9" s="350"/>
      <c r="C9" s="350"/>
      <c r="D9" s="350"/>
      <c r="E9" s="350"/>
      <c r="F9" s="350"/>
      <c r="G9" s="350"/>
      <c r="H9" s="350"/>
      <c r="I9" s="350"/>
      <c r="J9" s="350"/>
      <c r="K9" s="396"/>
    </row>
    <row r="10" ht="15" spans="1:11">
      <c r="A10" s="351" t="s">
        <v>82</v>
      </c>
      <c r="B10" s="352"/>
      <c r="C10" s="352"/>
      <c r="D10" s="352"/>
      <c r="E10" s="352"/>
      <c r="F10" s="352"/>
      <c r="G10" s="352"/>
      <c r="H10" s="352"/>
      <c r="I10" s="352"/>
      <c r="J10" s="352"/>
      <c r="K10" s="397"/>
    </row>
    <row r="11" ht="14.25" spans="1:11">
      <c r="A11" s="353" t="s">
        <v>83</v>
      </c>
      <c r="B11" s="354" t="s">
        <v>84</v>
      </c>
      <c r="C11" s="355" t="s">
        <v>85</v>
      </c>
      <c r="D11" s="356"/>
      <c r="E11" s="357" t="s">
        <v>86</v>
      </c>
      <c r="F11" s="354" t="s">
        <v>84</v>
      </c>
      <c r="G11" s="355" t="s">
        <v>85</v>
      </c>
      <c r="H11" s="355" t="s">
        <v>87</v>
      </c>
      <c r="I11" s="357" t="s">
        <v>88</v>
      </c>
      <c r="J11" s="354" t="s">
        <v>84</v>
      </c>
      <c r="K11" s="398" t="s">
        <v>85</v>
      </c>
    </row>
    <row r="12" ht="14.25" spans="1:11">
      <c r="A12" s="249" t="s">
        <v>89</v>
      </c>
      <c r="B12" s="266" t="s">
        <v>84</v>
      </c>
      <c r="C12" s="117" t="s">
        <v>85</v>
      </c>
      <c r="D12" s="267"/>
      <c r="E12" s="268" t="s">
        <v>90</v>
      </c>
      <c r="F12" s="266" t="s">
        <v>84</v>
      </c>
      <c r="G12" s="117" t="s">
        <v>85</v>
      </c>
      <c r="H12" s="117" t="s">
        <v>87</v>
      </c>
      <c r="I12" s="268" t="s">
        <v>91</v>
      </c>
      <c r="J12" s="266" t="s">
        <v>84</v>
      </c>
      <c r="K12" s="118" t="s">
        <v>85</v>
      </c>
    </row>
    <row r="13" ht="14.25" spans="1:11">
      <c r="A13" s="249" t="s">
        <v>92</v>
      </c>
      <c r="B13" s="266" t="s">
        <v>84</v>
      </c>
      <c r="C13" s="117" t="s">
        <v>85</v>
      </c>
      <c r="D13" s="267"/>
      <c r="E13" s="268" t="s">
        <v>93</v>
      </c>
      <c r="F13" s="117" t="s">
        <v>94</v>
      </c>
      <c r="G13" s="117" t="s">
        <v>95</v>
      </c>
      <c r="H13" s="117" t="s">
        <v>87</v>
      </c>
      <c r="I13" s="268" t="s">
        <v>96</v>
      </c>
      <c r="J13" s="266" t="s">
        <v>84</v>
      </c>
      <c r="K13" s="118" t="s">
        <v>85</v>
      </c>
    </row>
    <row r="14" ht="15" spans="1:11">
      <c r="A14" s="256" t="s">
        <v>97</v>
      </c>
      <c r="B14" s="257"/>
      <c r="C14" s="257"/>
      <c r="D14" s="257"/>
      <c r="E14" s="257"/>
      <c r="F14" s="257"/>
      <c r="G14" s="257"/>
      <c r="H14" s="257"/>
      <c r="I14" s="257"/>
      <c r="J14" s="257"/>
      <c r="K14" s="311"/>
    </row>
    <row r="15" ht="15" spans="1:11">
      <c r="A15" s="351" t="s">
        <v>98</v>
      </c>
      <c r="B15" s="352"/>
      <c r="C15" s="352"/>
      <c r="D15" s="352"/>
      <c r="E15" s="352"/>
      <c r="F15" s="352"/>
      <c r="G15" s="352"/>
      <c r="H15" s="352"/>
      <c r="I15" s="352"/>
      <c r="J15" s="352"/>
      <c r="K15" s="397"/>
    </row>
    <row r="16" ht="14.25" spans="1:11">
      <c r="A16" s="358" t="s">
        <v>99</v>
      </c>
      <c r="B16" s="355" t="s">
        <v>94</v>
      </c>
      <c r="C16" s="355" t="s">
        <v>95</v>
      </c>
      <c r="D16" s="359"/>
      <c r="E16" s="360" t="s">
        <v>100</v>
      </c>
      <c r="F16" s="355" t="s">
        <v>94</v>
      </c>
      <c r="G16" s="355" t="s">
        <v>95</v>
      </c>
      <c r="H16" s="361"/>
      <c r="I16" s="360" t="s">
        <v>101</v>
      </c>
      <c r="J16" s="355" t="s">
        <v>94</v>
      </c>
      <c r="K16" s="398" t="s">
        <v>95</v>
      </c>
    </row>
    <row r="17" customHeight="1" spans="1:22">
      <c r="A17" s="284" t="s">
        <v>102</v>
      </c>
      <c r="B17" s="117" t="s">
        <v>94</v>
      </c>
      <c r="C17" s="117" t="s">
        <v>95</v>
      </c>
      <c r="D17" s="362"/>
      <c r="E17" s="285" t="s">
        <v>103</v>
      </c>
      <c r="F17" s="117" t="s">
        <v>94</v>
      </c>
      <c r="G17" s="117" t="s">
        <v>95</v>
      </c>
      <c r="H17" s="363"/>
      <c r="I17" s="285" t="s">
        <v>104</v>
      </c>
      <c r="J17" s="117" t="s">
        <v>94</v>
      </c>
      <c r="K17" s="118" t="s">
        <v>95</v>
      </c>
      <c r="L17" s="399"/>
      <c r="M17" s="399"/>
      <c r="N17" s="399"/>
      <c r="O17" s="399"/>
      <c r="P17" s="399"/>
      <c r="Q17" s="399"/>
      <c r="R17" s="399"/>
      <c r="S17" s="399"/>
      <c r="T17" s="399"/>
      <c r="U17" s="399"/>
      <c r="V17" s="399"/>
    </row>
    <row r="18" ht="18" customHeight="1" spans="1:11">
      <c r="A18" s="364" t="s">
        <v>105</v>
      </c>
      <c r="B18" s="365"/>
      <c r="C18" s="365"/>
      <c r="D18" s="365"/>
      <c r="E18" s="365"/>
      <c r="F18" s="365"/>
      <c r="G18" s="365"/>
      <c r="H18" s="365"/>
      <c r="I18" s="365"/>
      <c r="J18" s="365"/>
      <c r="K18" s="400"/>
    </row>
    <row r="19" s="340" customFormat="1" ht="18" customHeight="1" spans="1:11">
      <c r="A19" s="351" t="s">
        <v>106</v>
      </c>
      <c r="B19" s="352"/>
      <c r="C19" s="352"/>
      <c r="D19" s="352"/>
      <c r="E19" s="352"/>
      <c r="F19" s="352"/>
      <c r="G19" s="352"/>
      <c r="H19" s="352"/>
      <c r="I19" s="352"/>
      <c r="J19" s="352"/>
      <c r="K19" s="397"/>
    </row>
    <row r="20" customHeight="1" spans="1:11">
      <c r="A20" s="366" t="s">
        <v>107</v>
      </c>
      <c r="B20" s="367"/>
      <c r="C20" s="367"/>
      <c r="D20" s="367"/>
      <c r="E20" s="367"/>
      <c r="F20" s="367"/>
      <c r="G20" s="367"/>
      <c r="H20" s="367"/>
      <c r="I20" s="367"/>
      <c r="J20" s="367"/>
      <c r="K20" s="401"/>
    </row>
    <row r="21" ht="21.75" customHeight="1" spans="1:11">
      <c r="A21" s="368" t="s">
        <v>108</v>
      </c>
      <c r="B21" s="369" t="s">
        <v>109</v>
      </c>
      <c r="C21" s="369" t="s">
        <v>110</v>
      </c>
      <c r="D21" s="369" t="s">
        <v>111</v>
      </c>
      <c r="E21" s="369" t="s">
        <v>112</v>
      </c>
      <c r="F21" s="369" t="s">
        <v>113</v>
      </c>
      <c r="G21" s="369" t="s">
        <v>114</v>
      </c>
      <c r="H21" s="369"/>
      <c r="I21" s="402"/>
      <c r="J21" s="240"/>
      <c r="K21" s="314" t="s">
        <v>115</v>
      </c>
    </row>
    <row r="22" ht="23" customHeight="1" spans="1:11">
      <c r="A22" s="370" t="s">
        <v>116</v>
      </c>
      <c r="B22" s="371" t="s">
        <v>94</v>
      </c>
      <c r="C22" s="371" t="s">
        <v>94</v>
      </c>
      <c r="D22" s="371" t="s">
        <v>94</v>
      </c>
      <c r="E22" s="371" t="s">
        <v>94</v>
      </c>
      <c r="F22" s="371" t="s">
        <v>94</v>
      </c>
      <c r="G22" s="371" t="s">
        <v>94</v>
      </c>
      <c r="H22" s="371"/>
      <c r="I22" s="371"/>
      <c r="J22" s="371"/>
      <c r="K22" s="403"/>
    </row>
    <row r="23" ht="23" customHeight="1" spans="1:11">
      <c r="A23" s="370" t="s">
        <v>117</v>
      </c>
      <c r="B23" s="371" t="s">
        <v>94</v>
      </c>
      <c r="C23" s="371" t="s">
        <v>94</v>
      </c>
      <c r="D23" s="371" t="s">
        <v>94</v>
      </c>
      <c r="E23" s="371" t="s">
        <v>94</v>
      </c>
      <c r="F23" s="371" t="s">
        <v>94</v>
      </c>
      <c r="G23" s="371" t="s">
        <v>94</v>
      </c>
      <c r="H23" s="371"/>
      <c r="I23" s="371"/>
      <c r="J23" s="371"/>
      <c r="K23" s="404"/>
    </row>
    <row r="24" ht="23" customHeight="1" spans="1:11">
      <c r="A24" s="370" t="s">
        <v>118</v>
      </c>
      <c r="B24" s="371" t="s">
        <v>94</v>
      </c>
      <c r="C24" s="371" t="s">
        <v>94</v>
      </c>
      <c r="D24" s="371" t="s">
        <v>94</v>
      </c>
      <c r="E24" s="371" t="s">
        <v>94</v>
      </c>
      <c r="F24" s="371" t="s">
        <v>94</v>
      </c>
      <c r="G24" s="371" t="s">
        <v>94</v>
      </c>
      <c r="H24" s="371"/>
      <c r="I24" s="371"/>
      <c r="J24" s="371"/>
      <c r="K24" s="404"/>
    </row>
    <row r="25" ht="23" customHeight="1" spans="1:11">
      <c r="A25" s="370" t="s">
        <v>119</v>
      </c>
      <c r="B25" s="371" t="s">
        <v>94</v>
      </c>
      <c r="C25" s="371" t="s">
        <v>94</v>
      </c>
      <c r="D25" s="371" t="s">
        <v>94</v>
      </c>
      <c r="E25" s="371" t="s">
        <v>94</v>
      </c>
      <c r="F25" s="371" t="s">
        <v>94</v>
      </c>
      <c r="G25" s="371" t="s">
        <v>94</v>
      </c>
      <c r="H25" s="371"/>
      <c r="I25" s="371"/>
      <c r="J25" s="371"/>
      <c r="K25" s="405"/>
    </row>
    <row r="26" ht="23" customHeight="1" spans="1:11">
      <c r="A26" s="252"/>
      <c r="B26" s="371"/>
      <c r="C26" s="371"/>
      <c r="D26" s="371"/>
      <c r="E26" s="371"/>
      <c r="F26" s="371"/>
      <c r="G26" s="371"/>
      <c r="H26" s="371"/>
      <c r="I26" s="371"/>
      <c r="J26" s="371"/>
      <c r="K26" s="405"/>
    </row>
    <row r="27" ht="23" customHeight="1" spans="1:11">
      <c r="A27" s="252"/>
      <c r="B27" s="371"/>
      <c r="C27" s="371"/>
      <c r="D27" s="371"/>
      <c r="E27" s="371"/>
      <c r="F27" s="371"/>
      <c r="G27" s="371"/>
      <c r="H27" s="371"/>
      <c r="I27" s="371"/>
      <c r="J27" s="371"/>
      <c r="K27" s="405"/>
    </row>
    <row r="28" ht="23" customHeight="1" spans="1:11">
      <c r="A28" s="277"/>
      <c r="B28" s="372"/>
      <c r="C28" s="372"/>
      <c r="D28" s="372"/>
      <c r="E28" s="372"/>
      <c r="F28" s="372"/>
      <c r="G28" s="372"/>
      <c r="H28" s="372"/>
      <c r="I28" s="372"/>
      <c r="J28" s="372"/>
      <c r="K28" s="406"/>
    </row>
    <row r="29" ht="18" customHeight="1" spans="1:11">
      <c r="A29" s="373" t="s">
        <v>120</v>
      </c>
      <c r="B29" s="374"/>
      <c r="C29" s="374"/>
      <c r="D29" s="374"/>
      <c r="E29" s="374"/>
      <c r="F29" s="374"/>
      <c r="G29" s="374"/>
      <c r="H29" s="374"/>
      <c r="I29" s="374"/>
      <c r="J29" s="374"/>
      <c r="K29" s="407"/>
    </row>
    <row r="30" ht="18.75" customHeight="1" spans="1:11">
      <c r="A30" s="375"/>
      <c r="B30" s="376"/>
      <c r="C30" s="376"/>
      <c r="D30" s="376"/>
      <c r="E30" s="376"/>
      <c r="F30" s="376"/>
      <c r="G30" s="376"/>
      <c r="H30" s="376"/>
      <c r="I30" s="376"/>
      <c r="J30" s="376"/>
      <c r="K30" s="408"/>
    </row>
    <row r="31" ht="18.75" customHeight="1" spans="1:11">
      <c r="A31" s="377"/>
      <c r="B31" s="378"/>
      <c r="C31" s="378"/>
      <c r="D31" s="378"/>
      <c r="E31" s="378"/>
      <c r="F31" s="378"/>
      <c r="G31" s="378"/>
      <c r="H31" s="378"/>
      <c r="I31" s="378"/>
      <c r="J31" s="378"/>
      <c r="K31" s="409"/>
    </row>
    <row r="32" ht="18" customHeight="1" spans="1:11">
      <c r="A32" s="373" t="s">
        <v>121</v>
      </c>
      <c r="B32" s="374"/>
      <c r="C32" s="374"/>
      <c r="D32" s="374"/>
      <c r="E32" s="374"/>
      <c r="F32" s="374"/>
      <c r="G32" s="374"/>
      <c r="H32" s="374"/>
      <c r="I32" s="374"/>
      <c r="J32" s="374"/>
      <c r="K32" s="407"/>
    </row>
    <row r="33" ht="14.25" spans="1:11">
      <c r="A33" s="379" t="s">
        <v>94</v>
      </c>
      <c r="B33" s="380"/>
      <c r="C33" s="380"/>
      <c r="D33" s="380"/>
      <c r="E33" s="380"/>
      <c r="F33" s="380"/>
      <c r="G33" s="380"/>
      <c r="H33" s="380"/>
      <c r="I33" s="380"/>
      <c r="J33" s="380"/>
      <c r="K33" s="410"/>
    </row>
    <row r="34" ht="15" spans="1:11">
      <c r="A34" s="125" t="s">
        <v>122</v>
      </c>
      <c r="B34" s="127"/>
      <c r="C34" s="117" t="s">
        <v>65</v>
      </c>
      <c r="D34" s="117" t="s">
        <v>66</v>
      </c>
      <c r="E34" s="381" t="s">
        <v>123</v>
      </c>
      <c r="F34" s="382"/>
      <c r="G34" s="382"/>
      <c r="H34" s="382"/>
      <c r="I34" s="382"/>
      <c r="J34" s="382"/>
      <c r="K34" s="411"/>
    </row>
    <row r="35" ht="15" spans="1:11">
      <c r="A35" s="383" t="s">
        <v>124</v>
      </c>
      <c r="B35" s="383"/>
      <c r="C35" s="383"/>
      <c r="D35" s="383"/>
      <c r="E35" s="383"/>
      <c r="F35" s="383"/>
      <c r="G35" s="383"/>
      <c r="H35" s="383"/>
      <c r="I35" s="383"/>
      <c r="J35" s="383"/>
      <c r="K35" s="383"/>
    </row>
    <row r="36" ht="21" customHeight="1" spans="1:11">
      <c r="A36" s="384" t="s">
        <v>125</v>
      </c>
      <c r="B36" s="385"/>
      <c r="C36" s="385"/>
      <c r="D36" s="385"/>
      <c r="E36" s="385"/>
      <c r="F36" s="385"/>
      <c r="G36" s="385"/>
      <c r="H36" s="385"/>
      <c r="I36" s="385"/>
      <c r="J36" s="385"/>
      <c r="K36" s="412"/>
    </row>
    <row r="37" ht="21" customHeight="1" spans="1:11">
      <c r="A37" s="292" t="s">
        <v>126</v>
      </c>
      <c r="B37" s="293"/>
      <c r="C37" s="293"/>
      <c r="D37" s="293"/>
      <c r="E37" s="293"/>
      <c r="F37" s="293"/>
      <c r="G37" s="293"/>
      <c r="H37" s="293"/>
      <c r="I37" s="293"/>
      <c r="J37" s="293"/>
      <c r="K37" s="323"/>
    </row>
    <row r="38" ht="21" customHeight="1" spans="1:11">
      <c r="A38" s="292" t="s">
        <v>127</v>
      </c>
      <c r="B38" s="293"/>
      <c r="C38" s="293"/>
      <c r="D38" s="293"/>
      <c r="E38" s="293"/>
      <c r="F38" s="293"/>
      <c r="G38" s="293"/>
      <c r="H38" s="293"/>
      <c r="I38" s="293"/>
      <c r="J38" s="293"/>
      <c r="K38" s="323"/>
    </row>
    <row r="39" ht="21" customHeight="1" spans="1:11">
      <c r="A39" s="292" t="s">
        <v>128</v>
      </c>
      <c r="B39" s="293"/>
      <c r="C39" s="293"/>
      <c r="D39" s="293"/>
      <c r="E39" s="293"/>
      <c r="F39" s="293"/>
      <c r="G39" s="293"/>
      <c r="H39" s="293"/>
      <c r="I39" s="293"/>
      <c r="J39" s="293"/>
      <c r="K39" s="323"/>
    </row>
    <row r="40" ht="21" customHeight="1" spans="1:11">
      <c r="A40" s="292"/>
      <c r="B40" s="293"/>
      <c r="C40" s="293"/>
      <c r="D40" s="293"/>
      <c r="E40" s="293"/>
      <c r="F40" s="293"/>
      <c r="G40" s="293"/>
      <c r="H40" s="293"/>
      <c r="I40" s="293"/>
      <c r="J40" s="293"/>
      <c r="K40" s="323"/>
    </row>
    <row r="41" ht="21" customHeight="1" spans="1:11">
      <c r="A41" s="292"/>
      <c r="B41" s="293"/>
      <c r="C41" s="293"/>
      <c r="D41" s="293"/>
      <c r="E41" s="293"/>
      <c r="F41" s="293"/>
      <c r="G41" s="293"/>
      <c r="H41" s="293"/>
      <c r="I41" s="293"/>
      <c r="J41" s="293"/>
      <c r="K41" s="323"/>
    </row>
    <row r="42" ht="21" customHeight="1" spans="1:11">
      <c r="A42" s="292"/>
      <c r="B42" s="293"/>
      <c r="C42" s="293"/>
      <c r="D42" s="293"/>
      <c r="E42" s="293"/>
      <c r="F42" s="293"/>
      <c r="G42" s="293"/>
      <c r="H42" s="293"/>
      <c r="I42" s="293"/>
      <c r="J42" s="293"/>
      <c r="K42" s="323"/>
    </row>
    <row r="43" ht="15" spans="1:11">
      <c r="A43" s="287" t="s">
        <v>129</v>
      </c>
      <c r="B43" s="288"/>
      <c r="C43" s="288"/>
      <c r="D43" s="288"/>
      <c r="E43" s="288"/>
      <c r="F43" s="288"/>
      <c r="G43" s="288"/>
      <c r="H43" s="288"/>
      <c r="I43" s="288"/>
      <c r="J43" s="288"/>
      <c r="K43" s="321"/>
    </row>
    <row r="44" ht="15" spans="1:11">
      <c r="A44" s="351" t="s">
        <v>130</v>
      </c>
      <c r="B44" s="352"/>
      <c r="C44" s="352"/>
      <c r="D44" s="352"/>
      <c r="E44" s="352"/>
      <c r="F44" s="352"/>
      <c r="G44" s="352"/>
      <c r="H44" s="352"/>
      <c r="I44" s="352"/>
      <c r="J44" s="352"/>
      <c r="K44" s="397"/>
    </row>
    <row r="45" ht="14.25" spans="1:11">
      <c r="A45" s="358" t="s">
        <v>131</v>
      </c>
      <c r="B45" s="355" t="s">
        <v>94</v>
      </c>
      <c r="C45" s="355" t="s">
        <v>95</v>
      </c>
      <c r="D45" s="355" t="s">
        <v>87</v>
      </c>
      <c r="E45" s="360" t="s">
        <v>132</v>
      </c>
      <c r="F45" s="355" t="s">
        <v>94</v>
      </c>
      <c r="G45" s="355" t="s">
        <v>95</v>
      </c>
      <c r="H45" s="355" t="s">
        <v>87</v>
      </c>
      <c r="I45" s="360" t="s">
        <v>133</v>
      </c>
      <c r="J45" s="355" t="s">
        <v>94</v>
      </c>
      <c r="K45" s="398" t="s">
        <v>95</v>
      </c>
    </row>
    <row r="46" ht="14.25" spans="1:11">
      <c r="A46" s="284" t="s">
        <v>86</v>
      </c>
      <c r="B46" s="117" t="s">
        <v>94</v>
      </c>
      <c r="C46" s="117" t="s">
        <v>95</v>
      </c>
      <c r="D46" s="117" t="s">
        <v>87</v>
      </c>
      <c r="E46" s="285" t="s">
        <v>93</v>
      </c>
      <c r="F46" s="117" t="s">
        <v>94</v>
      </c>
      <c r="G46" s="117" t="s">
        <v>95</v>
      </c>
      <c r="H46" s="117" t="s">
        <v>87</v>
      </c>
      <c r="I46" s="285" t="s">
        <v>104</v>
      </c>
      <c r="J46" s="117" t="s">
        <v>94</v>
      </c>
      <c r="K46" s="118" t="s">
        <v>95</v>
      </c>
    </row>
    <row r="47" ht="15" spans="1:11">
      <c r="A47" s="256" t="s">
        <v>97</v>
      </c>
      <c r="B47" s="257"/>
      <c r="C47" s="257"/>
      <c r="D47" s="257"/>
      <c r="E47" s="257"/>
      <c r="F47" s="257"/>
      <c r="G47" s="257"/>
      <c r="H47" s="257"/>
      <c r="I47" s="257"/>
      <c r="J47" s="257"/>
      <c r="K47" s="311"/>
    </row>
    <row r="48" ht="15" spans="1:11">
      <c r="A48" s="383" t="s">
        <v>134</v>
      </c>
      <c r="B48" s="383"/>
      <c r="C48" s="383"/>
      <c r="D48" s="383"/>
      <c r="E48" s="383"/>
      <c r="F48" s="383"/>
      <c r="G48" s="383"/>
      <c r="H48" s="383"/>
      <c r="I48" s="383"/>
      <c r="J48" s="383"/>
      <c r="K48" s="383"/>
    </row>
    <row r="49" ht="15" spans="1:11">
      <c r="A49" s="384"/>
      <c r="B49" s="385"/>
      <c r="C49" s="385"/>
      <c r="D49" s="385"/>
      <c r="E49" s="385"/>
      <c r="F49" s="385"/>
      <c r="G49" s="385"/>
      <c r="H49" s="385"/>
      <c r="I49" s="385"/>
      <c r="J49" s="385"/>
      <c r="K49" s="412"/>
    </row>
    <row r="50" ht="15" spans="1:11">
      <c r="A50" s="386" t="s">
        <v>135</v>
      </c>
      <c r="B50" s="387" t="s">
        <v>136</v>
      </c>
      <c r="C50" s="387"/>
      <c r="D50" s="388" t="s">
        <v>137</v>
      </c>
      <c r="E50" s="389" t="s">
        <v>138</v>
      </c>
      <c r="F50" s="390" t="s">
        <v>139</v>
      </c>
      <c r="G50" s="391">
        <v>45267</v>
      </c>
      <c r="H50" s="392" t="s">
        <v>140</v>
      </c>
      <c r="I50" s="413"/>
      <c r="J50" s="414" t="s">
        <v>141</v>
      </c>
      <c r="K50" s="415"/>
    </row>
    <row r="51" ht="15" spans="1:11">
      <c r="A51" s="383" t="s">
        <v>142</v>
      </c>
      <c r="B51" s="383"/>
      <c r="C51" s="383"/>
      <c r="D51" s="383"/>
      <c r="E51" s="383"/>
      <c r="F51" s="383"/>
      <c r="G51" s="383"/>
      <c r="H51" s="383"/>
      <c r="I51" s="383"/>
      <c r="J51" s="383"/>
      <c r="K51" s="383"/>
    </row>
    <row r="52" ht="15" spans="1:11">
      <c r="A52" s="393" t="s">
        <v>143</v>
      </c>
      <c r="B52" s="394"/>
      <c r="C52" s="394"/>
      <c r="D52" s="394"/>
      <c r="E52" s="394"/>
      <c r="F52" s="394"/>
      <c r="G52" s="394"/>
      <c r="H52" s="394"/>
      <c r="I52" s="394"/>
      <c r="J52" s="394"/>
      <c r="K52" s="416"/>
    </row>
    <row r="53" ht="15" spans="1:11">
      <c r="A53" s="386" t="s">
        <v>135</v>
      </c>
      <c r="B53" s="387" t="s">
        <v>136</v>
      </c>
      <c r="C53" s="387"/>
      <c r="D53" s="388" t="s">
        <v>137</v>
      </c>
      <c r="E53" s="389" t="s">
        <v>138</v>
      </c>
      <c r="F53" s="390" t="s">
        <v>144</v>
      </c>
      <c r="G53" s="391">
        <v>45267</v>
      </c>
      <c r="H53" s="392" t="s">
        <v>140</v>
      </c>
      <c r="I53" s="413"/>
      <c r="J53" s="414" t="s">
        <v>141</v>
      </c>
      <c r="K53" s="41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5"/>
  <sheetViews>
    <sheetView workbookViewId="0">
      <selection activeCell="F28" sqref="F28"/>
    </sheetView>
  </sheetViews>
  <sheetFormatPr defaultColWidth="9" defaultRowHeight="14.25"/>
  <cols>
    <col min="1" max="1" width="13.625" style="67" customWidth="1"/>
    <col min="2" max="2" width="9" style="67" customWidth="1"/>
    <col min="3" max="4" width="8.5" style="68" customWidth="1"/>
    <col min="5" max="7" width="8.5" style="67" customWidth="1"/>
    <col min="8" max="8" width="8.875" style="67" customWidth="1"/>
    <col min="9" max="9" width="6.25" style="67" customWidth="1"/>
    <col min="10" max="10" width="2.75" style="67" customWidth="1"/>
    <col min="11" max="11" width="9.15833333333333" style="67" customWidth="1"/>
    <col min="12" max="12" width="11.5" style="67" customWidth="1"/>
    <col min="13" max="16" width="9.75" style="67" customWidth="1"/>
    <col min="17" max="17" width="9.75" style="329" customWidth="1"/>
    <col min="18" max="255" width="9" style="67"/>
    <col min="256" max="16384" width="9" style="70"/>
  </cols>
  <sheetData>
    <row r="1" s="67" customFormat="1" ht="29" customHeight="1" spans="1:258">
      <c r="A1" s="71" t="s">
        <v>145</v>
      </c>
      <c r="B1" s="71"/>
      <c r="C1" s="72"/>
      <c r="D1" s="72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23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0"/>
      <c r="BZ1" s="70"/>
      <c r="CA1" s="70"/>
      <c r="CB1" s="70"/>
      <c r="CC1" s="70"/>
      <c r="CD1" s="70"/>
      <c r="CE1" s="70"/>
      <c r="CF1" s="70"/>
      <c r="CG1" s="70"/>
      <c r="CH1" s="70"/>
      <c r="CI1" s="70"/>
      <c r="CJ1" s="70"/>
      <c r="CK1" s="70"/>
      <c r="CL1" s="70"/>
      <c r="CM1" s="70"/>
      <c r="CN1" s="70"/>
      <c r="CO1" s="70"/>
      <c r="CP1" s="70"/>
      <c r="CQ1" s="70"/>
      <c r="CR1" s="70"/>
      <c r="CS1" s="70"/>
      <c r="CT1" s="70"/>
      <c r="CU1" s="70"/>
      <c r="CV1" s="70"/>
      <c r="CW1" s="70"/>
      <c r="CX1" s="70"/>
      <c r="CY1" s="70"/>
      <c r="CZ1" s="70"/>
      <c r="DA1" s="70"/>
      <c r="DB1" s="70"/>
      <c r="DC1" s="70"/>
      <c r="DD1" s="70"/>
      <c r="DE1" s="70"/>
      <c r="DF1" s="70"/>
      <c r="DG1" s="70"/>
      <c r="DH1" s="70"/>
      <c r="DI1" s="70"/>
      <c r="DJ1" s="70"/>
      <c r="DK1" s="70"/>
      <c r="DL1" s="70"/>
      <c r="DM1" s="70"/>
      <c r="DN1" s="70"/>
      <c r="DO1" s="70"/>
      <c r="DP1" s="70"/>
      <c r="DQ1" s="70"/>
      <c r="DR1" s="70"/>
      <c r="DS1" s="70"/>
      <c r="DT1" s="70"/>
      <c r="DU1" s="70"/>
      <c r="DV1" s="70"/>
      <c r="DW1" s="70"/>
      <c r="DX1" s="70"/>
      <c r="DY1" s="70"/>
      <c r="DZ1" s="70"/>
      <c r="EA1" s="70"/>
      <c r="EB1" s="70"/>
      <c r="EC1" s="70"/>
      <c r="ED1" s="70"/>
      <c r="EE1" s="70"/>
      <c r="EF1" s="70"/>
      <c r="EG1" s="70"/>
      <c r="EH1" s="70"/>
      <c r="EI1" s="70"/>
      <c r="EJ1" s="70"/>
      <c r="EK1" s="70"/>
      <c r="EL1" s="70"/>
      <c r="EM1" s="70"/>
      <c r="EN1" s="70"/>
      <c r="EO1" s="70"/>
      <c r="EP1" s="70"/>
      <c r="EQ1" s="70"/>
      <c r="ER1" s="70"/>
      <c r="ES1" s="70"/>
      <c r="ET1" s="70"/>
      <c r="EU1" s="70"/>
      <c r="EV1" s="70"/>
      <c r="EW1" s="70"/>
      <c r="EX1" s="70"/>
      <c r="EY1" s="70"/>
      <c r="EZ1" s="70"/>
      <c r="FA1" s="70"/>
      <c r="FB1" s="70"/>
      <c r="FC1" s="70"/>
      <c r="FD1" s="70"/>
      <c r="FE1" s="70"/>
      <c r="FF1" s="70"/>
      <c r="FG1" s="70"/>
      <c r="FH1" s="70"/>
      <c r="FI1" s="70"/>
      <c r="FJ1" s="70"/>
      <c r="FK1" s="70"/>
      <c r="FL1" s="70"/>
      <c r="FM1" s="70"/>
      <c r="FN1" s="70"/>
      <c r="FO1" s="70"/>
      <c r="FP1" s="70"/>
      <c r="FQ1" s="70"/>
      <c r="FR1" s="70"/>
      <c r="FS1" s="70"/>
      <c r="FT1" s="70"/>
      <c r="FU1" s="70"/>
      <c r="FV1" s="70"/>
      <c r="FW1" s="70"/>
      <c r="FX1" s="70"/>
      <c r="FY1" s="70"/>
      <c r="FZ1" s="70"/>
      <c r="GA1" s="70"/>
      <c r="GB1" s="70"/>
      <c r="GC1" s="70"/>
      <c r="GD1" s="70"/>
      <c r="GE1" s="70"/>
      <c r="GF1" s="70"/>
      <c r="GG1" s="70"/>
      <c r="GH1" s="70"/>
      <c r="GI1" s="70"/>
      <c r="GJ1" s="70"/>
      <c r="GK1" s="70"/>
      <c r="GL1" s="70"/>
      <c r="GM1" s="70"/>
      <c r="GN1" s="70"/>
      <c r="GO1" s="70"/>
      <c r="GP1" s="70"/>
      <c r="GQ1" s="70"/>
      <c r="GR1" s="70"/>
      <c r="GS1" s="70"/>
      <c r="GT1" s="70"/>
      <c r="GU1" s="70"/>
      <c r="GV1" s="70"/>
      <c r="GW1" s="70"/>
      <c r="GX1" s="70"/>
      <c r="GY1" s="70"/>
      <c r="GZ1" s="70"/>
      <c r="HA1" s="70"/>
      <c r="HB1" s="70"/>
      <c r="HC1" s="70"/>
      <c r="HD1" s="70"/>
      <c r="HE1" s="70"/>
      <c r="HF1" s="70"/>
      <c r="HG1" s="70"/>
      <c r="HH1" s="70"/>
      <c r="HI1" s="70"/>
      <c r="HJ1" s="70"/>
      <c r="HK1" s="70"/>
      <c r="HL1" s="70"/>
      <c r="HM1" s="70"/>
      <c r="HN1" s="70"/>
      <c r="HO1" s="70"/>
      <c r="HP1" s="70"/>
      <c r="HQ1" s="70"/>
      <c r="HR1" s="70"/>
      <c r="HS1" s="70"/>
      <c r="HT1" s="70"/>
      <c r="HU1" s="70"/>
      <c r="HV1" s="70"/>
      <c r="HW1" s="70"/>
      <c r="HX1" s="70"/>
      <c r="HY1" s="70"/>
      <c r="HZ1" s="70"/>
      <c r="IA1" s="70"/>
      <c r="IB1" s="70"/>
      <c r="IC1" s="70"/>
      <c r="ID1" s="70"/>
      <c r="IE1" s="70"/>
      <c r="IF1" s="70"/>
      <c r="IG1" s="70"/>
      <c r="IH1" s="70"/>
      <c r="II1" s="70"/>
      <c r="IJ1" s="70"/>
      <c r="IK1" s="70"/>
      <c r="IL1" s="70"/>
      <c r="IM1" s="70"/>
      <c r="IN1" s="70"/>
      <c r="IO1" s="70"/>
      <c r="IP1" s="70"/>
      <c r="IQ1" s="70"/>
      <c r="IR1" s="70"/>
      <c r="IS1" s="70"/>
      <c r="IT1" s="70"/>
      <c r="IU1" s="70"/>
      <c r="IV1" s="70"/>
      <c r="IW1" s="70"/>
      <c r="IX1" s="70"/>
    </row>
    <row r="2" s="67" customFormat="1" ht="20" customHeight="1" spans="1:258">
      <c r="A2" s="190" t="s">
        <v>61</v>
      </c>
      <c r="B2" s="191" t="str">
        <f>首期!B4</f>
        <v>TAJJAM81233</v>
      </c>
      <c r="C2" s="192"/>
      <c r="D2" s="193"/>
      <c r="E2" s="194" t="s">
        <v>67</v>
      </c>
      <c r="F2" s="195" t="str">
        <f>首期!B5</f>
        <v>男式功能短袖T恤</v>
      </c>
      <c r="G2" s="195"/>
      <c r="H2" s="195"/>
      <c r="I2" s="195"/>
      <c r="J2" s="205"/>
      <c r="K2" s="206" t="s">
        <v>57</v>
      </c>
      <c r="L2" s="207" t="s">
        <v>56</v>
      </c>
      <c r="M2" s="207"/>
      <c r="N2" s="207"/>
      <c r="O2" s="207"/>
      <c r="P2" s="226"/>
      <c r="Q2" s="231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  <c r="CA2" s="70"/>
      <c r="CB2" s="70"/>
      <c r="CC2" s="70"/>
      <c r="CD2" s="70"/>
      <c r="CE2" s="70"/>
      <c r="CF2" s="70"/>
      <c r="CG2" s="70"/>
      <c r="CH2" s="70"/>
      <c r="CI2" s="70"/>
      <c r="CJ2" s="70"/>
      <c r="CK2" s="70"/>
      <c r="CL2" s="70"/>
      <c r="CM2" s="70"/>
      <c r="CN2" s="70"/>
      <c r="CO2" s="70"/>
      <c r="CP2" s="70"/>
      <c r="CQ2" s="70"/>
      <c r="CR2" s="70"/>
      <c r="CS2" s="70"/>
      <c r="CT2" s="70"/>
      <c r="CU2" s="70"/>
      <c r="CV2" s="70"/>
      <c r="CW2" s="70"/>
      <c r="CX2" s="70"/>
      <c r="CY2" s="70"/>
      <c r="CZ2" s="70"/>
      <c r="DA2" s="70"/>
      <c r="DB2" s="70"/>
      <c r="DC2" s="70"/>
      <c r="DD2" s="70"/>
      <c r="DE2" s="70"/>
      <c r="DF2" s="70"/>
      <c r="DG2" s="70"/>
      <c r="DH2" s="70"/>
      <c r="DI2" s="70"/>
      <c r="DJ2" s="70"/>
      <c r="DK2" s="70"/>
      <c r="DL2" s="70"/>
      <c r="DM2" s="70"/>
      <c r="DN2" s="70"/>
      <c r="DO2" s="70"/>
      <c r="DP2" s="70"/>
      <c r="DQ2" s="70"/>
      <c r="DR2" s="70"/>
      <c r="DS2" s="70"/>
      <c r="DT2" s="70"/>
      <c r="DU2" s="70"/>
      <c r="DV2" s="70"/>
      <c r="DW2" s="70"/>
      <c r="DX2" s="70"/>
      <c r="DY2" s="70"/>
      <c r="DZ2" s="70"/>
      <c r="EA2" s="70"/>
      <c r="EB2" s="70"/>
      <c r="EC2" s="70"/>
      <c r="ED2" s="70"/>
      <c r="EE2" s="70"/>
      <c r="EF2" s="70"/>
      <c r="EG2" s="70"/>
      <c r="EH2" s="70"/>
      <c r="EI2" s="70"/>
      <c r="EJ2" s="70"/>
      <c r="EK2" s="70"/>
      <c r="EL2" s="70"/>
      <c r="EM2" s="70"/>
      <c r="EN2" s="70"/>
      <c r="EO2" s="70"/>
      <c r="EP2" s="70"/>
      <c r="EQ2" s="70"/>
      <c r="ER2" s="70"/>
      <c r="ES2" s="70"/>
      <c r="ET2" s="70"/>
      <c r="EU2" s="70"/>
      <c r="EV2" s="70"/>
      <c r="EW2" s="70"/>
      <c r="EX2" s="70"/>
      <c r="EY2" s="70"/>
      <c r="EZ2" s="70"/>
      <c r="FA2" s="70"/>
      <c r="FB2" s="70"/>
      <c r="FC2" s="70"/>
      <c r="FD2" s="70"/>
      <c r="FE2" s="70"/>
      <c r="FF2" s="70"/>
      <c r="FG2" s="70"/>
      <c r="FH2" s="70"/>
      <c r="FI2" s="70"/>
      <c r="FJ2" s="70"/>
      <c r="FK2" s="70"/>
      <c r="FL2" s="70"/>
      <c r="FM2" s="70"/>
      <c r="FN2" s="70"/>
      <c r="FO2" s="70"/>
      <c r="FP2" s="70"/>
      <c r="FQ2" s="70"/>
      <c r="FR2" s="70"/>
      <c r="FS2" s="70"/>
      <c r="FT2" s="70"/>
      <c r="FU2" s="70"/>
      <c r="FV2" s="70"/>
      <c r="FW2" s="70"/>
      <c r="FX2" s="70"/>
      <c r="FY2" s="70"/>
      <c r="FZ2" s="70"/>
      <c r="GA2" s="70"/>
      <c r="GB2" s="70"/>
      <c r="GC2" s="70"/>
      <c r="GD2" s="70"/>
      <c r="GE2" s="70"/>
      <c r="GF2" s="70"/>
      <c r="GG2" s="70"/>
      <c r="GH2" s="70"/>
      <c r="GI2" s="70"/>
      <c r="GJ2" s="70"/>
      <c r="GK2" s="70"/>
      <c r="GL2" s="70"/>
      <c r="GM2" s="70"/>
      <c r="GN2" s="70"/>
      <c r="GO2" s="70"/>
      <c r="GP2" s="70"/>
      <c r="GQ2" s="70"/>
      <c r="GR2" s="70"/>
      <c r="GS2" s="70"/>
      <c r="GT2" s="70"/>
      <c r="GU2" s="70"/>
      <c r="GV2" s="70"/>
      <c r="GW2" s="70"/>
      <c r="GX2" s="70"/>
      <c r="GY2" s="70"/>
      <c r="GZ2" s="70"/>
      <c r="HA2" s="70"/>
      <c r="HB2" s="70"/>
      <c r="HC2" s="70"/>
      <c r="HD2" s="70"/>
      <c r="HE2" s="70"/>
      <c r="HF2" s="70"/>
      <c r="HG2" s="70"/>
      <c r="HH2" s="70"/>
      <c r="HI2" s="70"/>
      <c r="HJ2" s="70"/>
      <c r="HK2" s="70"/>
      <c r="HL2" s="70"/>
      <c r="HM2" s="70"/>
      <c r="HN2" s="70"/>
      <c r="HO2" s="70"/>
      <c r="HP2" s="70"/>
      <c r="HQ2" s="70"/>
      <c r="HR2" s="70"/>
      <c r="HS2" s="70"/>
      <c r="HT2" s="70"/>
      <c r="HU2" s="70"/>
      <c r="HV2" s="70"/>
      <c r="HW2" s="70"/>
      <c r="HX2" s="70"/>
      <c r="HY2" s="70"/>
      <c r="HZ2" s="70"/>
      <c r="IA2" s="70"/>
      <c r="IB2" s="70"/>
      <c r="IC2" s="70"/>
      <c r="ID2" s="70"/>
      <c r="IE2" s="70"/>
      <c r="IF2" s="70"/>
      <c r="IG2" s="70"/>
      <c r="IH2" s="70"/>
      <c r="II2" s="70"/>
      <c r="IJ2" s="70"/>
      <c r="IK2" s="70"/>
      <c r="IL2" s="70"/>
      <c r="IM2" s="70"/>
      <c r="IN2" s="70"/>
      <c r="IO2" s="70"/>
      <c r="IP2" s="70"/>
      <c r="IQ2" s="70"/>
      <c r="IR2" s="70"/>
      <c r="IS2" s="70"/>
      <c r="IT2" s="70"/>
      <c r="IU2" s="70"/>
      <c r="IV2" s="70"/>
      <c r="IW2" s="70"/>
      <c r="IX2" s="70"/>
    </row>
    <row r="3" s="67" customFormat="1" ht="15" spans="1:258">
      <c r="A3" s="196" t="s">
        <v>146</v>
      </c>
      <c r="B3" s="197" t="s">
        <v>147</v>
      </c>
      <c r="C3" s="198"/>
      <c r="D3" s="197"/>
      <c r="E3" s="197"/>
      <c r="F3" s="197"/>
      <c r="G3" s="197"/>
      <c r="H3" s="197"/>
      <c r="I3" s="209"/>
      <c r="J3" s="96"/>
      <c r="K3" s="98" t="s">
        <v>148</v>
      </c>
      <c r="L3" s="98"/>
      <c r="M3" s="98"/>
      <c r="N3" s="98"/>
      <c r="O3" s="98"/>
      <c r="P3" s="335"/>
      <c r="Q3" s="232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  <c r="CA3" s="70"/>
      <c r="CB3" s="70"/>
      <c r="CC3" s="70"/>
      <c r="CD3" s="70"/>
      <c r="CE3" s="70"/>
      <c r="CF3" s="70"/>
      <c r="CG3" s="70"/>
      <c r="CH3" s="70"/>
      <c r="CI3" s="70"/>
      <c r="CJ3" s="70"/>
      <c r="CK3" s="70"/>
      <c r="CL3" s="70"/>
      <c r="CM3" s="70"/>
      <c r="CN3" s="70"/>
      <c r="CO3" s="70"/>
      <c r="CP3" s="70"/>
      <c r="CQ3" s="70"/>
      <c r="CR3" s="70"/>
      <c r="CS3" s="70"/>
      <c r="CT3" s="70"/>
      <c r="CU3" s="70"/>
      <c r="CV3" s="70"/>
      <c r="CW3" s="70"/>
      <c r="CX3" s="70"/>
      <c r="CY3" s="70"/>
      <c r="CZ3" s="70"/>
      <c r="DA3" s="70"/>
      <c r="DB3" s="70"/>
      <c r="DC3" s="70"/>
      <c r="DD3" s="70"/>
      <c r="DE3" s="70"/>
      <c r="DF3" s="70"/>
      <c r="DG3" s="70"/>
      <c r="DH3" s="70"/>
      <c r="DI3" s="70"/>
      <c r="DJ3" s="70"/>
      <c r="DK3" s="70"/>
      <c r="DL3" s="70"/>
      <c r="DM3" s="70"/>
      <c r="DN3" s="70"/>
      <c r="DO3" s="70"/>
      <c r="DP3" s="70"/>
      <c r="DQ3" s="70"/>
      <c r="DR3" s="70"/>
      <c r="DS3" s="70"/>
      <c r="DT3" s="70"/>
      <c r="DU3" s="70"/>
      <c r="DV3" s="70"/>
      <c r="DW3" s="70"/>
      <c r="DX3" s="70"/>
      <c r="DY3" s="70"/>
      <c r="DZ3" s="70"/>
      <c r="EA3" s="70"/>
      <c r="EB3" s="70"/>
      <c r="EC3" s="70"/>
      <c r="ED3" s="70"/>
      <c r="EE3" s="70"/>
      <c r="EF3" s="70"/>
      <c r="EG3" s="70"/>
      <c r="EH3" s="70"/>
      <c r="EI3" s="70"/>
      <c r="EJ3" s="70"/>
      <c r="EK3" s="70"/>
      <c r="EL3" s="70"/>
      <c r="EM3" s="70"/>
      <c r="EN3" s="70"/>
      <c r="EO3" s="70"/>
      <c r="EP3" s="70"/>
      <c r="EQ3" s="70"/>
      <c r="ER3" s="70"/>
      <c r="ES3" s="70"/>
      <c r="ET3" s="70"/>
      <c r="EU3" s="70"/>
      <c r="EV3" s="70"/>
      <c r="EW3" s="70"/>
      <c r="EX3" s="70"/>
      <c r="EY3" s="70"/>
      <c r="EZ3" s="70"/>
      <c r="FA3" s="70"/>
      <c r="FB3" s="70"/>
      <c r="FC3" s="70"/>
      <c r="FD3" s="70"/>
      <c r="FE3" s="70"/>
      <c r="FF3" s="70"/>
      <c r="FG3" s="70"/>
      <c r="FH3" s="70"/>
      <c r="FI3" s="70"/>
      <c r="FJ3" s="70"/>
      <c r="FK3" s="70"/>
      <c r="FL3" s="70"/>
      <c r="FM3" s="70"/>
      <c r="FN3" s="70"/>
      <c r="FO3" s="70"/>
      <c r="FP3" s="70"/>
      <c r="FQ3" s="70"/>
      <c r="FR3" s="70"/>
      <c r="FS3" s="70"/>
      <c r="FT3" s="70"/>
      <c r="FU3" s="70"/>
      <c r="FV3" s="70"/>
      <c r="FW3" s="70"/>
      <c r="FX3" s="70"/>
      <c r="FY3" s="70"/>
      <c r="FZ3" s="70"/>
      <c r="GA3" s="70"/>
      <c r="GB3" s="70"/>
      <c r="GC3" s="70"/>
      <c r="GD3" s="70"/>
      <c r="GE3" s="70"/>
      <c r="GF3" s="70"/>
      <c r="GG3" s="70"/>
      <c r="GH3" s="70"/>
      <c r="GI3" s="70"/>
      <c r="GJ3" s="70"/>
      <c r="GK3" s="70"/>
      <c r="GL3" s="70"/>
      <c r="GM3" s="70"/>
      <c r="GN3" s="70"/>
      <c r="GO3" s="70"/>
      <c r="GP3" s="70"/>
      <c r="GQ3" s="70"/>
      <c r="GR3" s="70"/>
      <c r="GS3" s="70"/>
      <c r="GT3" s="70"/>
      <c r="GU3" s="70"/>
      <c r="GV3" s="70"/>
      <c r="GW3" s="70"/>
      <c r="GX3" s="70"/>
      <c r="GY3" s="70"/>
      <c r="GZ3" s="70"/>
      <c r="HA3" s="70"/>
      <c r="HB3" s="70"/>
      <c r="HC3" s="70"/>
      <c r="HD3" s="70"/>
      <c r="HE3" s="70"/>
      <c r="HF3" s="70"/>
      <c r="HG3" s="70"/>
      <c r="HH3" s="70"/>
      <c r="HI3" s="70"/>
      <c r="HJ3" s="70"/>
      <c r="HK3" s="70"/>
      <c r="HL3" s="70"/>
      <c r="HM3" s="70"/>
      <c r="HN3" s="70"/>
      <c r="HO3" s="70"/>
      <c r="HP3" s="70"/>
      <c r="HQ3" s="70"/>
      <c r="HR3" s="70"/>
      <c r="HS3" s="70"/>
      <c r="HT3" s="70"/>
      <c r="HU3" s="70"/>
      <c r="HV3" s="70"/>
      <c r="HW3" s="70"/>
      <c r="HX3" s="70"/>
      <c r="HY3" s="70"/>
      <c r="HZ3" s="70"/>
      <c r="IA3" s="70"/>
      <c r="IB3" s="70"/>
      <c r="IC3" s="70"/>
      <c r="ID3" s="70"/>
      <c r="IE3" s="70"/>
      <c r="IF3" s="70"/>
      <c r="IG3" s="70"/>
      <c r="IH3" s="70"/>
      <c r="II3" s="70"/>
      <c r="IJ3" s="70"/>
      <c r="IK3" s="70"/>
      <c r="IL3" s="70"/>
      <c r="IM3" s="70"/>
      <c r="IN3" s="70"/>
      <c r="IO3" s="70"/>
      <c r="IP3" s="70"/>
      <c r="IQ3" s="70"/>
      <c r="IR3" s="70"/>
      <c r="IS3" s="70"/>
      <c r="IT3" s="70"/>
      <c r="IU3" s="70"/>
      <c r="IV3" s="70"/>
      <c r="IW3" s="70"/>
      <c r="IX3" s="70"/>
    </row>
    <row r="4" s="67" customFormat="1" ht="16.5" spans="1:258">
      <c r="A4" s="196"/>
      <c r="B4" s="82" t="s">
        <v>149</v>
      </c>
      <c r="C4" s="83" t="s">
        <v>109</v>
      </c>
      <c r="D4" s="83" t="s">
        <v>110</v>
      </c>
      <c r="E4" s="84" t="s">
        <v>111</v>
      </c>
      <c r="F4" s="83" t="s">
        <v>112</v>
      </c>
      <c r="G4" s="83" t="s">
        <v>150</v>
      </c>
      <c r="H4" s="83" t="s">
        <v>151</v>
      </c>
      <c r="I4" s="99"/>
      <c r="J4" s="96"/>
      <c r="K4" s="336"/>
      <c r="L4" s="337"/>
      <c r="M4" s="337" t="s">
        <v>112</v>
      </c>
      <c r="N4" s="337" t="s">
        <v>112</v>
      </c>
      <c r="O4" s="337"/>
      <c r="P4" s="337"/>
      <c r="Q4" s="233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70"/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0"/>
      <c r="GW4" s="70"/>
      <c r="GX4" s="70"/>
      <c r="GY4" s="70"/>
      <c r="GZ4" s="70"/>
      <c r="HA4" s="70"/>
      <c r="HB4" s="70"/>
      <c r="HC4" s="70"/>
      <c r="HD4" s="70"/>
      <c r="HE4" s="70"/>
      <c r="HF4" s="70"/>
      <c r="HG4" s="70"/>
      <c r="HH4" s="70"/>
      <c r="HI4" s="70"/>
      <c r="HJ4" s="70"/>
      <c r="HK4" s="70"/>
      <c r="HL4" s="70"/>
      <c r="HM4" s="70"/>
      <c r="HN4" s="70"/>
      <c r="HO4" s="70"/>
      <c r="HP4" s="70"/>
      <c r="HQ4" s="70"/>
      <c r="HR4" s="70"/>
      <c r="HS4" s="70"/>
      <c r="HT4" s="70"/>
      <c r="HU4" s="70"/>
      <c r="HV4" s="70"/>
      <c r="HW4" s="70"/>
      <c r="HX4" s="70"/>
      <c r="HY4" s="70"/>
      <c r="HZ4" s="70"/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  <c r="IU4" s="70"/>
      <c r="IV4" s="70"/>
      <c r="IW4" s="70"/>
      <c r="IX4" s="70"/>
    </row>
    <row r="5" s="67" customFormat="1" ht="16.5" spans="1:258">
      <c r="A5" s="196"/>
      <c r="B5" s="82"/>
      <c r="C5" s="83" t="s">
        <v>152</v>
      </c>
      <c r="D5" s="83" t="s">
        <v>153</v>
      </c>
      <c r="E5" s="84" t="s">
        <v>154</v>
      </c>
      <c r="F5" s="83" t="s">
        <v>155</v>
      </c>
      <c r="G5" s="83" t="s">
        <v>156</v>
      </c>
      <c r="H5" s="83" t="s">
        <v>157</v>
      </c>
      <c r="I5" s="99"/>
      <c r="J5" s="212"/>
      <c r="K5" s="213"/>
      <c r="L5" s="214"/>
      <c r="M5" s="214" t="s">
        <v>158</v>
      </c>
      <c r="N5" s="214" t="s">
        <v>159</v>
      </c>
      <c r="O5" s="338"/>
      <c r="P5" s="214"/>
      <c r="Q5" s="215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/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/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0"/>
      <c r="HI5" s="70"/>
      <c r="HJ5" s="70"/>
      <c r="HK5" s="70"/>
      <c r="HL5" s="70"/>
      <c r="HM5" s="70"/>
      <c r="HN5" s="70"/>
      <c r="HO5" s="70"/>
      <c r="HP5" s="70"/>
      <c r="HQ5" s="70"/>
      <c r="HR5" s="70"/>
      <c r="HS5" s="70"/>
      <c r="HT5" s="70"/>
      <c r="HU5" s="70"/>
      <c r="HV5" s="70"/>
      <c r="HW5" s="70"/>
      <c r="HX5" s="70"/>
      <c r="HY5" s="70"/>
      <c r="HZ5" s="70"/>
      <c r="IA5" s="70"/>
      <c r="IB5" s="70"/>
      <c r="IC5" s="70"/>
      <c r="ID5" s="70"/>
      <c r="IE5" s="70"/>
      <c r="IF5" s="70"/>
      <c r="IG5" s="70"/>
      <c r="IH5" s="70"/>
      <c r="II5" s="70"/>
      <c r="IJ5" s="70"/>
      <c r="IK5" s="70"/>
      <c r="IL5" s="70"/>
      <c r="IM5" s="70"/>
      <c r="IN5" s="70"/>
      <c r="IO5" s="70"/>
      <c r="IP5" s="70"/>
      <c r="IQ5" s="70"/>
      <c r="IR5" s="70"/>
      <c r="IS5" s="70"/>
      <c r="IT5" s="70"/>
      <c r="IU5" s="70"/>
      <c r="IV5" s="70"/>
      <c r="IW5" s="70"/>
      <c r="IX5" s="70"/>
    </row>
    <row r="6" s="67" customFormat="1" ht="20" customHeight="1" spans="1:258">
      <c r="A6" s="85" t="s">
        <v>160</v>
      </c>
      <c r="B6" s="86" t="s">
        <v>161</v>
      </c>
      <c r="C6" s="87">
        <f>D6-1</f>
        <v>65</v>
      </c>
      <c r="D6" s="87">
        <f>E6-2</f>
        <v>66</v>
      </c>
      <c r="E6" s="87">
        <v>68</v>
      </c>
      <c r="F6" s="87">
        <f>E6+2</f>
        <v>70</v>
      </c>
      <c r="G6" s="87">
        <f>F6+2</f>
        <v>72</v>
      </c>
      <c r="H6" s="87">
        <f>G6+1</f>
        <v>73</v>
      </c>
      <c r="I6" s="86"/>
      <c r="J6" s="212"/>
      <c r="K6" s="216"/>
      <c r="L6" s="216"/>
      <c r="M6" s="228" t="s">
        <v>162</v>
      </c>
      <c r="N6" s="216" t="s">
        <v>163</v>
      </c>
      <c r="O6" s="216"/>
      <c r="P6" s="216"/>
      <c r="Q6" s="217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70"/>
      <c r="GN6" s="70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70"/>
      <c r="HC6" s="70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70"/>
      <c r="HR6" s="70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70"/>
      <c r="IV6" s="70"/>
      <c r="IW6" s="70"/>
      <c r="IX6" s="70"/>
    </row>
    <row r="7" s="67" customFormat="1" ht="20" customHeight="1" spans="1:258">
      <c r="A7" s="85" t="s">
        <v>164</v>
      </c>
      <c r="B7" s="86" t="s">
        <v>165</v>
      </c>
      <c r="C7" s="87">
        <f>D7-0.6</f>
        <v>41.2</v>
      </c>
      <c r="D7" s="87">
        <f>E7-1.2</f>
        <v>41.8</v>
      </c>
      <c r="E7" s="87">
        <v>43</v>
      </c>
      <c r="F7" s="87">
        <f>E7+1.2</f>
        <v>44.2</v>
      </c>
      <c r="G7" s="87">
        <f>F7+1.2</f>
        <v>45.4</v>
      </c>
      <c r="H7" s="87">
        <f>G7+0.6</f>
        <v>46</v>
      </c>
      <c r="I7" s="86"/>
      <c r="J7" s="212"/>
      <c r="K7" s="216"/>
      <c r="L7" s="216"/>
      <c r="M7" s="216" t="s">
        <v>166</v>
      </c>
      <c r="N7" s="216" t="s">
        <v>166</v>
      </c>
      <c r="O7" s="216"/>
      <c r="P7" s="216"/>
      <c r="Q7" s="217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70"/>
      <c r="EF7" s="70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70"/>
      <c r="EU7" s="70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70"/>
      <c r="FJ7" s="70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70"/>
      <c r="IV7" s="70"/>
      <c r="IW7" s="70"/>
      <c r="IX7" s="70"/>
    </row>
    <row r="8" s="67" customFormat="1" ht="20" customHeight="1" spans="1:258">
      <c r="A8" s="85" t="s">
        <v>167</v>
      </c>
      <c r="B8" s="86" t="s">
        <v>165</v>
      </c>
      <c r="C8" s="87">
        <f t="shared" ref="C8:C10" si="0">D8-4</f>
        <v>98</v>
      </c>
      <c r="D8" s="87">
        <f t="shared" ref="D8:D10" si="1">E8-4</f>
        <v>102</v>
      </c>
      <c r="E8" s="87">
        <v>106</v>
      </c>
      <c r="F8" s="87">
        <f t="shared" ref="F8:F10" si="2">E8+4</f>
        <v>110</v>
      </c>
      <c r="G8" s="87">
        <f>F8+4</f>
        <v>114</v>
      </c>
      <c r="H8" s="87">
        <f t="shared" ref="H8:H10" si="3">G8+6</f>
        <v>120</v>
      </c>
      <c r="I8" s="86"/>
      <c r="J8" s="212"/>
      <c r="K8" s="216"/>
      <c r="L8" s="216"/>
      <c r="M8" s="216" t="s">
        <v>168</v>
      </c>
      <c r="N8" s="216" t="s">
        <v>169</v>
      </c>
      <c r="O8" s="216"/>
      <c r="P8" s="216"/>
      <c r="Q8" s="217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70"/>
      <c r="BX8" s="70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70"/>
      <c r="CM8" s="70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70"/>
      <c r="DB8" s="70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70"/>
      <c r="EF8" s="70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70"/>
      <c r="EU8" s="70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70"/>
      <c r="FJ8" s="70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70"/>
      <c r="FY8" s="70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70"/>
      <c r="GN8" s="70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70"/>
      <c r="HC8" s="70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70"/>
      <c r="HR8" s="70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70"/>
      <c r="IV8" s="70"/>
      <c r="IW8" s="70"/>
      <c r="IX8" s="70"/>
    </row>
    <row r="9" s="67" customFormat="1" ht="20" customHeight="1" spans="1:258">
      <c r="A9" s="85" t="s">
        <v>170</v>
      </c>
      <c r="B9" s="86" t="s">
        <v>165</v>
      </c>
      <c r="C9" s="87">
        <f t="shared" si="0"/>
        <v>96</v>
      </c>
      <c r="D9" s="87">
        <f t="shared" si="1"/>
        <v>100</v>
      </c>
      <c r="E9" s="87">
        <v>104</v>
      </c>
      <c r="F9" s="87">
        <f t="shared" si="2"/>
        <v>108</v>
      </c>
      <c r="G9" s="87">
        <f>F9+5</f>
        <v>113</v>
      </c>
      <c r="H9" s="87">
        <f t="shared" si="3"/>
        <v>119</v>
      </c>
      <c r="I9" s="86"/>
      <c r="J9" s="212"/>
      <c r="K9" s="216"/>
      <c r="L9" s="216"/>
      <c r="M9" s="216" t="s">
        <v>166</v>
      </c>
      <c r="N9" s="216" t="s">
        <v>166</v>
      </c>
      <c r="O9" s="216"/>
      <c r="P9" s="216"/>
      <c r="Q9" s="217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70"/>
      <c r="HC9" s="70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70"/>
      <c r="IV9" s="70"/>
      <c r="IW9" s="70"/>
      <c r="IX9" s="70"/>
    </row>
    <row r="10" s="67" customFormat="1" ht="20" customHeight="1" spans="1:258">
      <c r="A10" s="85" t="s">
        <v>171</v>
      </c>
      <c r="B10" s="86" t="s">
        <v>161</v>
      </c>
      <c r="C10" s="87">
        <f t="shared" si="0"/>
        <v>96</v>
      </c>
      <c r="D10" s="87">
        <f t="shared" si="1"/>
        <v>100</v>
      </c>
      <c r="E10" s="87">
        <v>104</v>
      </c>
      <c r="F10" s="87">
        <f t="shared" si="2"/>
        <v>108</v>
      </c>
      <c r="G10" s="87">
        <f>F10+5</f>
        <v>113</v>
      </c>
      <c r="H10" s="87">
        <f t="shared" si="3"/>
        <v>119</v>
      </c>
      <c r="I10" s="86"/>
      <c r="J10" s="212"/>
      <c r="K10" s="216"/>
      <c r="L10" s="216"/>
      <c r="M10" s="216" t="s">
        <v>166</v>
      </c>
      <c r="N10" s="216" t="s">
        <v>168</v>
      </c>
      <c r="O10" s="216"/>
      <c r="P10" s="216"/>
      <c r="Q10" s="217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70"/>
      <c r="DB10" s="70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70"/>
      <c r="EF10" s="70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70"/>
      <c r="EU10" s="70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70"/>
      <c r="FJ10" s="70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70"/>
      <c r="FY10" s="70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70"/>
      <c r="GN10" s="70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70"/>
      <c r="HC10" s="70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70"/>
      <c r="HR10" s="70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70"/>
      <c r="IV10" s="70"/>
      <c r="IW10" s="70"/>
      <c r="IX10" s="70"/>
    </row>
    <row r="11" s="67" customFormat="1" ht="20" customHeight="1" spans="1:258">
      <c r="A11" s="85" t="s">
        <v>172</v>
      </c>
      <c r="B11" s="86" t="s">
        <v>173</v>
      </c>
      <c r="C11" s="87">
        <f>D11-1.2</f>
        <v>42.6</v>
      </c>
      <c r="D11" s="87">
        <f>E11-1.2</f>
        <v>43.8</v>
      </c>
      <c r="E11" s="87">
        <v>45</v>
      </c>
      <c r="F11" s="87">
        <f>E11+1.2</f>
        <v>46.2</v>
      </c>
      <c r="G11" s="87">
        <f>F11+1.2</f>
        <v>47.4</v>
      </c>
      <c r="H11" s="87">
        <f>G11+1.4</f>
        <v>48.8</v>
      </c>
      <c r="I11" s="86"/>
      <c r="J11" s="212"/>
      <c r="K11" s="216"/>
      <c r="L11" s="216"/>
      <c r="M11" s="216" t="s">
        <v>166</v>
      </c>
      <c r="N11" s="216" t="s">
        <v>166</v>
      </c>
      <c r="O11" s="216"/>
      <c r="P11" s="216"/>
      <c r="Q11" s="217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70"/>
      <c r="CM11" s="70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70"/>
      <c r="DB11" s="70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70"/>
      <c r="DQ11" s="70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70"/>
      <c r="EF11" s="70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70"/>
      <c r="EU11" s="70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70"/>
      <c r="FJ11" s="70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70"/>
      <c r="FY11" s="70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70"/>
      <c r="GN11" s="70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70"/>
      <c r="HC11" s="70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70"/>
      <c r="HR11" s="70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70"/>
      <c r="IG11" s="70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70"/>
      <c r="IV11" s="70"/>
      <c r="IW11" s="70"/>
      <c r="IX11" s="70"/>
    </row>
    <row r="12" s="67" customFormat="1" ht="20" customHeight="1" spans="1:258">
      <c r="A12" s="85" t="s">
        <v>174</v>
      </c>
      <c r="B12" s="86" t="s">
        <v>175</v>
      </c>
      <c r="C12" s="87">
        <f>D12-0.5</f>
        <v>20</v>
      </c>
      <c r="D12" s="87">
        <f>E12-0.5</f>
        <v>20.5</v>
      </c>
      <c r="E12" s="87">
        <v>21</v>
      </c>
      <c r="F12" s="87">
        <f t="shared" ref="F12:H12" si="4">E12+0.5</f>
        <v>21.5</v>
      </c>
      <c r="G12" s="87">
        <f t="shared" si="4"/>
        <v>22</v>
      </c>
      <c r="H12" s="87">
        <f t="shared" si="4"/>
        <v>22.5</v>
      </c>
      <c r="I12" s="102"/>
      <c r="J12" s="212"/>
      <c r="K12" s="216"/>
      <c r="L12" s="216"/>
      <c r="M12" s="216" t="s">
        <v>176</v>
      </c>
      <c r="N12" s="216" t="s">
        <v>177</v>
      </c>
      <c r="O12" s="216"/>
      <c r="P12" s="216"/>
      <c r="Q12" s="217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70"/>
      <c r="CM12" s="70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70"/>
      <c r="DB12" s="70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70"/>
      <c r="DQ12" s="70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70"/>
      <c r="EF12" s="70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70"/>
      <c r="EU12" s="70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70"/>
      <c r="FJ12" s="70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70"/>
      <c r="FY12" s="70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70"/>
      <c r="GN12" s="70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70"/>
      <c r="HC12" s="70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70"/>
      <c r="HR12" s="70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70"/>
      <c r="IG12" s="70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70"/>
      <c r="IV12" s="70"/>
      <c r="IW12" s="70"/>
      <c r="IX12" s="70"/>
    </row>
    <row r="13" s="67" customFormat="1" ht="20" customHeight="1" spans="1:258">
      <c r="A13" s="85" t="s">
        <v>178</v>
      </c>
      <c r="B13" s="86">
        <v>0</v>
      </c>
      <c r="C13" s="87">
        <f>D13-0.8</f>
        <v>17.9</v>
      </c>
      <c r="D13" s="87">
        <f>E13-0.8</f>
        <v>18.7</v>
      </c>
      <c r="E13" s="87">
        <v>19.5</v>
      </c>
      <c r="F13" s="87">
        <f>E13+0.8</f>
        <v>20.3</v>
      </c>
      <c r="G13" s="87">
        <f>F13+0.8</f>
        <v>21.1</v>
      </c>
      <c r="H13" s="87">
        <f>G13+1.3</f>
        <v>22.4</v>
      </c>
      <c r="I13" s="86"/>
      <c r="J13" s="212"/>
      <c r="K13" s="216"/>
      <c r="L13" s="216"/>
      <c r="M13" s="216" t="s">
        <v>166</v>
      </c>
      <c r="N13" s="216" t="s">
        <v>163</v>
      </c>
      <c r="O13" s="216"/>
      <c r="P13" s="216"/>
      <c r="Q13" s="217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70"/>
      <c r="CM13" s="70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70"/>
      <c r="DB13" s="70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70"/>
      <c r="DQ13" s="70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70"/>
      <c r="EF13" s="70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70"/>
      <c r="EU13" s="70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70"/>
      <c r="FJ13" s="70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70"/>
      <c r="FY13" s="70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70"/>
      <c r="GN13" s="70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70"/>
      <c r="HC13" s="70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70"/>
      <c r="HR13" s="70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70"/>
      <c r="IG13" s="70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70"/>
      <c r="IV13" s="70"/>
      <c r="IW13" s="70"/>
      <c r="IX13" s="70"/>
    </row>
    <row r="14" s="67" customFormat="1" ht="20" customHeight="1" spans="1:258">
      <c r="A14" s="85" t="s">
        <v>179</v>
      </c>
      <c r="B14" s="86">
        <v>0</v>
      </c>
      <c r="C14" s="87">
        <f>D14-0.7</f>
        <v>16.1</v>
      </c>
      <c r="D14" s="87">
        <f>E14-0.7</f>
        <v>16.8</v>
      </c>
      <c r="E14" s="87">
        <v>17.5</v>
      </c>
      <c r="F14" s="87">
        <f>E14+0.7</f>
        <v>18.2</v>
      </c>
      <c r="G14" s="87">
        <f>F14+0.7</f>
        <v>18.9</v>
      </c>
      <c r="H14" s="87">
        <f>G14+0.95</f>
        <v>19.85</v>
      </c>
      <c r="I14" s="86"/>
      <c r="J14" s="212"/>
      <c r="K14" s="216"/>
      <c r="L14" s="216"/>
      <c r="M14" s="216" t="s">
        <v>177</v>
      </c>
      <c r="N14" s="216" t="s">
        <v>177</v>
      </c>
      <c r="O14" s="216"/>
      <c r="P14" s="216"/>
      <c r="Q14" s="217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70"/>
      <c r="IG14" s="70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70"/>
      <c r="IV14" s="70"/>
      <c r="IW14" s="70"/>
      <c r="IX14" s="70"/>
    </row>
    <row r="15" s="67" customFormat="1" ht="20" customHeight="1" spans="1:258">
      <c r="A15" s="85" t="s">
        <v>180</v>
      </c>
      <c r="B15" s="86" t="s">
        <v>161</v>
      </c>
      <c r="C15" s="87">
        <f>D15</f>
        <v>2.5</v>
      </c>
      <c r="D15" s="87">
        <f>E15</f>
        <v>2.5</v>
      </c>
      <c r="E15" s="87">
        <v>2.5</v>
      </c>
      <c r="F15" s="87">
        <f t="shared" ref="F15:H15" si="5">E15</f>
        <v>2.5</v>
      </c>
      <c r="G15" s="87">
        <f t="shared" si="5"/>
        <v>2.5</v>
      </c>
      <c r="H15" s="87">
        <f t="shared" si="5"/>
        <v>2.5</v>
      </c>
      <c r="I15" s="86"/>
      <c r="J15" s="212"/>
      <c r="K15" s="216"/>
      <c r="L15" s="216"/>
      <c r="M15" s="216" t="s">
        <v>166</v>
      </c>
      <c r="N15" s="216" t="s">
        <v>166</v>
      </c>
      <c r="O15" s="216"/>
      <c r="P15" s="216"/>
      <c r="Q15" s="217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70"/>
      <c r="EF15" s="70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70"/>
      <c r="EU15" s="70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70"/>
      <c r="FJ15" s="70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70"/>
      <c r="FY15" s="70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70"/>
      <c r="GN15" s="70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70"/>
      <c r="HC15" s="70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70"/>
      <c r="HR15" s="70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70"/>
      <c r="IG15" s="70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70"/>
      <c r="IV15" s="70"/>
      <c r="IW15" s="70"/>
      <c r="IX15" s="70"/>
    </row>
    <row r="16" s="67" customFormat="1" ht="20" customHeight="1" spans="1:258">
      <c r="A16" s="85" t="s">
        <v>181</v>
      </c>
      <c r="B16" s="86">
        <v>0</v>
      </c>
      <c r="C16" s="87">
        <f>D16</f>
        <v>1.2</v>
      </c>
      <c r="D16" s="87">
        <f>E16</f>
        <v>1.2</v>
      </c>
      <c r="E16" s="88">
        <v>1.2</v>
      </c>
      <c r="F16" s="87">
        <f t="shared" ref="F16:H16" si="6">E16</f>
        <v>1.2</v>
      </c>
      <c r="G16" s="87">
        <f t="shared" si="6"/>
        <v>1.2</v>
      </c>
      <c r="H16" s="87">
        <f t="shared" si="6"/>
        <v>1.2</v>
      </c>
      <c r="I16" s="86"/>
      <c r="J16" s="212"/>
      <c r="K16" s="216"/>
      <c r="L16" s="216"/>
      <c r="M16" s="216" t="s">
        <v>166</v>
      </c>
      <c r="N16" s="216" t="s">
        <v>166</v>
      </c>
      <c r="O16" s="216"/>
      <c r="P16" s="216"/>
      <c r="Q16" s="217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70"/>
      <c r="CM16" s="70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70"/>
      <c r="DB16" s="70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70"/>
      <c r="DQ16" s="70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70"/>
      <c r="EF16" s="70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70"/>
      <c r="EU16" s="70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70"/>
      <c r="FJ16" s="70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70"/>
      <c r="FY16" s="70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70"/>
      <c r="GN16" s="70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70"/>
      <c r="HC16" s="70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70"/>
      <c r="HR16" s="70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70"/>
      <c r="IG16" s="70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70"/>
      <c r="IV16" s="70"/>
      <c r="IW16" s="70"/>
      <c r="IX16" s="70"/>
    </row>
    <row r="17" s="67" customFormat="1" ht="20" customHeight="1" spans="1:258">
      <c r="A17" s="85" t="s">
        <v>182</v>
      </c>
      <c r="B17" s="89"/>
      <c r="C17" s="87">
        <f>D17-0</f>
        <v>19.1</v>
      </c>
      <c r="D17" s="87">
        <f>E17-0.4</f>
        <v>19.1</v>
      </c>
      <c r="E17" s="87">
        <v>19.5</v>
      </c>
      <c r="F17" s="87">
        <f>E17+0.4</f>
        <v>19.9</v>
      </c>
      <c r="G17" s="87">
        <f>F17+0.4</f>
        <v>20.3</v>
      </c>
      <c r="H17" s="87">
        <f>G17+0.6</f>
        <v>20.9</v>
      </c>
      <c r="I17" s="103"/>
      <c r="J17" s="212"/>
      <c r="K17" s="216"/>
      <c r="L17" s="216"/>
      <c r="M17" s="216"/>
      <c r="N17" s="216"/>
      <c r="O17" s="216"/>
      <c r="P17" s="216"/>
      <c r="Q17" s="217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70"/>
      <c r="CM17" s="70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70"/>
      <c r="DB17" s="70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70"/>
      <c r="DQ17" s="70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70"/>
      <c r="EF17" s="70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70"/>
      <c r="EU17" s="70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70"/>
      <c r="FJ17" s="70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70"/>
      <c r="FY17" s="70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70"/>
      <c r="GN17" s="70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70"/>
      <c r="HC17" s="70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70"/>
      <c r="HR17" s="70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70"/>
      <c r="IG17" s="70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70"/>
      <c r="IV17" s="70"/>
      <c r="IW17" s="70"/>
      <c r="IX17" s="70"/>
    </row>
    <row r="18" s="67" customFormat="1" ht="20" customHeight="1" spans="1:258">
      <c r="A18" s="85" t="s">
        <v>183</v>
      </c>
      <c r="B18" s="200"/>
      <c r="C18" s="87">
        <f>D18-0</f>
        <v>11.1</v>
      </c>
      <c r="D18" s="87">
        <f>E18-0.2</f>
        <v>11.1</v>
      </c>
      <c r="E18" s="87">
        <v>11.3</v>
      </c>
      <c r="F18" s="87">
        <f>E18+0.2</f>
        <v>11.5</v>
      </c>
      <c r="G18" s="87">
        <f>F18+0.2</f>
        <v>11.7</v>
      </c>
      <c r="H18" s="87">
        <f>G18+0.25</f>
        <v>11.95</v>
      </c>
      <c r="I18" s="103"/>
      <c r="J18" s="212"/>
      <c r="K18" s="216"/>
      <c r="L18" s="216"/>
      <c r="M18" s="216"/>
      <c r="N18" s="216"/>
      <c r="O18" s="216"/>
      <c r="P18" s="216"/>
      <c r="Q18" s="217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70"/>
      <c r="CM18" s="70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70"/>
      <c r="DB18" s="70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70"/>
      <c r="DQ18" s="70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70"/>
      <c r="EF18" s="70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70"/>
      <c r="EU18" s="70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70"/>
      <c r="FJ18" s="70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70"/>
      <c r="FY18" s="70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70"/>
      <c r="GN18" s="70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70"/>
      <c r="HC18" s="70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70"/>
      <c r="HR18" s="70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70"/>
      <c r="IG18" s="70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70"/>
      <c r="IV18" s="70"/>
      <c r="IW18" s="70"/>
      <c r="IX18" s="70"/>
    </row>
    <row r="19" s="67" customFormat="1" ht="20" customHeight="1" spans="1:258">
      <c r="A19" s="85"/>
      <c r="B19" s="200"/>
      <c r="C19" s="90"/>
      <c r="D19" s="90"/>
      <c r="E19" s="90"/>
      <c r="F19" s="90"/>
      <c r="G19" s="90"/>
      <c r="H19" s="90"/>
      <c r="I19" s="103"/>
      <c r="J19" s="212"/>
      <c r="K19" s="216"/>
      <c r="L19" s="216"/>
      <c r="M19" s="216"/>
      <c r="N19" s="216"/>
      <c r="O19" s="216"/>
      <c r="P19" s="216"/>
      <c r="Q19" s="217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70"/>
      <c r="CM19" s="70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70"/>
      <c r="DB19" s="70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70"/>
      <c r="DQ19" s="70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70"/>
      <c r="EF19" s="70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70"/>
      <c r="EU19" s="70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70"/>
      <c r="FJ19" s="70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70"/>
      <c r="FY19" s="70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70"/>
      <c r="GN19" s="70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70"/>
      <c r="HC19" s="70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70"/>
      <c r="HR19" s="70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70"/>
      <c r="IG19" s="70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70"/>
      <c r="IV19" s="70"/>
      <c r="IW19" s="70"/>
      <c r="IX19" s="70"/>
    </row>
    <row r="20" s="67" customFormat="1" ht="20" customHeight="1" spans="1:258">
      <c r="A20" s="85"/>
      <c r="B20" s="200"/>
      <c r="C20" s="90"/>
      <c r="D20" s="90"/>
      <c r="E20" s="90"/>
      <c r="F20" s="90"/>
      <c r="G20" s="90"/>
      <c r="H20" s="90"/>
      <c r="I20" s="103"/>
      <c r="J20" s="212"/>
      <c r="K20" s="216"/>
      <c r="L20" s="216"/>
      <c r="M20" s="216"/>
      <c r="N20" s="216"/>
      <c r="O20" s="216"/>
      <c r="P20" s="216"/>
      <c r="Q20" s="217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70"/>
      <c r="CM20" s="70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70"/>
      <c r="DB20" s="70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70"/>
      <c r="DQ20" s="70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70"/>
      <c r="EF20" s="70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70"/>
      <c r="EU20" s="70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70"/>
      <c r="FJ20" s="70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70"/>
      <c r="FY20" s="70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70"/>
      <c r="GN20" s="70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70"/>
      <c r="HC20" s="70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70"/>
      <c r="HR20" s="70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70"/>
      <c r="IG20" s="70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70"/>
      <c r="IV20" s="70"/>
      <c r="IW20" s="70"/>
      <c r="IX20" s="70"/>
    </row>
    <row r="21" s="67" customFormat="1" ht="20" customHeight="1" spans="1:258">
      <c r="A21" s="201"/>
      <c r="B21" s="202"/>
      <c r="C21" s="203"/>
      <c r="D21" s="203"/>
      <c r="E21" s="204"/>
      <c r="F21" s="203"/>
      <c r="G21" s="203"/>
      <c r="H21" s="203"/>
      <c r="I21" s="203"/>
      <c r="J21" s="218"/>
      <c r="K21" s="219"/>
      <c r="L21" s="219"/>
      <c r="M21" s="220"/>
      <c r="N21" s="219"/>
      <c r="O21" s="219"/>
      <c r="P21" s="220"/>
      <c r="Q21" s="221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70"/>
      <c r="CM21" s="70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70"/>
      <c r="DB21" s="70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70"/>
      <c r="DQ21" s="70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70"/>
      <c r="EF21" s="70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70"/>
      <c r="EU21" s="70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70"/>
      <c r="FJ21" s="70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70"/>
      <c r="FY21" s="70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70"/>
      <c r="GN21" s="70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70"/>
      <c r="HC21" s="70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70"/>
      <c r="HR21" s="70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70"/>
      <c r="IG21" s="70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70"/>
      <c r="IV21" s="70"/>
      <c r="IW21" s="70"/>
      <c r="IX21" s="70"/>
    </row>
    <row r="22" s="67" customFormat="1" ht="16.5" spans="1:258">
      <c r="A22" s="330"/>
      <c r="B22" s="330"/>
      <c r="C22" s="331"/>
      <c r="D22" s="331"/>
      <c r="E22" s="332"/>
      <c r="F22" s="331"/>
      <c r="G22" s="331"/>
      <c r="H22" s="331"/>
      <c r="I22" s="339"/>
      <c r="Q22" s="23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70"/>
      <c r="CM22" s="70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70"/>
      <c r="DB22" s="70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70"/>
      <c r="DQ22" s="70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70"/>
      <c r="EF22" s="70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70"/>
      <c r="EU22" s="70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70"/>
      <c r="FJ22" s="70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70"/>
      <c r="FY22" s="70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70"/>
      <c r="GN22" s="70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70"/>
      <c r="HC22" s="70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70"/>
      <c r="HR22" s="70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70"/>
      <c r="IG22" s="70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70"/>
      <c r="IV22" s="70"/>
      <c r="IW22" s="70"/>
      <c r="IX22" s="70"/>
    </row>
    <row r="23" s="67" customFormat="1" spans="1:258">
      <c r="A23" s="333" t="s">
        <v>184</v>
      </c>
      <c r="B23" s="333"/>
      <c r="C23" s="334"/>
      <c r="D23" s="334"/>
      <c r="Q23" s="23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70"/>
      <c r="CM23" s="70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70"/>
      <c r="DB23" s="70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70"/>
      <c r="DQ23" s="70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70"/>
      <c r="EF23" s="70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70"/>
      <c r="EU23" s="70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70"/>
      <c r="FJ23" s="70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70"/>
      <c r="FY23" s="70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70"/>
      <c r="GN23" s="70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70"/>
      <c r="HC23" s="70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70"/>
      <c r="HR23" s="70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70"/>
      <c r="IG23" s="70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70"/>
      <c r="IV23" s="70"/>
      <c r="IW23" s="70"/>
      <c r="IX23" s="70"/>
    </row>
    <row r="24" s="67" customFormat="1" spans="3:258">
      <c r="C24" s="68"/>
      <c r="D24" s="68"/>
      <c r="K24" s="222" t="s">
        <v>185</v>
      </c>
      <c r="L24" s="223">
        <v>45267</v>
      </c>
      <c r="M24" s="222" t="s">
        <v>186</v>
      </c>
      <c r="N24" s="222" t="s">
        <v>138</v>
      </c>
      <c r="O24" s="222" t="s">
        <v>187</v>
      </c>
      <c r="P24" s="67" t="s">
        <v>141</v>
      </c>
      <c r="Q24" s="23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70"/>
      <c r="CM24" s="70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70"/>
      <c r="DB24" s="70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70"/>
      <c r="DQ24" s="70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70"/>
      <c r="EF24" s="70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70"/>
      <c r="EU24" s="70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70"/>
      <c r="FJ24" s="70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70"/>
      <c r="FY24" s="70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70"/>
      <c r="GN24" s="70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70"/>
      <c r="HC24" s="70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70"/>
      <c r="HR24" s="70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70"/>
      <c r="IG24" s="70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70"/>
      <c r="IV24" s="70"/>
      <c r="IW24" s="70"/>
      <c r="IX24" s="70"/>
    </row>
    <row r="25" s="70" customFormat="1" spans="1:255">
      <c r="A25" s="67"/>
      <c r="B25" s="67"/>
      <c r="C25" s="68"/>
      <c r="D25" s="68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329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7"/>
      <c r="DE25" s="67"/>
      <c r="DF25" s="67"/>
      <c r="DG25" s="67"/>
      <c r="DH25" s="67"/>
      <c r="DI25" s="67"/>
      <c r="DJ25" s="67"/>
      <c r="DK25" s="67"/>
      <c r="DL25" s="67"/>
      <c r="DM25" s="67"/>
      <c r="DN25" s="67"/>
      <c r="DO25" s="67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  <c r="IU25" s="67"/>
    </row>
  </sheetData>
  <mergeCells count="9">
    <mergeCell ref="A1:P1"/>
    <mergeCell ref="B2:D2"/>
    <mergeCell ref="F2:I2"/>
    <mergeCell ref="L2:P2"/>
    <mergeCell ref="B3:I3"/>
    <mergeCell ref="K3:P3"/>
    <mergeCell ref="A3:A5"/>
    <mergeCell ref="B4:B5"/>
    <mergeCell ref="J2:J21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Normal="100" topLeftCell="A25" workbookViewId="0">
      <selection activeCell="G53" sqref="G53"/>
    </sheetView>
  </sheetViews>
  <sheetFormatPr defaultColWidth="10" defaultRowHeight="16.5" customHeight="1"/>
  <cols>
    <col min="1" max="1" width="10.875" style="234" customWidth="1"/>
    <col min="2" max="6" width="10" style="234"/>
    <col min="7" max="7" width="10.125" style="234"/>
    <col min="8" max="16384" width="10" style="234"/>
  </cols>
  <sheetData>
    <row r="1" ht="22.5" customHeight="1" spans="1:11">
      <c r="A1" s="111" t="s">
        <v>188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ht="17.25" customHeight="1" spans="1:11">
      <c r="A2" s="235" t="s">
        <v>53</v>
      </c>
      <c r="B2" s="236"/>
      <c r="C2" s="236"/>
      <c r="D2" s="237" t="s">
        <v>55</v>
      </c>
      <c r="E2" s="237"/>
      <c r="F2" s="236" t="s">
        <v>56</v>
      </c>
      <c r="G2" s="236"/>
      <c r="H2" s="238" t="s">
        <v>57</v>
      </c>
      <c r="I2" s="308" t="s">
        <v>56</v>
      </c>
      <c r="J2" s="308"/>
      <c r="K2" s="309"/>
    </row>
    <row r="3" customHeight="1" spans="1:11">
      <c r="A3" s="239" t="s">
        <v>58</v>
      </c>
      <c r="B3" s="240"/>
      <c r="C3" s="241"/>
      <c r="D3" s="242" t="s">
        <v>59</v>
      </c>
      <c r="E3" s="243"/>
      <c r="F3" s="243"/>
      <c r="G3" s="244"/>
      <c r="H3" s="242" t="s">
        <v>60</v>
      </c>
      <c r="I3" s="243"/>
      <c r="J3" s="243"/>
      <c r="K3" s="244"/>
    </row>
    <row r="4" customHeight="1" spans="1:11">
      <c r="A4" s="245" t="s">
        <v>61</v>
      </c>
      <c r="B4" s="117" t="str">
        <f>首期!B4</f>
        <v>TAJJAM81233</v>
      </c>
      <c r="C4" s="118"/>
      <c r="D4" s="245" t="s">
        <v>63</v>
      </c>
      <c r="E4" s="246"/>
      <c r="F4" s="247">
        <v>45347</v>
      </c>
      <c r="G4" s="248"/>
      <c r="H4" s="245" t="s">
        <v>189</v>
      </c>
      <c r="I4" s="246"/>
      <c r="J4" s="117" t="s">
        <v>65</v>
      </c>
      <c r="K4" s="118" t="s">
        <v>66</v>
      </c>
    </row>
    <row r="5" customHeight="1" spans="1:11">
      <c r="A5" s="249" t="s">
        <v>67</v>
      </c>
      <c r="B5" s="117" t="str">
        <f>首期!B5</f>
        <v>男式功能短袖T恤</v>
      </c>
      <c r="C5" s="118"/>
      <c r="D5" s="245" t="s">
        <v>190</v>
      </c>
      <c r="E5" s="246"/>
      <c r="F5" s="247">
        <v>45268</v>
      </c>
      <c r="G5" s="248"/>
      <c r="H5" s="245" t="s">
        <v>191</v>
      </c>
      <c r="I5" s="246"/>
      <c r="J5" s="117" t="s">
        <v>65</v>
      </c>
      <c r="K5" s="118" t="s">
        <v>66</v>
      </c>
    </row>
    <row r="6" customHeight="1" spans="1:11">
      <c r="A6" s="245" t="s">
        <v>71</v>
      </c>
      <c r="B6" s="250">
        <v>4</v>
      </c>
      <c r="C6" s="251">
        <v>6</v>
      </c>
      <c r="D6" s="245" t="s">
        <v>192</v>
      </c>
      <c r="E6" s="246"/>
      <c r="F6" s="247">
        <v>45290</v>
      </c>
      <c r="G6" s="248"/>
      <c r="H6" s="245" t="s">
        <v>193</v>
      </c>
      <c r="I6" s="246"/>
      <c r="J6" s="246"/>
      <c r="K6" s="310"/>
    </row>
    <row r="7" customHeight="1" spans="1:11">
      <c r="A7" s="245" t="s">
        <v>74</v>
      </c>
      <c r="B7" s="117">
        <f>首期!B7</f>
        <v>22080</v>
      </c>
      <c r="C7" s="118"/>
      <c r="D7" s="245" t="s">
        <v>194</v>
      </c>
      <c r="E7" s="246"/>
      <c r="F7" s="247">
        <v>45301</v>
      </c>
      <c r="G7" s="248"/>
      <c r="H7" s="252"/>
      <c r="I7" s="117"/>
      <c r="J7" s="117"/>
      <c r="K7" s="118"/>
    </row>
    <row r="8" customHeight="1" spans="1:11">
      <c r="A8" s="253" t="s">
        <v>77</v>
      </c>
      <c r="B8" s="254" t="str">
        <f>首期!B8</f>
        <v>CGDD23110200106</v>
      </c>
      <c r="C8" s="255"/>
      <c r="D8" s="256" t="s">
        <v>79</v>
      </c>
      <c r="E8" s="257"/>
      <c r="F8" s="258">
        <v>45342</v>
      </c>
      <c r="G8" s="259"/>
      <c r="H8" s="256"/>
      <c r="I8" s="257"/>
      <c r="J8" s="257"/>
      <c r="K8" s="311"/>
    </row>
    <row r="9" customHeight="1" spans="1:11">
      <c r="A9" s="260" t="s">
        <v>195</v>
      </c>
      <c r="B9" s="260"/>
      <c r="C9" s="260"/>
      <c r="D9" s="260"/>
      <c r="E9" s="260"/>
      <c r="F9" s="260"/>
      <c r="G9" s="260"/>
      <c r="H9" s="260"/>
      <c r="I9" s="260"/>
      <c r="J9" s="260"/>
      <c r="K9" s="260"/>
    </row>
    <row r="10" customHeight="1" spans="1:11">
      <c r="A10" s="261" t="s">
        <v>83</v>
      </c>
      <c r="B10" s="262" t="s">
        <v>84</v>
      </c>
      <c r="C10" s="263" t="s">
        <v>85</v>
      </c>
      <c r="D10" s="264"/>
      <c r="E10" s="265" t="s">
        <v>88</v>
      </c>
      <c r="F10" s="262" t="s">
        <v>84</v>
      </c>
      <c r="G10" s="263" t="s">
        <v>85</v>
      </c>
      <c r="H10" s="262"/>
      <c r="I10" s="265" t="s">
        <v>86</v>
      </c>
      <c r="J10" s="262" t="s">
        <v>84</v>
      </c>
      <c r="K10" s="312" t="s">
        <v>85</v>
      </c>
    </row>
    <row r="11" customHeight="1" spans="1:11">
      <c r="A11" s="249" t="s">
        <v>89</v>
      </c>
      <c r="B11" s="266" t="s">
        <v>84</v>
      </c>
      <c r="C11" s="117" t="s">
        <v>85</v>
      </c>
      <c r="D11" s="267"/>
      <c r="E11" s="268" t="s">
        <v>91</v>
      </c>
      <c r="F11" s="266" t="s">
        <v>84</v>
      </c>
      <c r="G11" s="117" t="s">
        <v>85</v>
      </c>
      <c r="H11" s="266"/>
      <c r="I11" s="268" t="s">
        <v>96</v>
      </c>
      <c r="J11" s="266" t="s">
        <v>84</v>
      </c>
      <c r="K11" s="118" t="s">
        <v>85</v>
      </c>
    </row>
    <row r="12" customHeight="1" spans="1:11">
      <c r="A12" s="256" t="s">
        <v>123</v>
      </c>
      <c r="B12" s="257"/>
      <c r="C12" s="257"/>
      <c r="D12" s="257"/>
      <c r="E12" s="257"/>
      <c r="F12" s="257"/>
      <c r="G12" s="257"/>
      <c r="H12" s="257"/>
      <c r="I12" s="257"/>
      <c r="J12" s="257"/>
      <c r="K12" s="311"/>
    </row>
    <row r="13" customHeight="1" spans="1:11">
      <c r="A13" s="269" t="s">
        <v>196</v>
      </c>
      <c r="B13" s="269"/>
      <c r="C13" s="269"/>
      <c r="D13" s="269"/>
      <c r="E13" s="269"/>
      <c r="F13" s="269"/>
      <c r="G13" s="269"/>
      <c r="H13" s="269"/>
      <c r="I13" s="269"/>
      <c r="J13" s="269"/>
      <c r="K13" s="269"/>
    </row>
    <row r="14" customHeight="1" spans="1:11">
      <c r="A14" s="270" t="s">
        <v>197</v>
      </c>
      <c r="B14" s="271"/>
      <c r="C14" s="271"/>
      <c r="D14" s="271"/>
      <c r="E14" s="271"/>
      <c r="F14" s="271"/>
      <c r="G14" s="271"/>
      <c r="H14" s="272"/>
      <c r="I14" s="313"/>
      <c r="J14" s="313"/>
      <c r="K14" s="314"/>
    </row>
    <row r="15" customHeight="1" spans="1:11">
      <c r="A15" s="273"/>
      <c r="B15" s="274"/>
      <c r="C15" s="274"/>
      <c r="D15" s="275"/>
      <c r="E15" s="276"/>
      <c r="F15" s="274"/>
      <c r="G15" s="274"/>
      <c r="H15" s="275"/>
      <c r="I15" s="315"/>
      <c r="J15" s="316"/>
      <c r="K15" s="317"/>
    </row>
    <row r="16" customHeight="1" spans="1:11">
      <c r="A16" s="277"/>
      <c r="B16" s="254"/>
      <c r="C16" s="254"/>
      <c r="D16" s="254"/>
      <c r="E16" s="254"/>
      <c r="F16" s="254"/>
      <c r="G16" s="254"/>
      <c r="H16" s="254"/>
      <c r="I16" s="254"/>
      <c r="J16" s="254"/>
      <c r="K16" s="255"/>
    </row>
    <row r="17" customHeight="1" spans="1:11">
      <c r="A17" s="269" t="s">
        <v>198</v>
      </c>
      <c r="B17" s="269"/>
      <c r="C17" s="269"/>
      <c r="D17" s="269"/>
      <c r="E17" s="269"/>
      <c r="F17" s="269"/>
      <c r="G17" s="269"/>
      <c r="H17" s="269"/>
      <c r="I17" s="269"/>
      <c r="J17" s="269"/>
      <c r="K17" s="269"/>
    </row>
    <row r="18" customHeight="1" spans="1:11">
      <c r="A18" s="278"/>
      <c r="B18" s="279"/>
      <c r="C18" s="279"/>
      <c r="D18" s="279"/>
      <c r="E18" s="279"/>
      <c r="F18" s="279"/>
      <c r="G18" s="279"/>
      <c r="H18" s="279"/>
      <c r="I18" s="313"/>
      <c r="J18" s="313"/>
      <c r="K18" s="314"/>
    </row>
    <row r="19" customHeight="1" spans="1:11">
      <c r="A19" s="273"/>
      <c r="B19" s="274"/>
      <c r="C19" s="274"/>
      <c r="D19" s="275"/>
      <c r="E19" s="276"/>
      <c r="F19" s="274"/>
      <c r="G19" s="274"/>
      <c r="H19" s="275"/>
      <c r="I19" s="315"/>
      <c r="J19" s="316"/>
      <c r="K19" s="317"/>
    </row>
    <row r="20" customHeight="1" spans="1:11">
      <c r="A20" s="277"/>
      <c r="B20" s="254"/>
      <c r="C20" s="254"/>
      <c r="D20" s="254"/>
      <c r="E20" s="254"/>
      <c r="F20" s="254"/>
      <c r="G20" s="254"/>
      <c r="H20" s="254"/>
      <c r="I20" s="254"/>
      <c r="J20" s="254"/>
      <c r="K20" s="255"/>
    </row>
    <row r="21" customHeight="1" spans="1:11">
      <c r="A21" s="280" t="s">
        <v>121</v>
      </c>
      <c r="B21" s="280"/>
      <c r="C21" s="280"/>
      <c r="D21" s="280"/>
      <c r="E21" s="280"/>
      <c r="F21" s="280"/>
      <c r="G21" s="280"/>
      <c r="H21" s="280"/>
      <c r="I21" s="280"/>
      <c r="J21" s="280"/>
      <c r="K21" s="280"/>
    </row>
    <row r="22" customHeight="1" spans="1:11">
      <c r="A22" s="112" t="s">
        <v>199</v>
      </c>
      <c r="B22" s="147"/>
      <c r="C22" s="147"/>
      <c r="D22" s="147"/>
      <c r="E22" s="147"/>
      <c r="F22" s="147"/>
      <c r="G22" s="147"/>
      <c r="H22" s="147"/>
      <c r="I22" s="147"/>
      <c r="J22" s="147"/>
      <c r="K22" s="175"/>
    </row>
    <row r="23" customHeight="1" spans="1:11">
      <c r="A23" s="125" t="s">
        <v>122</v>
      </c>
      <c r="B23" s="127"/>
      <c r="C23" s="117" t="s">
        <v>65</v>
      </c>
      <c r="D23" s="117" t="s">
        <v>66</v>
      </c>
      <c r="E23" s="124"/>
      <c r="F23" s="124"/>
      <c r="G23" s="124"/>
      <c r="H23" s="124"/>
      <c r="I23" s="124"/>
      <c r="J23" s="124"/>
      <c r="K23" s="168"/>
    </row>
    <row r="24" customHeight="1" spans="1:11">
      <c r="A24" s="281" t="s">
        <v>200</v>
      </c>
      <c r="B24" s="120"/>
      <c r="C24" s="120"/>
      <c r="D24" s="120"/>
      <c r="E24" s="120"/>
      <c r="F24" s="120"/>
      <c r="G24" s="120"/>
      <c r="H24" s="120"/>
      <c r="I24" s="120"/>
      <c r="J24" s="120"/>
      <c r="K24" s="318"/>
    </row>
    <row r="25" customHeight="1" spans="1:11">
      <c r="A25" s="282"/>
      <c r="B25" s="283"/>
      <c r="C25" s="283"/>
      <c r="D25" s="283"/>
      <c r="E25" s="283"/>
      <c r="F25" s="283"/>
      <c r="G25" s="283"/>
      <c r="H25" s="283"/>
      <c r="I25" s="283"/>
      <c r="J25" s="283"/>
      <c r="K25" s="319"/>
    </row>
    <row r="26" customHeight="1" spans="1:11">
      <c r="A26" s="260" t="s">
        <v>130</v>
      </c>
      <c r="B26" s="260"/>
      <c r="C26" s="260"/>
      <c r="D26" s="260"/>
      <c r="E26" s="260"/>
      <c r="F26" s="260"/>
      <c r="G26" s="260"/>
      <c r="H26" s="260"/>
      <c r="I26" s="260"/>
      <c r="J26" s="260"/>
      <c r="K26" s="260"/>
    </row>
    <row r="27" customHeight="1" spans="1:11">
      <c r="A27" s="239" t="s">
        <v>131</v>
      </c>
      <c r="B27" s="263" t="s">
        <v>94</v>
      </c>
      <c r="C27" s="263" t="s">
        <v>95</v>
      </c>
      <c r="D27" s="263" t="s">
        <v>87</v>
      </c>
      <c r="E27" s="240" t="s">
        <v>132</v>
      </c>
      <c r="F27" s="263" t="s">
        <v>94</v>
      </c>
      <c r="G27" s="263" t="s">
        <v>95</v>
      </c>
      <c r="H27" s="263" t="s">
        <v>87</v>
      </c>
      <c r="I27" s="240" t="s">
        <v>133</v>
      </c>
      <c r="J27" s="263" t="s">
        <v>94</v>
      </c>
      <c r="K27" s="312" t="s">
        <v>95</v>
      </c>
    </row>
    <row r="28" customHeight="1" spans="1:11">
      <c r="A28" s="284" t="s">
        <v>86</v>
      </c>
      <c r="B28" s="117" t="s">
        <v>94</v>
      </c>
      <c r="C28" s="117" t="s">
        <v>95</v>
      </c>
      <c r="D28" s="117" t="s">
        <v>87</v>
      </c>
      <c r="E28" s="285" t="s">
        <v>93</v>
      </c>
      <c r="F28" s="117" t="s">
        <v>94</v>
      </c>
      <c r="G28" s="117" t="s">
        <v>95</v>
      </c>
      <c r="H28" s="117" t="s">
        <v>87</v>
      </c>
      <c r="I28" s="285" t="s">
        <v>104</v>
      </c>
      <c r="J28" s="117" t="s">
        <v>94</v>
      </c>
      <c r="K28" s="118" t="s">
        <v>95</v>
      </c>
    </row>
    <row r="29" customHeight="1" spans="1:11">
      <c r="A29" s="245" t="s">
        <v>97</v>
      </c>
      <c r="B29" s="286"/>
      <c r="C29" s="286"/>
      <c r="D29" s="286"/>
      <c r="E29" s="286"/>
      <c r="F29" s="286"/>
      <c r="G29" s="286"/>
      <c r="H29" s="286"/>
      <c r="I29" s="286"/>
      <c r="J29" s="286"/>
      <c r="K29" s="320"/>
    </row>
    <row r="30" customHeight="1" spans="1:11">
      <c r="A30" s="287"/>
      <c r="B30" s="288"/>
      <c r="C30" s="288"/>
      <c r="D30" s="288"/>
      <c r="E30" s="288"/>
      <c r="F30" s="288"/>
      <c r="G30" s="288"/>
      <c r="H30" s="288"/>
      <c r="I30" s="288"/>
      <c r="J30" s="288"/>
      <c r="K30" s="321"/>
    </row>
    <row r="31" customHeight="1" spans="1:11">
      <c r="A31" s="289" t="s">
        <v>201</v>
      </c>
      <c r="B31" s="289"/>
      <c r="C31" s="289"/>
      <c r="D31" s="289"/>
      <c r="E31" s="289"/>
      <c r="F31" s="289"/>
      <c r="G31" s="289"/>
      <c r="H31" s="289"/>
      <c r="I31" s="289"/>
      <c r="J31" s="289"/>
      <c r="K31" s="289"/>
    </row>
    <row r="32" ht="21" customHeight="1" spans="1:11">
      <c r="A32" s="290" t="s">
        <v>202</v>
      </c>
      <c r="B32" s="291"/>
      <c r="C32" s="291"/>
      <c r="D32" s="291"/>
      <c r="E32" s="291"/>
      <c r="F32" s="291"/>
      <c r="G32" s="291"/>
      <c r="H32" s="291"/>
      <c r="I32" s="291"/>
      <c r="J32" s="291"/>
      <c r="K32" s="322"/>
    </row>
    <row r="33" ht="21" customHeight="1" spans="1:11">
      <c r="A33" s="292" t="s">
        <v>203</v>
      </c>
      <c r="B33" s="293"/>
      <c r="C33" s="293"/>
      <c r="D33" s="293"/>
      <c r="E33" s="293"/>
      <c r="F33" s="293"/>
      <c r="G33" s="293"/>
      <c r="H33" s="293"/>
      <c r="I33" s="293"/>
      <c r="J33" s="293"/>
      <c r="K33" s="323"/>
    </row>
    <row r="34" ht="21" customHeight="1" spans="1:11">
      <c r="A34" s="292" t="s">
        <v>204</v>
      </c>
      <c r="B34" s="293"/>
      <c r="C34" s="293"/>
      <c r="D34" s="293"/>
      <c r="E34" s="293"/>
      <c r="F34" s="293"/>
      <c r="G34" s="293"/>
      <c r="H34" s="293"/>
      <c r="I34" s="293"/>
      <c r="J34" s="293"/>
      <c r="K34" s="323"/>
    </row>
    <row r="35" ht="21" customHeight="1" spans="1:11">
      <c r="A35" s="292"/>
      <c r="B35" s="293"/>
      <c r="C35" s="293"/>
      <c r="D35" s="293"/>
      <c r="E35" s="293"/>
      <c r="F35" s="293"/>
      <c r="G35" s="293"/>
      <c r="H35" s="293"/>
      <c r="I35" s="293"/>
      <c r="J35" s="293"/>
      <c r="K35" s="323"/>
    </row>
    <row r="36" ht="21" customHeight="1" spans="1:11">
      <c r="A36" s="292"/>
      <c r="B36" s="293"/>
      <c r="C36" s="293"/>
      <c r="D36" s="293"/>
      <c r="E36" s="293"/>
      <c r="F36" s="293"/>
      <c r="G36" s="293"/>
      <c r="H36" s="293"/>
      <c r="I36" s="293"/>
      <c r="J36" s="293"/>
      <c r="K36" s="323"/>
    </row>
    <row r="37" ht="21" customHeight="1" spans="1:11">
      <c r="A37" s="292"/>
      <c r="B37" s="293"/>
      <c r="C37" s="293"/>
      <c r="D37" s="293"/>
      <c r="E37" s="293"/>
      <c r="F37" s="293"/>
      <c r="G37" s="293"/>
      <c r="H37" s="293"/>
      <c r="I37" s="293"/>
      <c r="J37" s="293"/>
      <c r="K37" s="323"/>
    </row>
    <row r="38" ht="21" customHeight="1" spans="1:11">
      <c r="A38" s="292"/>
      <c r="B38" s="293"/>
      <c r="C38" s="293"/>
      <c r="D38" s="293"/>
      <c r="E38" s="293"/>
      <c r="F38" s="293"/>
      <c r="G38" s="293"/>
      <c r="H38" s="293"/>
      <c r="I38" s="293"/>
      <c r="J38" s="293"/>
      <c r="K38" s="323"/>
    </row>
    <row r="39" ht="21" customHeight="1" spans="1:11">
      <c r="A39" s="292"/>
      <c r="B39" s="293"/>
      <c r="C39" s="293"/>
      <c r="D39" s="293"/>
      <c r="E39" s="293"/>
      <c r="F39" s="293"/>
      <c r="G39" s="293"/>
      <c r="H39" s="293"/>
      <c r="I39" s="293"/>
      <c r="J39" s="293"/>
      <c r="K39" s="323"/>
    </row>
    <row r="40" ht="21" customHeight="1" spans="1:11">
      <c r="A40" s="292"/>
      <c r="B40" s="293"/>
      <c r="C40" s="293"/>
      <c r="D40" s="293"/>
      <c r="E40" s="293"/>
      <c r="F40" s="293"/>
      <c r="G40" s="293"/>
      <c r="H40" s="293"/>
      <c r="I40" s="293"/>
      <c r="J40" s="293"/>
      <c r="K40" s="323"/>
    </row>
    <row r="41" ht="21" customHeight="1" spans="1:11">
      <c r="A41" s="292"/>
      <c r="B41" s="293"/>
      <c r="C41" s="293"/>
      <c r="D41" s="293"/>
      <c r="E41" s="293"/>
      <c r="F41" s="293"/>
      <c r="G41" s="293"/>
      <c r="H41" s="293"/>
      <c r="I41" s="293"/>
      <c r="J41" s="293"/>
      <c r="K41" s="323"/>
    </row>
    <row r="42" ht="21" customHeight="1" spans="1:11">
      <c r="A42" s="292"/>
      <c r="B42" s="293"/>
      <c r="C42" s="293"/>
      <c r="D42" s="293"/>
      <c r="E42" s="293"/>
      <c r="F42" s="293"/>
      <c r="G42" s="293"/>
      <c r="H42" s="293"/>
      <c r="I42" s="293"/>
      <c r="J42" s="293"/>
      <c r="K42" s="323"/>
    </row>
    <row r="43" ht="17.25" customHeight="1" spans="1:11">
      <c r="A43" s="287" t="s">
        <v>129</v>
      </c>
      <c r="B43" s="288"/>
      <c r="C43" s="288"/>
      <c r="D43" s="288"/>
      <c r="E43" s="288"/>
      <c r="F43" s="288"/>
      <c r="G43" s="288"/>
      <c r="H43" s="288"/>
      <c r="I43" s="288"/>
      <c r="J43" s="288"/>
      <c r="K43" s="321"/>
    </row>
    <row r="44" customHeight="1" spans="1:11">
      <c r="A44" s="289" t="s">
        <v>205</v>
      </c>
      <c r="B44" s="289"/>
      <c r="C44" s="289"/>
      <c r="D44" s="289"/>
      <c r="E44" s="289"/>
      <c r="F44" s="289"/>
      <c r="G44" s="289"/>
      <c r="H44" s="289"/>
      <c r="I44" s="289"/>
      <c r="J44" s="289"/>
      <c r="K44" s="289"/>
    </row>
    <row r="45" ht="18" customHeight="1" spans="1:11">
      <c r="A45" s="294" t="s">
        <v>123</v>
      </c>
      <c r="B45" s="295"/>
      <c r="C45" s="295"/>
      <c r="D45" s="295"/>
      <c r="E45" s="295"/>
      <c r="F45" s="295"/>
      <c r="G45" s="295"/>
      <c r="H45" s="295"/>
      <c r="I45" s="295"/>
      <c r="J45" s="295"/>
      <c r="K45" s="324"/>
    </row>
    <row r="46" ht="18" customHeight="1" spans="1:11">
      <c r="A46" s="294" t="s">
        <v>206</v>
      </c>
      <c r="B46" s="295"/>
      <c r="C46" s="295"/>
      <c r="D46" s="295"/>
      <c r="E46" s="295"/>
      <c r="F46" s="295"/>
      <c r="G46" s="295"/>
      <c r="H46" s="295"/>
      <c r="I46" s="295"/>
      <c r="J46" s="295"/>
      <c r="K46" s="324"/>
    </row>
    <row r="47" ht="18" customHeight="1" spans="1:11">
      <c r="A47" s="282"/>
      <c r="B47" s="283"/>
      <c r="C47" s="283"/>
      <c r="D47" s="283"/>
      <c r="E47" s="283"/>
      <c r="F47" s="283"/>
      <c r="G47" s="283"/>
      <c r="H47" s="283"/>
      <c r="I47" s="283"/>
      <c r="J47" s="283"/>
      <c r="K47" s="319"/>
    </row>
    <row r="48" ht="21" customHeight="1" spans="1:11">
      <c r="A48" s="296" t="s">
        <v>135</v>
      </c>
      <c r="B48" s="297" t="s">
        <v>136</v>
      </c>
      <c r="C48" s="297"/>
      <c r="D48" s="298" t="s">
        <v>137</v>
      </c>
      <c r="E48" s="298"/>
      <c r="F48" s="298" t="s">
        <v>139</v>
      </c>
      <c r="G48" s="299">
        <v>45321</v>
      </c>
      <c r="H48" s="300" t="s">
        <v>140</v>
      </c>
      <c r="I48" s="300"/>
      <c r="J48" s="297" t="s">
        <v>141</v>
      </c>
      <c r="K48" s="325"/>
    </row>
    <row r="49" customHeight="1" spans="1:11">
      <c r="A49" s="301" t="s">
        <v>142</v>
      </c>
      <c r="B49" s="302"/>
      <c r="C49" s="302"/>
      <c r="D49" s="302"/>
      <c r="E49" s="302"/>
      <c r="F49" s="302"/>
      <c r="G49" s="302"/>
      <c r="H49" s="302"/>
      <c r="I49" s="302"/>
      <c r="J49" s="302"/>
      <c r="K49" s="326"/>
    </row>
    <row r="50" customHeight="1" spans="1:11">
      <c r="A50" s="303"/>
      <c r="B50" s="304"/>
      <c r="C50" s="304"/>
      <c r="D50" s="304"/>
      <c r="E50" s="304"/>
      <c r="F50" s="304"/>
      <c r="G50" s="304"/>
      <c r="H50" s="304"/>
      <c r="I50" s="304"/>
      <c r="J50" s="304"/>
      <c r="K50" s="327"/>
    </row>
    <row r="51" customHeight="1" spans="1:11">
      <c r="A51" s="305"/>
      <c r="B51" s="306"/>
      <c r="C51" s="306"/>
      <c r="D51" s="306"/>
      <c r="E51" s="306"/>
      <c r="F51" s="306"/>
      <c r="G51" s="306"/>
      <c r="H51" s="306"/>
      <c r="I51" s="306"/>
      <c r="J51" s="306"/>
      <c r="K51" s="328"/>
    </row>
    <row r="52" ht="21" customHeight="1" spans="1:11">
      <c r="A52" s="296" t="s">
        <v>135</v>
      </c>
      <c r="B52" s="297" t="s">
        <v>136</v>
      </c>
      <c r="C52" s="297"/>
      <c r="D52" s="298" t="s">
        <v>137</v>
      </c>
      <c r="E52" s="298"/>
      <c r="F52" s="298" t="s">
        <v>139</v>
      </c>
      <c r="G52" s="307">
        <v>45321</v>
      </c>
      <c r="H52" s="300" t="s">
        <v>140</v>
      </c>
      <c r="I52" s="300"/>
      <c r="J52" s="297" t="s">
        <v>141</v>
      </c>
      <c r="K52" s="325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25"/>
  <sheetViews>
    <sheetView workbookViewId="0">
      <selection activeCell="N15" sqref="N15"/>
    </sheetView>
  </sheetViews>
  <sheetFormatPr defaultColWidth="9" defaultRowHeight="14.25"/>
  <cols>
    <col min="1" max="1" width="13.625" style="67" customWidth="1"/>
    <col min="2" max="2" width="8.5" style="67" customWidth="1"/>
    <col min="3" max="3" width="7.625" style="68" customWidth="1"/>
    <col min="4" max="8" width="7.625" style="67" customWidth="1"/>
    <col min="9" max="9" width="4.5" style="67" customWidth="1"/>
    <col min="10" max="10" width="6.125" style="67" customWidth="1"/>
    <col min="11" max="14" width="12.625" style="67" customWidth="1"/>
    <col min="15" max="16" width="12.625" style="224" customWidth="1"/>
    <col min="17" max="17" width="6.75" style="224" customWidth="1"/>
    <col min="18" max="249" width="9" style="67"/>
    <col min="250" max="16384" width="9" style="70"/>
  </cols>
  <sheetData>
    <row r="1" s="67" customFormat="1" ht="29" customHeight="1" spans="1:252">
      <c r="A1" s="71" t="s">
        <v>145</v>
      </c>
      <c r="B1" s="71"/>
      <c r="C1" s="72"/>
      <c r="D1" s="72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23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0"/>
      <c r="BZ1" s="70"/>
      <c r="CA1" s="70"/>
      <c r="CB1" s="70"/>
      <c r="CC1" s="70"/>
      <c r="CD1" s="70"/>
      <c r="CE1" s="70"/>
      <c r="CF1" s="70"/>
      <c r="CG1" s="70"/>
      <c r="CH1" s="70"/>
      <c r="CI1" s="70"/>
      <c r="CJ1" s="70"/>
      <c r="CK1" s="70"/>
      <c r="CL1" s="70"/>
      <c r="CM1" s="70"/>
      <c r="CN1" s="70"/>
      <c r="CO1" s="70"/>
      <c r="CP1" s="70"/>
      <c r="CQ1" s="70"/>
      <c r="CR1" s="70"/>
      <c r="CS1" s="70"/>
      <c r="CT1" s="70"/>
      <c r="CU1" s="70"/>
      <c r="CV1" s="70"/>
      <c r="CW1" s="70"/>
      <c r="CX1" s="70"/>
      <c r="CY1" s="70"/>
      <c r="CZ1" s="70"/>
      <c r="DA1" s="70"/>
      <c r="DB1" s="70"/>
      <c r="DC1" s="70"/>
      <c r="DD1" s="70"/>
      <c r="DE1" s="70"/>
      <c r="DF1" s="70"/>
      <c r="DG1" s="70"/>
      <c r="DH1" s="70"/>
      <c r="DI1" s="70"/>
      <c r="DJ1" s="70"/>
      <c r="DK1" s="70"/>
      <c r="DL1" s="70"/>
      <c r="DM1" s="70"/>
      <c r="DN1" s="70"/>
      <c r="DO1" s="70"/>
      <c r="DP1" s="70"/>
      <c r="DQ1" s="70"/>
      <c r="DR1" s="70"/>
      <c r="DS1" s="70"/>
      <c r="DT1" s="70"/>
      <c r="DU1" s="70"/>
      <c r="DV1" s="70"/>
      <c r="DW1" s="70"/>
      <c r="DX1" s="70"/>
      <c r="DY1" s="70"/>
      <c r="DZ1" s="70"/>
      <c r="EA1" s="70"/>
      <c r="EB1" s="70"/>
      <c r="EC1" s="70"/>
      <c r="ED1" s="70"/>
      <c r="EE1" s="70"/>
      <c r="EF1" s="70"/>
      <c r="EG1" s="70"/>
      <c r="EH1" s="70"/>
      <c r="EI1" s="70"/>
      <c r="EJ1" s="70"/>
      <c r="EK1" s="70"/>
      <c r="EL1" s="70"/>
      <c r="EM1" s="70"/>
      <c r="EN1" s="70"/>
      <c r="EO1" s="70"/>
      <c r="EP1" s="70"/>
      <c r="EQ1" s="70"/>
      <c r="ER1" s="70"/>
      <c r="ES1" s="70"/>
      <c r="ET1" s="70"/>
      <c r="EU1" s="70"/>
      <c r="EV1" s="70"/>
      <c r="EW1" s="70"/>
      <c r="EX1" s="70"/>
      <c r="EY1" s="70"/>
      <c r="EZ1" s="70"/>
      <c r="FA1" s="70"/>
      <c r="FB1" s="70"/>
      <c r="FC1" s="70"/>
      <c r="FD1" s="70"/>
      <c r="FE1" s="70"/>
      <c r="FF1" s="70"/>
      <c r="FG1" s="70"/>
      <c r="FH1" s="70"/>
      <c r="FI1" s="70"/>
      <c r="FJ1" s="70"/>
      <c r="FK1" s="70"/>
      <c r="FL1" s="70"/>
      <c r="FM1" s="70"/>
      <c r="FN1" s="70"/>
      <c r="FO1" s="70"/>
      <c r="FP1" s="70"/>
      <c r="FQ1" s="70"/>
      <c r="FR1" s="70"/>
      <c r="FS1" s="70"/>
      <c r="FT1" s="70"/>
      <c r="FU1" s="70"/>
      <c r="FV1" s="70"/>
      <c r="FW1" s="70"/>
      <c r="FX1" s="70"/>
      <c r="FY1" s="70"/>
      <c r="FZ1" s="70"/>
      <c r="GA1" s="70"/>
      <c r="GB1" s="70"/>
      <c r="GC1" s="70"/>
      <c r="GD1" s="70"/>
      <c r="GE1" s="70"/>
      <c r="GF1" s="70"/>
      <c r="GG1" s="70"/>
      <c r="GH1" s="70"/>
      <c r="GI1" s="70"/>
      <c r="GJ1" s="70"/>
      <c r="GK1" s="70"/>
      <c r="GL1" s="70"/>
      <c r="GM1" s="70"/>
      <c r="GN1" s="70"/>
      <c r="GO1" s="70"/>
      <c r="GP1" s="70"/>
      <c r="GQ1" s="70"/>
      <c r="GR1" s="70"/>
      <c r="GS1" s="70"/>
      <c r="GT1" s="70"/>
      <c r="GU1" s="70"/>
      <c r="GV1" s="70"/>
      <c r="GW1" s="70"/>
      <c r="GX1" s="70"/>
      <c r="GY1" s="70"/>
      <c r="GZ1" s="70"/>
      <c r="HA1" s="70"/>
      <c r="HB1" s="70"/>
      <c r="HC1" s="70"/>
      <c r="HD1" s="70"/>
      <c r="HE1" s="70"/>
      <c r="HF1" s="70"/>
      <c r="HG1" s="70"/>
      <c r="HH1" s="70"/>
      <c r="HI1" s="70"/>
      <c r="HJ1" s="70"/>
      <c r="HK1" s="70"/>
      <c r="HL1" s="70"/>
      <c r="HM1" s="70"/>
      <c r="HN1" s="70"/>
      <c r="HO1" s="70"/>
      <c r="HP1" s="70"/>
      <c r="HQ1" s="70"/>
      <c r="HR1" s="70"/>
      <c r="HS1" s="70"/>
      <c r="HT1" s="70"/>
      <c r="HU1" s="70"/>
      <c r="HV1" s="70"/>
      <c r="HW1" s="70"/>
      <c r="HX1" s="70"/>
      <c r="HY1" s="70"/>
      <c r="HZ1" s="70"/>
      <c r="IA1" s="70"/>
      <c r="IB1" s="70"/>
      <c r="IC1" s="70"/>
      <c r="ID1" s="70"/>
      <c r="IE1" s="70"/>
      <c r="IF1" s="70"/>
      <c r="IG1" s="70"/>
      <c r="IH1" s="70"/>
      <c r="II1" s="70"/>
      <c r="IJ1" s="70"/>
      <c r="IK1" s="70"/>
      <c r="IL1" s="70"/>
      <c r="IM1" s="70"/>
      <c r="IN1" s="70"/>
      <c r="IO1" s="70"/>
      <c r="IP1" s="70"/>
      <c r="IQ1" s="70"/>
      <c r="IR1" s="70"/>
    </row>
    <row r="2" s="67" customFormat="1" ht="20" customHeight="1" spans="1:252">
      <c r="A2" s="190" t="s">
        <v>61</v>
      </c>
      <c r="B2" s="191" t="str">
        <f>首期!B4</f>
        <v>TAJJAM81233</v>
      </c>
      <c r="C2" s="192"/>
      <c r="D2" s="193"/>
      <c r="E2" s="194" t="s">
        <v>67</v>
      </c>
      <c r="F2" s="195" t="str">
        <f>首期!B5</f>
        <v>男式功能短袖T恤</v>
      </c>
      <c r="G2" s="195"/>
      <c r="H2" s="195"/>
      <c r="I2" s="195"/>
      <c r="J2" s="205"/>
      <c r="K2" s="206" t="s">
        <v>57</v>
      </c>
      <c r="L2" s="207" t="s">
        <v>56</v>
      </c>
      <c r="M2" s="207"/>
      <c r="N2" s="207"/>
      <c r="O2" s="207"/>
      <c r="P2" s="226"/>
      <c r="Q2" s="231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  <c r="CA2" s="70"/>
      <c r="CB2" s="70"/>
      <c r="CC2" s="70"/>
      <c r="CD2" s="70"/>
      <c r="CE2" s="70"/>
      <c r="CF2" s="70"/>
      <c r="CG2" s="70"/>
      <c r="CH2" s="70"/>
      <c r="CI2" s="70"/>
      <c r="CJ2" s="70"/>
      <c r="CK2" s="70"/>
      <c r="CL2" s="70"/>
      <c r="CM2" s="70"/>
      <c r="CN2" s="70"/>
      <c r="CO2" s="70"/>
      <c r="CP2" s="70"/>
      <c r="CQ2" s="70"/>
      <c r="CR2" s="70"/>
      <c r="CS2" s="70"/>
      <c r="CT2" s="70"/>
      <c r="CU2" s="70"/>
      <c r="CV2" s="70"/>
      <c r="CW2" s="70"/>
      <c r="CX2" s="70"/>
      <c r="CY2" s="70"/>
      <c r="CZ2" s="70"/>
      <c r="DA2" s="70"/>
      <c r="DB2" s="70"/>
      <c r="DC2" s="70"/>
      <c r="DD2" s="70"/>
      <c r="DE2" s="70"/>
      <c r="DF2" s="70"/>
      <c r="DG2" s="70"/>
      <c r="DH2" s="70"/>
      <c r="DI2" s="70"/>
      <c r="DJ2" s="70"/>
      <c r="DK2" s="70"/>
      <c r="DL2" s="70"/>
      <c r="DM2" s="70"/>
      <c r="DN2" s="70"/>
      <c r="DO2" s="70"/>
      <c r="DP2" s="70"/>
      <c r="DQ2" s="70"/>
      <c r="DR2" s="70"/>
      <c r="DS2" s="70"/>
      <c r="DT2" s="70"/>
      <c r="DU2" s="70"/>
      <c r="DV2" s="70"/>
      <c r="DW2" s="70"/>
      <c r="DX2" s="70"/>
      <c r="DY2" s="70"/>
      <c r="DZ2" s="70"/>
      <c r="EA2" s="70"/>
      <c r="EB2" s="70"/>
      <c r="EC2" s="70"/>
      <c r="ED2" s="70"/>
      <c r="EE2" s="70"/>
      <c r="EF2" s="70"/>
      <c r="EG2" s="70"/>
      <c r="EH2" s="70"/>
      <c r="EI2" s="70"/>
      <c r="EJ2" s="70"/>
      <c r="EK2" s="70"/>
      <c r="EL2" s="70"/>
      <c r="EM2" s="70"/>
      <c r="EN2" s="70"/>
      <c r="EO2" s="70"/>
      <c r="EP2" s="70"/>
      <c r="EQ2" s="70"/>
      <c r="ER2" s="70"/>
      <c r="ES2" s="70"/>
      <c r="ET2" s="70"/>
      <c r="EU2" s="70"/>
      <c r="EV2" s="70"/>
      <c r="EW2" s="70"/>
      <c r="EX2" s="70"/>
      <c r="EY2" s="70"/>
      <c r="EZ2" s="70"/>
      <c r="FA2" s="70"/>
      <c r="FB2" s="70"/>
      <c r="FC2" s="70"/>
      <c r="FD2" s="70"/>
      <c r="FE2" s="70"/>
      <c r="FF2" s="70"/>
      <c r="FG2" s="70"/>
      <c r="FH2" s="70"/>
      <c r="FI2" s="70"/>
      <c r="FJ2" s="70"/>
      <c r="FK2" s="70"/>
      <c r="FL2" s="70"/>
      <c r="FM2" s="70"/>
      <c r="FN2" s="70"/>
      <c r="FO2" s="70"/>
      <c r="FP2" s="70"/>
      <c r="FQ2" s="70"/>
      <c r="FR2" s="70"/>
      <c r="FS2" s="70"/>
      <c r="FT2" s="70"/>
      <c r="FU2" s="70"/>
      <c r="FV2" s="70"/>
      <c r="FW2" s="70"/>
      <c r="FX2" s="70"/>
      <c r="FY2" s="70"/>
      <c r="FZ2" s="70"/>
      <c r="GA2" s="70"/>
      <c r="GB2" s="70"/>
      <c r="GC2" s="70"/>
      <c r="GD2" s="70"/>
      <c r="GE2" s="70"/>
      <c r="GF2" s="70"/>
      <c r="GG2" s="70"/>
      <c r="GH2" s="70"/>
      <c r="GI2" s="70"/>
      <c r="GJ2" s="70"/>
      <c r="GK2" s="70"/>
      <c r="GL2" s="70"/>
      <c r="GM2" s="70"/>
      <c r="GN2" s="70"/>
      <c r="GO2" s="70"/>
      <c r="GP2" s="70"/>
      <c r="GQ2" s="70"/>
      <c r="GR2" s="70"/>
      <c r="GS2" s="70"/>
      <c r="GT2" s="70"/>
      <c r="GU2" s="70"/>
      <c r="GV2" s="70"/>
      <c r="GW2" s="70"/>
      <c r="GX2" s="70"/>
      <c r="GY2" s="70"/>
      <c r="GZ2" s="70"/>
      <c r="HA2" s="70"/>
      <c r="HB2" s="70"/>
      <c r="HC2" s="70"/>
      <c r="HD2" s="70"/>
      <c r="HE2" s="70"/>
      <c r="HF2" s="70"/>
      <c r="HG2" s="70"/>
      <c r="HH2" s="70"/>
      <c r="HI2" s="70"/>
      <c r="HJ2" s="70"/>
      <c r="HK2" s="70"/>
      <c r="HL2" s="70"/>
      <c r="HM2" s="70"/>
      <c r="HN2" s="70"/>
      <c r="HO2" s="70"/>
      <c r="HP2" s="70"/>
      <c r="HQ2" s="70"/>
      <c r="HR2" s="70"/>
      <c r="HS2" s="70"/>
      <c r="HT2" s="70"/>
      <c r="HU2" s="70"/>
      <c r="HV2" s="70"/>
      <c r="HW2" s="70"/>
      <c r="HX2" s="70"/>
      <c r="HY2" s="70"/>
      <c r="HZ2" s="70"/>
      <c r="IA2" s="70"/>
      <c r="IB2" s="70"/>
      <c r="IC2" s="70"/>
      <c r="ID2" s="70"/>
      <c r="IE2" s="70"/>
      <c r="IF2" s="70"/>
      <c r="IG2" s="70"/>
      <c r="IH2" s="70"/>
      <c r="II2" s="70"/>
      <c r="IJ2" s="70"/>
      <c r="IK2" s="70"/>
      <c r="IL2" s="70"/>
      <c r="IM2" s="70"/>
      <c r="IN2" s="70"/>
      <c r="IO2" s="70"/>
      <c r="IP2" s="70"/>
      <c r="IQ2" s="70"/>
      <c r="IR2" s="70"/>
    </row>
    <row r="3" s="67" customFormat="1" ht="15" spans="1:252">
      <c r="A3" s="196" t="s">
        <v>146</v>
      </c>
      <c r="B3" s="197" t="s">
        <v>147</v>
      </c>
      <c r="C3" s="198"/>
      <c r="D3" s="197"/>
      <c r="E3" s="197"/>
      <c r="F3" s="197"/>
      <c r="G3" s="197"/>
      <c r="H3" s="197"/>
      <c r="I3" s="209"/>
      <c r="J3" s="96"/>
      <c r="K3" s="227" t="s">
        <v>207</v>
      </c>
      <c r="L3" s="227" t="s">
        <v>207</v>
      </c>
      <c r="M3" s="227" t="s">
        <v>207</v>
      </c>
      <c r="N3" s="227" t="s">
        <v>207</v>
      </c>
      <c r="O3" s="227" t="s">
        <v>207</v>
      </c>
      <c r="P3" s="227" t="s">
        <v>207</v>
      </c>
      <c r="Q3" s="232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  <c r="CA3" s="70"/>
      <c r="CB3" s="70"/>
      <c r="CC3" s="70"/>
      <c r="CD3" s="70"/>
      <c r="CE3" s="70"/>
      <c r="CF3" s="70"/>
      <c r="CG3" s="70"/>
      <c r="CH3" s="70"/>
      <c r="CI3" s="70"/>
      <c r="CJ3" s="70"/>
      <c r="CK3" s="70"/>
      <c r="CL3" s="70"/>
      <c r="CM3" s="70"/>
      <c r="CN3" s="70"/>
      <c r="CO3" s="70"/>
      <c r="CP3" s="70"/>
      <c r="CQ3" s="70"/>
      <c r="CR3" s="70"/>
      <c r="CS3" s="70"/>
      <c r="CT3" s="70"/>
      <c r="CU3" s="70"/>
      <c r="CV3" s="70"/>
      <c r="CW3" s="70"/>
      <c r="CX3" s="70"/>
      <c r="CY3" s="70"/>
      <c r="CZ3" s="70"/>
      <c r="DA3" s="70"/>
      <c r="DB3" s="70"/>
      <c r="DC3" s="70"/>
      <c r="DD3" s="70"/>
      <c r="DE3" s="70"/>
      <c r="DF3" s="70"/>
      <c r="DG3" s="70"/>
      <c r="DH3" s="70"/>
      <c r="DI3" s="70"/>
      <c r="DJ3" s="70"/>
      <c r="DK3" s="70"/>
      <c r="DL3" s="70"/>
      <c r="DM3" s="70"/>
      <c r="DN3" s="70"/>
      <c r="DO3" s="70"/>
      <c r="DP3" s="70"/>
      <c r="DQ3" s="70"/>
      <c r="DR3" s="70"/>
      <c r="DS3" s="70"/>
      <c r="DT3" s="70"/>
      <c r="DU3" s="70"/>
      <c r="DV3" s="70"/>
      <c r="DW3" s="70"/>
      <c r="DX3" s="70"/>
      <c r="DY3" s="70"/>
      <c r="DZ3" s="70"/>
      <c r="EA3" s="70"/>
      <c r="EB3" s="70"/>
      <c r="EC3" s="70"/>
      <c r="ED3" s="70"/>
      <c r="EE3" s="70"/>
      <c r="EF3" s="70"/>
      <c r="EG3" s="70"/>
      <c r="EH3" s="70"/>
      <c r="EI3" s="70"/>
      <c r="EJ3" s="70"/>
      <c r="EK3" s="70"/>
      <c r="EL3" s="70"/>
      <c r="EM3" s="70"/>
      <c r="EN3" s="70"/>
      <c r="EO3" s="70"/>
      <c r="EP3" s="70"/>
      <c r="EQ3" s="70"/>
      <c r="ER3" s="70"/>
      <c r="ES3" s="70"/>
      <c r="ET3" s="70"/>
      <c r="EU3" s="70"/>
      <c r="EV3" s="70"/>
      <c r="EW3" s="70"/>
      <c r="EX3" s="70"/>
      <c r="EY3" s="70"/>
      <c r="EZ3" s="70"/>
      <c r="FA3" s="70"/>
      <c r="FB3" s="70"/>
      <c r="FC3" s="70"/>
      <c r="FD3" s="70"/>
      <c r="FE3" s="70"/>
      <c r="FF3" s="70"/>
      <c r="FG3" s="70"/>
      <c r="FH3" s="70"/>
      <c r="FI3" s="70"/>
      <c r="FJ3" s="70"/>
      <c r="FK3" s="70"/>
      <c r="FL3" s="70"/>
      <c r="FM3" s="70"/>
      <c r="FN3" s="70"/>
      <c r="FO3" s="70"/>
      <c r="FP3" s="70"/>
      <c r="FQ3" s="70"/>
      <c r="FR3" s="70"/>
      <c r="FS3" s="70"/>
      <c r="FT3" s="70"/>
      <c r="FU3" s="70"/>
      <c r="FV3" s="70"/>
      <c r="FW3" s="70"/>
      <c r="FX3" s="70"/>
      <c r="FY3" s="70"/>
      <c r="FZ3" s="70"/>
      <c r="GA3" s="70"/>
      <c r="GB3" s="70"/>
      <c r="GC3" s="70"/>
      <c r="GD3" s="70"/>
      <c r="GE3" s="70"/>
      <c r="GF3" s="70"/>
      <c r="GG3" s="70"/>
      <c r="GH3" s="70"/>
      <c r="GI3" s="70"/>
      <c r="GJ3" s="70"/>
      <c r="GK3" s="70"/>
      <c r="GL3" s="70"/>
      <c r="GM3" s="70"/>
      <c r="GN3" s="70"/>
      <c r="GO3" s="70"/>
      <c r="GP3" s="70"/>
      <c r="GQ3" s="70"/>
      <c r="GR3" s="70"/>
      <c r="GS3" s="70"/>
      <c r="GT3" s="70"/>
      <c r="GU3" s="70"/>
      <c r="GV3" s="70"/>
      <c r="GW3" s="70"/>
      <c r="GX3" s="70"/>
      <c r="GY3" s="70"/>
      <c r="GZ3" s="70"/>
      <c r="HA3" s="70"/>
      <c r="HB3" s="70"/>
      <c r="HC3" s="70"/>
      <c r="HD3" s="70"/>
      <c r="HE3" s="70"/>
      <c r="HF3" s="70"/>
      <c r="HG3" s="70"/>
      <c r="HH3" s="70"/>
      <c r="HI3" s="70"/>
      <c r="HJ3" s="70"/>
      <c r="HK3" s="70"/>
      <c r="HL3" s="70"/>
      <c r="HM3" s="70"/>
      <c r="HN3" s="70"/>
      <c r="HO3" s="70"/>
      <c r="HP3" s="70"/>
      <c r="HQ3" s="70"/>
      <c r="HR3" s="70"/>
      <c r="HS3" s="70"/>
      <c r="HT3" s="70"/>
      <c r="HU3" s="70"/>
      <c r="HV3" s="70"/>
      <c r="HW3" s="70"/>
      <c r="HX3" s="70"/>
      <c r="HY3" s="70"/>
      <c r="HZ3" s="70"/>
      <c r="IA3" s="70"/>
      <c r="IB3" s="70"/>
      <c r="IC3" s="70"/>
      <c r="ID3" s="70"/>
      <c r="IE3" s="70"/>
      <c r="IF3" s="70"/>
      <c r="IG3" s="70"/>
      <c r="IH3" s="70"/>
      <c r="II3" s="70"/>
      <c r="IJ3" s="70"/>
      <c r="IK3" s="70"/>
      <c r="IL3" s="70"/>
      <c r="IM3" s="70"/>
      <c r="IN3" s="70"/>
      <c r="IO3" s="70"/>
      <c r="IP3" s="70"/>
      <c r="IQ3" s="70"/>
      <c r="IR3" s="70"/>
    </row>
    <row r="4" s="67" customFormat="1" ht="16.5" spans="1:252">
      <c r="A4" s="196"/>
      <c r="B4" s="82" t="s">
        <v>149</v>
      </c>
      <c r="C4" s="83" t="s">
        <v>109</v>
      </c>
      <c r="D4" s="83" t="s">
        <v>110</v>
      </c>
      <c r="E4" s="84" t="s">
        <v>111</v>
      </c>
      <c r="F4" s="83" t="s">
        <v>112</v>
      </c>
      <c r="G4" s="83" t="s">
        <v>150</v>
      </c>
      <c r="H4" s="83" t="s">
        <v>151</v>
      </c>
      <c r="I4" s="99"/>
      <c r="J4" s="96"/>
      <c r="K4" s="83" t="s">
        <v>109</v>
      </c>
      <c r="L4" s="83" t="s">
        <v>110</v>
      </c>
      <c r="M4" s="84" t="s">
        <v>111</v>
      </c>
      <c r="N4" s="83" t="s">
        <v>112</v>
      </c>
      <c r="O4" s="83" t="s">
        <v>150</v>
      </c>
      <c r="P4" s="83" t="s">
        <v>151</v>
      </c>
      <c r="Q4" s="233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70"/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0"/>
      <c r="GW4" s="70"/>
      <c r="GX4" s="70"/>
      <c r="GY4" s="70"/>
      <c r="GZ4" s="70"/>
      <c r="HA4" s="70"/>
      <c r="HB4" s="70"/>
      <c r="HC4" s="70"/>
      <c r="HD4" s="70"/>
      <c r="HE4" s="70"/>
      <c r="HF4" s="70"/>
      <c r="HG4" s="70"/>
      <c r="HH4" s="70"/>
      <c r="HI4" s="70"/>
      <c r="HJ4" s="70"/>
      <c r="HK4" s="70"/>
      <c r="HL4" s="70"/>
      <c r="HM4" s="70"/>
      <c r="HN4" s="70"/>
      <c r="HO4" s="70"/>
      <c r="HP4" s="70"/>
      <c r="HQ4" s="70"/>
      <c r="HR4" s="70"/>
      <c r="HS4" s="70"/>
      <c r="HT4" s="70"/>
      <c r="HU4" s="70"/>
      <c r="HV4" s="70"/>
      <c r="HW4" s="70"/>
      <c r="HX4" s="70"/>
      <c r="HY4" s="70"/>
      <c r="HZ4" s="70"/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</row>
    <row r="5" s="67" customFormat="1" ht="20" customHeight="1" spans="1:252">
      <c r="A5" s="196"/>
      <c r="B5" s="82"/>
      <c r="C5" s="83" t="s">
        <v>152</v>
      </c>
      <c r="D5" s="83" t="s">
        <v>153</v>
      </c>
      <c r="E5" s="84" t="s">
        <v>154</v>
      </c>
      <c r="F5" s="83" t="s">
        <v>155</v>
      </c>
      <c r="G5" s="83" t="s">
        <v>156</v>
      </c>
      <c r="H5" s="83" t="s">
        <v>157</v>
      </c>
      <c r="I5" s="99"/>
      <c r="J5" s="212"/>
      <c r="K5" s="213" t="s">
        <v>118</v>
      </c>
      <c r="L5" s="213" t="s">
        <v>118</v>
      </c>
      <c r="M5" s="213" t="s">
        <v>118</v>
      </c>
      <c r="N5" s="214" t="s">
        <v>119</v>
      </c>
      <c r="O5" s="214" t="s">
        <v>119</v>
      </c>
      <c r="P5" s="214" t="s">
        <v>119</v>
      </c>
      <c r="Q5" s="215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/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/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0"/>
      <c r="HI5" s="70"/>
      <c r="HJ5" s="70"/>
      <c r="HK5" s="70"/>
      <c r="HL5" s="70"/>
      <c r="HM5" s="70"/>
      <c r="HN5" s="70"/>
      <c r="HO5" s="70"/>
      <c r="HP5" s="70"/>
      <c r="HQ5" s="70"/>
      <c r="HR5" s="70"/>
      <c r="HS5" s="70"/>
      <c r="HT5" s="70"/>
      <c r="HU5" s="70"/>
      <c r="HV5" s="70"/>
      <c r="HW5" s="70"/>
      <c r="HX5" s="70"/>
      <c r="HY5" s="70"/>
      <c r="HZ5" s="70"/>
      <c r="IA5" s="70"/>
      <c r="IB5" s="70"/>
      <c r="IC5" s="70"/>
      <c r="ID5" s="70"/>
      <c r="IE5" s="70"/>
      <c r="IF5" s="70"/>
      <c r="IG5" s="70"/>
      <c r="IH5" s="70"/>
      <c r="II5" s="70"/>
      <c r="IJ5" s="70"/>
      <c r="IK5" s="70"/>
      <c r="IL5" s="70"/>
      <c r="IM5" s="70"/>
      <c r="IN5" s="70"/>
      <c r="IO5" s="70"/>
      <c r="IP5" s="70"/>
      <c r="IQ5" s="70"/>
      <c r="IR5" s="70"/>
    </row>
    <row r="6" s="67" customFormat="1" ht="20" customHeight="1" spans="1:252">
      <c r="A6" s="225" t="s">
        <v>160</v>
      </c>
      <c r="B6" s="86" t="s">
        <v>161</v>
      </c>
      <c r="C6" s="87">
        <f>D6-1</f>
        <v>65</v>
      </c>
      <c r="D6" s="87">
        <f>E6-2</f>
        <v>66</v>
      </c>
      <c r="E6" s="87">
        <v>68</v>
      </c>
      <c r="F6" s="87">
        <f>E6+2</f>
        <v>70</v>
      </c>
      <c r="G6" s="87">
        <f>F6+2</f>
        <v>72</v>
      </c>
      <c r="H6" s="87">
        <f>G6+1</f>
        <v>73</v>
      </c>
      <c r="I6" s="86"/>
      <c r="J6" s="212"/>
      <c r="K6" s="216" t="s">
        <v>208</v>
      </c>
      <c r="L6" s="216" t="s">
        <v>208</v>
      </c>
      <c r="M6" s="228" t="s">
        <v>209</v>
      </c>
      <c r="N6" s="216" t="s">
        <v>208</v>
      </c>
      <c r="O6" s="216" t="s">
        <v>208</v>
      </c>
      <c r="P6" s="216" t="s">
        <v>208</v>
      </c>
      <c r="Q6" s="217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70"/>
      <c r="GN6" s="70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70"/>
      <c r="HC6" s="70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70"/>
      <c r="HR6" s="70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</row>
    <row r="7" s="67" customFormat="1" ht="20" customHeight="1" spans="1:252">
      <c r="A7" s="225" t="s">
        <v>164</v>
      </c>
      <c r="B7" s="86" t="s">
        <v>165</v>
      </c>
      <c r="C7" s="87">
        <f>D7-0.6</f>
        <v>41.2</v>
      </c>
      <c r="D7" s="87">
        <f>E7-1.2</f>
        <v>41.8</v>
      </c>
      <c r="E7" s="87">
        <v>43</v>
      </c>
      <c r="F7" s="87">
        <f>E7+1.2</f>
        <v>44.2</v>
      </c>
      <c r="G7" s="87">
        <f>F7+1.2</f>
        <v>45.4</v>
      </c>
      <c r="H7" s="87">
        <f>G7+0.6</f>
        <v>46</v>
      </c>
      <c r="I7" s="86"/>
      <c r="J7" s="212"/>
      <c r="K7" s="216" t="s">
        <v>208</v>
      </c>
      <c r="L7" s="216" t="s">
        <v>208</v>
      </c>
      <c r="M7" s="216" t="s">
        <v>208</v>
      </c>
      <c r="N7" s="216" t="s">
        <v>208</v>
      </c>
      <c r="O7" s="216" t="s">
        <v>208</v>
      </c>
      <c r="P7" s="216" t="s">
        <v>208</v>
      </c>
      <c r="Q7" s="217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70"/>
      <c r="EF7" s="70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70"/>
      <c r="EU7" s="70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70"/>
      <c r="FJ7" s="70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</row>
    <row r="8" s="67" customFormat="1" ht="20" customHeight="1" spans="1:252">
      <c r="A8" s="225" t="s">
        <v>167</v>
      </c>
      <c r="B8" s="86" t="s">
        <v>165</v>
      </c>
      <c r="C8" s="87">
        <f t="shared" ref="C8:C10" si="0">D8-4</f>
        <v>98</v>
      </c>
      <c r="D8" s="87">
        <f t="shared" ref="D8:D10" si="1">E8-4</f>
        <v>102</v>
      </c>
      <c r="E8" s="87">
        <v>106</v>
      </c>
      <c r="F8" s="87">
        <f t="shared" ref="F8:F10" si="2">E8+4</f>
        <v>110</v>
      </c>
      <c r="G8" s="87">
        <f>F8+4</f>
        <v>114</v>
      </c>
      <c r="H8" s="87">
        <f t="shared" ref="H8:H10" si="3">G8+6</f>
        <v>120</v>
      </c>
      <c r="I8" s="86"/>
      <c r="J8" s="212"/>
      <c r="K8" s="216" t="s">
        <v>210</v>
      </c>
      <c r="L8" s="216" t="s">
        <v>211</v>
      </c>
      <c r="M8" s="216" t="s">
        <v>212</v>
      </c>
      <c r="N8" s="216" t="s">
        <v>213</v>
      </c>
      <c r="O8" s="216" t="s">
        <v>214</v>
      </c>
      <c r="P8" s="216" t="s">
        <v>215</v>
      </c>
      <c r="Q8" s="217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70"/>
      <c r="BX8" s="70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70"/>
      <c r="CM8" s="70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70"/>
      <c r="DB8" s="70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70"/>
      <c r="EF8" s="70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70"/>
      <c r="EU8" s="70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70"/>
      <c r="FJ8" s="70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70"/>
      <c r="FY8" s="70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70"/>
      <c r="GN8" s="70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70"/>
      <c r="HC8" s="70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70"/>
      <c r="HR8" s="70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</row>
    <row r="9" s="67" customFormat="1" ht="20" customHeight="1" spans="1:252">
      <c r="A9" s="225" t="s">
        <v>170</v>
      </c>
      <c r="B9" s="86" t="s">
        <v>165</v>
      </c>
      <c r="C9" s="87">
        <f t="shared" si="0"/>
        <v>96</v>
      </c>
      <c r="D9" s="87">
        <f t="shared" si="1"/>
        <v>100</v>
      </c>
      <c r="E9" s="87">
        <v>104</v>
      </c>
      <c r="F9" s="87">
        <f t="shared" si="2"/>
        <v>108</v>
      </c>
      <c r="G9" s="87">
        <f>F9+5</f>
        <v>113</v>
      </c>
      <c r="H9" s="87">
        <f t="shared" si="3"/>
        <v>119</v>
      </c>
      <c r="I9" s="86"/>
      <c r="J9" s="212"/>
      <c r="K9" s="216" t="s">
        <v>208</v>
      </c>
      <c r="L9" s="216" t="s">
        <v>208</v>
      </c>
      <c r="M9" s="216" t="s">
        <v>208</v>
      </c>
      <c r="N9" s="216" t="s">
        <v>208</v>
      </c>
      <c r="O9" s="216" t="s">
        <v>208</v>
      </c>
      <c r="P9" s="216" t="s">
        <v>208</v>
      </c>
      <c r="Q9" s="217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70"/>
      <c r="HC9" s="70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</row>
    <row r="10" s="67" customFormat="1" ht="20" customHeight="1" spans="1:252">
      <c r="A10" s="225" t="s">
        <v>171</v>
      </c>
      <c r="B10" s="86" t="s">
        <v>161</v>
      </c>
      <c r="C10" s="87">
        <f t="shared" si="0"/>
        <v>96</v>
      </c>
      <c r="D10" s="87">
        <f t="shared" si="1"/>
        <v>100</v>
      </c>
      <c r="E10" s="87">
        <v>104</v>
      </c>
      <c r="F10" s="87">
        <f t="shared" si="2"/>
        <v>108</v>
      </c>
      <c r="G10" s="87">
        <f>F10+5</f>
        <v>113</v>
      </c>
      <c r="H10" s="87">
        <f t="shared" si="3"/>
        <v>119</v>
      </c>
      <c r="I10" s="86"/>
      <c r="J10" s="212"/>
      <c r="K10" s="216" t="s">
        <v>208</v>
      </c>
      <c r="L10" s="216" t="s">
        <v>216</v>
      </c>
      <c r="M10" s="216" t="s">
        <v>217</v>
      </c>
      <c r="N10" s="216" t="s">
        <v>218</v>
      </c>
      <c r="O10" s="216" t="s">
        <v>208</v>
      </c>
      <c r="P10" s="216" t="s">
        <v>219</v>
      </c>
      <c r="Q10" s="217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70"/>
      <c r="DB10" s="70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70"/>
      <c r="EF10" s="70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70"/>
      <c r="EU10" s="70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70"/>
      <c r="FJ10" s="70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70"/>
      <c r="FY10" s="70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70"/>
      <c r="GN10" s="70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70"/>
      <c r="HC10" s="70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70"/>
      <c r="HR10" s="70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</row>
    <row r="11" s="67" customFormat="1" ht="20" customHeight="1" spans="1:252">
      <c r="A11" s="225" t="s">
        <v>172</v>
      </c>
      <c r="B11" s="86" t="s">
        <v>173</v>
      </c>
      <c r="C11" s="87">
        <f>D11-1.2</f>
        <v>42.6</v>
      </c>
      <c r="D11" s="87">
        <f>E11-1.2</f>
        <v>43.8</v>
      </c>
      <c r="E11" s="87">
        <v>45</v>
      </c>
      <c r="F11" s="87">
        <f>E11+1.2</f>
        <v>46.2</v>
      </c>
      <c r="G11" s="87">
        <f>F11+1.2</f>
        <v>47.4</v>
      </c>
      <c r="H11" s="87">
        <f>G11+1.4</f>
        <v>48.8</v>
      </c>
      <c r="I11" s="86"/>
      <c r="J11" s="212"/>
      <c r="K11" s="216" t="s">
        <v>220</v>
      </c>
      <c r="L11" s="216" t="s">
        <v>208</v>
      </c>
      <c r="M11" s="216" t="s">
        <v>221</v>
      </c>
      <c r="N11" s="216" t="s">
        <v>222</v>
      </c>
      <c r="O11" s="216" t="s">
        <v>220</v>
      </c>
      <c r="P11" s="216" t="s">
        <v>220</v>
      </c>
      <c r="Q11" s="217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70"/>
      <c r="CM11" s="70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70"/>
      <c r="DB11" s="70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70"/>
      <c r="DQ11" s="70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70"/>
      <c r="EF11" s="70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70"/>
      <c r="EU11" s="70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70"/>
      <c r="FJ11" s="70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70"/>
      <c r="FY11" s="70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70"/>
      <c r="GN11" s="70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70"/>
      <c r="HC11" s="70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70"/>
      <c r="HR11" s="70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70"/>
      <c r="IG11" s="70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</row>
    <row r="12" s="67" customFormat="1" ht="20" customHeight="1" spans="1:252">
      <c r="A12" s="225" t="s">
        <v>174</v>
      </c>
      <c r="B12" s="86" t="s">
        <v>175</v>
      </c>
      <c r="C12" s="87">
        <f>D12-0.5</f>
        <v>20</v>
      </c>
      <c r="D12" s="87">
        <f>E12-0.5</f>
        <v>20.5</v>
      </c>
      <c r="E12" s="87">
        <v>21</v>
      </c>
      <c r="F12" s="87">
        <f t="shared" ref="F12:H12" si="4">E12+0.5</f>
        <v>21.5</v>
      </c>
      <c r="G12" s="87">
        <f t="shared" si="4"/>
        <v>22</v>
      </c>
      <c r="H12" s="87">
        <f t="shared" si="4"/>
        <v>22.5</v>
      </c>
      <c r="I12" s="102"/>
      <c r="J12" s="212"/>
      <c r="K12" s="216" t="s">
        <v>223</v>
      </c>
      <c r="L12" s="216" t="s">
        <v>224</v>
      </c>
      <c r="M12" s="216" t="s">
        <v>225</v>
      </c>
      <c r="N12" s="216" t="s">
        <v>224</v>
      </c>
      <c r="O12" s="216" t="s">
        <v>221</v>
      </c>
      <c r="P12" s="216" t="s">
        <v>226</v>
      </c>
      <c r="Q12" s="217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70"/>
      <c r="CM12" s="70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70"/>
      <c r="DB12" s="70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70"/>
      <c r="DQ12" s="70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70"/>
      <c r="EF12" s="70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70"/>
      <c r="EU12" s="70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70"/>
      <c r="FJ12" s="70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70"/>
      <c r="FY12" s="70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70"/>
      <c r="GN12" s="70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70"/>
      <c r="HC12" s="70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70"/>
      <c r="HR12" s="70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70"/>
      <c r="IG12" s="70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</row>
    <row r="13" s="67" customFormat="1" ht="20" customHeight="1" spans="1:252">
      <c r="A13" s="225" t="s">
        <v>178</v>
      </c>
      <c r="B13" s="86">
        <v>0</v>
      </c>
      <c r="C13" s="87">
        <f>D13-0.8</f>
        <v>17.9</v>
      </c>
      <c r="D13" s="87">
        <f>E13-0.8</f>
        <v>18.7</v>
      </c>
      <c r="E13" s="87">
        <v>19.5</v>
      </c>
      <c r="F13" s="87">
        <f>E13+0.8</f>
        <v>20.3</v>
      </c>
      <c r="G13" s="87">
        <f>F13+0.8</f>
        <v>21.1</v>
      </c>
      <c r="H13" s="87">
        <f>G13+1.3</f>
        <v>22.4</v>
      </c>
      <c r="I13" s="86"/>
      <c r="J13" s="212"/>
      <c r="K13" s="216" t="s">
        <v>227</v>
      </c>
      <c r="L13" s="216" t="s">
        <v>228</v>
      </c>
      <c r="M13" s="216" t="s">
        <v>229</v>
      </c>
      <c r="N13" s="216" t="s">
        <v>230</v>
      </c>
      <c r="O13" s="216" t="s">
        <v>231</v>
      </c>
      <c r="P13" s="216" t="s">
        <v>231</v>
      </c>
      <c r="Q13" s="217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70"/>
      <c r="CM13" s="70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70"/>
      <c r="DB13" s="70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70"/>
      <c r="DQ13" s="70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70"/>
      <c r="EF13" s="70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70"/>
      <c r="EU13" s="70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70"/>
      <c r="FJ13" s="70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70"/>
      <c r="FY13" s="70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70"/>
      <c r="GN13" s="70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70"/>
      <c r="HC13" s="70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70"/>
      <c r="HR13" s="70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70"/>
      <c r="IG13" s="70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</row>
    <row r="14" s="67" customFormat="1" ht="20" customHeight="1" spans="1:252">
      <c r="A14" s="225" t="s">
        <v>179</v>
      </c>
      <c r="B14" s="86">
        <v>0</v>
      </c>
      <c r="C14" s="87">
        <f>D14-0.7</f>
        <v>16.1</v>
      </c>
      <c r="D14" s="87">
        <f>E14-0.7</f>
        <v>16.8</v>
      </c>
      <c r="E14" s="87">
        <v>17.5</v>
      </c>
      <c r="F14" s="87">
        <f>E14+0.7</f>
        <v>18.2</v>
      </c>
      <c r="G14" s="87">
        <f>F14+0.7</f>
        <v>18.9</v>
      </c>
      <c r="H14" s="87">
        <f>G14+0.95</f>
        <v>19.85</v>
      </c>
      <c r="I14" s="86"/>
      <c r="J14" s="212"/>
      <c r="K14" s="216" t="s">
        <v>220</v>
      </c>
      <c r="L14" s="216" t="s">
        <v>232</v>
      </c>
      <c r="M14" s="216" t="s">
        <v>208</v>
      </c>
      <c r="N14" s="216" t="s">
        <v>224</v>
      </c>
      <c r="O14" s="216" t="s">
        <v>208</v>
      </c>
      <c r="P14" s="216" t="s">
        <v>224</v>
      </c>
      <c r="Q14" s="217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70"/>
      <c r="IG14" s="70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</row>
    <row r="15" s="67" customFormat="1" ht="20" customHeight="1" spans="1:252">
      <c r="A15" s="225" t="s">
        <v>180</v>
      </c>
      <c r="B15" s="86" t="s">
        <v>161</v>
      </c>
      <c r="C15" s="87">
        <f>D15</f>
        <v>2.5</v>
      </c>
      <c r="D15" s="87">
        <f>E15</f>
        <v>2.5</v>
      </c>
      <c r="E15" s="87">
        <v>2.5</v>
      </c>
      <c r="F15" s="87">
        <f t="shared" ref="F15:H15" si="5">E15</f>
        <v>2.5</v>
      </c>
      <c r="G15" s="87">
        <f t="shared" si="5"/>
        <v>2.5</v>
      </c>
      <c r="H15" s="87">
        <f t="shared" si="5"/>
        <v>2.5</v>
      </c>
      <c r="I15" s="86"/>
      <c r="J15" s="212"/>
      <c r="K15" s="216"/>
      <c r="L15" s="216"/>
      <c r="M15" s="216"/>
      <c r="N15" s="216"/>
      <c r="O15" s="216"/>
      <c r="P15" s="216"/>
      <c r="Q15" s="217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70"/>
      <c r="EF15" s="70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70"/>
      <c r="EU15" s="70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70"/>
      <c r="FJ15" s="70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70"/>
      <c r="FY15" s="70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70"/>
      <c r="GN15" s="70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70"/>
      <c r="HC15" s="70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70"/>
      <c r="HR15" s="70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70"/>
      <c r="IG15" s="70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</row>
    <row r="16" s="67" customFormat="1" ht="20" customHeight="1" spans="1:252">
      <c r="A16" s="225" t="s">
        <v>181</v>
      </c>
      <c r="B16" s="86">
        <v>0</v>
      </c>
      <c r="C16" s="87">
        <f>D16</f>
        <v>1.2</v>
      </c>
      <c r="D16" s="87">
        <f>E16</f>
        <v>1.2</v>
      </c>
      <c r="E16" s="88">
        <v>1.2</v>
      </c>
      <c r="F16" s="87">
        <f t="shared" ref="F16:H16" si="6">E16</f>
        <v>1.2</v>
      </c>
      <c r="G16" s="87">
        <f t="shared" si="6"/>
        <v>1.2</v>
      </c>
      <c r="H16" s="87">
        <f t="shared" si="6"/>
        <v>1.2</v>
      </c>
      <c r="I16" s="86"/>
      <c r="J16" s="212"/>
      <c r="K16" s="216"/>
      <c r="L16" s="216"/>
      <c r="M16" s="216"/>
      <c r="N16" s="216"/>
      <c r="O16" s="216"/>
      <c r="P16" s="216"/>
      <c r="Q16" s="217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70"/>
      <c r="CM16" s="70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70"/>
      <c r="DB16" s="70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70"/>
      <c r="DQ16" s="70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70"/>
      <c r="EF16" s="70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70"/>
      <c r="EU16" s="70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70"/>
      <c r="FJ16" s="70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70"/>
      <c r="FY16" s="70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70"/>
      <c r="GN16" s="70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70"/>
      <c r="HC16" s="70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70"/>
      <c r="HR16" s="70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70"/>
      <c r="IG16" s="70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</row>
    <row r="17" s="67" customFormat="1" ht="20" customHeight="1" spans="1:252">
      <c r="A17" s="225" t="s">
        <v>182</v>
      </c>
      <c r="B17" s="89"/>
      <c r="C17" s="87">
        <f>D17-0</f>
        <v>19.1</v>
      </c>
      <c r="D17" s="87">
        <f>E17-0.4</f>
        <v>19.1</v>
      </c>
      <c r="E17" s="87">
        <v>19.5</v>
      </c>
      <c r="F17" s="87">
        <f>E17+0.4</f>
        <v>19.9</v>
      </c>
      <c r="G17" s="87">
        <f>F17+0.4</f>
        <v>20.3</v>
      </c>
      <c r="H17" s="87">
        <f>G17+0.6</f>
        <v>20.9</v>
      </c>
      <c r="I17" s="103"/>
      <c r="J17" s="212"/>
      <c r="K17" s="216"/>
      <c r="L17" s="216"/>
      <c r="M17" s="216"/>
      <c r="N17" s="216"/>
      <c r="O17" s="216"/>
      <c r="P17" s="216"/>
      <c r="Q17" s="217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70"/>
      <c r="CM17" s="70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70"/>
      <c r="DB17" s="70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70"/>
      <c r="DQ17" s="70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70"/>
      <c r="EF17" s="70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70"/>
      <c r="EU17" s="70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70"/>
      <c r="FJ17" s="70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70"/>
      <c r="FY17" s="70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70"/>
      <c r="GN17" s="70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70"/>
      <c r="HC17" s="70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70"/>
      <c r="HR17" s="70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70"/>
      <c r="IG17" s="70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</row>
    <row r="18" s="67" customFormat="1" ht="20" customHeight="1" spans="1:252">
      <c r="A18" s="225" t="s">
        <v>183</v>
      </c>
      <c r="B18" s="200"/>
      <c r="C18" s="87">
        <f>D18-0</f>
        <v>11.1</v>
      </c>
      <c r="D18" s="87">
        <f>E18-0.2</f>
        <v>11.1</v>
      </c>
      <c r="E18" s="87">
        <v>11.3</v>
      </c>
      <c r="F18" s="87">
        <f>E18+0.2</f>
        <v>11.5</v>
      </c>
      <c r="G18" s="87">
        <f>F18+0.2</f>
        <v>11.7</v>
      </c>
      <c r="H18" s="87">
        <f>G18+0.25</f>
        <v>11.95</v>
      </c>
      <c r="I18" s="103"/>
      <c r="J18" s="212"/>
      <c r="K18" s="216"/>
      <c r="L18" s="216"/>
      <c r="M18" s="216"/>
      <c r="N18" s="216"/>
      <c r="O18" s="216"/>
      <c r="P18" s="216"/>
      <c r="Q18" s="217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70"/>
      <c r="CM18" s="70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70"/>
      <c r="DB18" s="70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70"/>
      <c r="DQ18" s="70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70"/>
      <c r="EF18" s="70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70"/>
      <c r="EU18" s="70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70"/>
      <c r="FJ18" s="70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70"/>
      <c r="FY18" s="70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70"/>
      <c r="GN18" s="70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70"/>
      <c r="HC18" s="70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70"/>
      <c r="HR18" s="70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70"/>
      <c r="IG18" s="70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</row>
    <row r="19" s="67" customFormat="1" ht="18" spans="1:252">
      <c r="A19" s="85"/>
      <c r="B19" s="200"/>
      <c r="C19" s="90"/>
      <c r="D19" s="90"/>
      <c r="E19" s="90"/>
      <c r="F19" s="90"/>
      <c r="G19" s="90"/>
      <c r="H19" s="90"/>
      <c r="I19" s="103"/>
      <c r="J19" s="212"/>
      <c r="K19" s="216"/>
      <c r="L19" s="216"/>
      <c r="M19" s="216"/>
      <c r="N19" s="216"/>
      <c r="O19" s="216"/>
      <c r="P19" s="216"/>
      <c r="Q19" s="217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70"/>
      <c r="CM19" s="70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70"/>
      <c r="DB19" s="70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70"/>
      <c r="DQ19" s="70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70"/>
      <c r="EF19" s="70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70"/>
      <c r="EU19" s="70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70"/>
      <c r="FJ19" s="70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70"/>
      <c r="FY19" s="70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70"/>
      <c r="GN19" s="70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70"/>
      <c r="HC19" s="70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70"/>
      <c r="HR19" s="70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70"/>
      <c r="IG19" s="70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</row>
    <row r="20" s="67" customFormat="1" ht="17.25" spans="1:252">
      <c r="A20" s="201"/>
      <c r="B20" s="202"/>
      <c r="C20" s="203"/>
      <c r="D20" s="203"/>
      <c r="E20" s="204"/>
      <c r="F20" s="203"/>
      <c r="G20" s="203"/>
      <c r="H20" s="203"/>
      <c r="I20" s="203"/>
      <c r="J20" s="218"/>
      <c r="K20" s="219"/>
      <c r="L20" s="219"/>
      <c r="M20" s="220"/>
      <c r="N20" s="219"/>
      <c r="O20" s="219"/>
      <c r="P20" s="220"/>
      <c r="Q20" s="221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70"/>
      <c r="CM20" s="70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70"/>
      <c r="DB20" s="70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70"/>
      <c r="DQ20" s="70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70"/>
      <c r="EF20" s="70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70"/>
      <c r="EU20" s="70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70"/>
      <c r="FJ20" s="70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70"/>
      <c r="FY20" s="70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70"/>
      <c r="GN20" s="70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70"/>
      <c r="HC20" s="70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70"/>
      <c r="HR20" s="70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70"/>
      <c r="IG20" s="70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</row>
    <row r="21" s="67" customFormat="1" spans="3:252">
      <c r="C21" s="68"/>
      <c r="O21" s="224"/>
      <c r="P21" s="224"/>
      <c r="Q21" s="224"/>
      <c r="IP21" s="70"/>
      <c r="IQ21" s="70"/>
      <c r="IR21" s="70"/>
    </row>
    <row r="22" s="67" customFormat="1" spans="3:252">
      <c r="C22" s="68"/>
      <c r="O22" s="224"/>
      <c r="P22" s="224"/>
      <c r="Q22" s="224"/>
      <c r="IP22" s="70"/>
      <c r="IQ22" s="70"/>
      <c r="IR22" s="70"/>
    </row>
    <row r="23" spans="15:15">
      <c r="O23" s="67"/>
    </row>
    <row r="24" spans="15:15">
      <c r="O24" s="67"/>
    </row>
    <row r="25" spans="9:16">
      <c r="I25" s="222" t="s">
        <v>185</v>
      </c>
      <c r="J25" s="223"/>
      <c r="K25" s="229">
        <v>45321</v>
      </c>
      <c r="L25" s="222"/>
      <c r="M25" s="222" t="s">
        <v>186</v>
      </c>
      <c r="N25" s="222" t="s">
        <v>138</v>
      </c>
      <c r="O25" s="222" t="s">
        <v>187</v>
      </c>
      <c r="P25" s="222" t="s">
        <v>141</v>
      </c>
    </row>
  </sheetData>
  <mergeCells count="8">
    <mergeCell ref="A1:P1"/>
    <mergeCell ref="B2:D2"/>
    <mergeCell ref="F2:I2"/>
    <mergeCell ref="L2:P2"/>
    <mergeCell ref="B3:I3"/>
    <mergeCell ref="A3:A5"/>
    <mergeCell ref="B4:B5"/>
    <mergeCell ref="J2:J20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L7" sqref="L7"/>
    </sheetView>
  </sheetViews>
  <sheetFormatPr defaultColWidth="10.125" defaultRowHeight="14.25"/>
  <cols>
    <col min="1" max="1" width="9.625" style="110" customWidth="1"/>
    <col min="2" max="2" width="11.125" style="110" customWidth="1"/>
    <col min="3" max="3" width="9.125" style="110" customWidth="1"/>
    <col min="4" max="4" width="9.5" style="110" customWidth="1"/>
    <col min="5" max="5" width="10.25" style="110" customWidth="1"/>
    <col min="6" max="6" width="10.375" style="110" customWidth="1"/>
    <col min="7" max="7" width="9.5" style="110" customWidth="1"/>
    <col min="8" max="8" width="9.125" style="110" customWidth="1"/>
    <col min="9" max="9" width="8.125" style="110" customWidth="1"/>
    <col min="10" max="10" width="10.5" style="110" customWidth="1"/>
    <col min="11" max="11" width="12.125" style="110" customWidth="1"/>
    <col min="12" max="12" width="22.25" style="110" customWidth="1"/>
    <col min="13" max="13" width="12.625" style="110"/>
    <col min="14" max="16384" width="10.125" style="110"/>
  </cols>
  <sheetData>
    <row r="1" ht="23.25" spans="1:11">
      <c r="A1" s="111" t="s">
        <v>233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ht="18" customHeight="1" spans="1:11">
      <c r="A2" s="112" t="s">
        <v>53</v>
      </c>
      <c r="B2" s="113" t="s">
        <v>54</v>
      </c>
      <c r="C2" s="113"/>
      <c r="D2" s="114" t="s">
        <v>61</v>
      </c>
      <c r="E2" s="115" t="str">
        <f>首期!B4</f>
        <v>TAJJAM81233</v>
      </c>
      <c r="F2" s="116" t="s">
        <v>234</v>
      </c>
      <c r="G2" s="117" t="str">
        <f>首期!B5</f>
        <v>男式功能短袖T恤</v>
      </c>
      <c r="H2" s="118"/>
      <c r="I2" s="147" t="s">
        <v>57</v>
      </c>
      <c r="J2" s="166" t="s">
        <v>56</v>
      </c>
      <c r="K2" s="167"/>
    </row>
    <row r="3" ht="18" customHeight="1" spans="1:12">
      <c r="A3" s="119" t="s">
        <v>74</v>
      </c>
      <c r="B3" s="120">
        <v>15652</v>
      </c>
      <c r="C3" s="120"/>
      <c r="D3" s="121" t="s">
        <v>235</v>
      </c>
      <c r="E3" s="122">
        <v>44982</v>
      </c>
      <c r="F3" s="123"/>
      <c r="G3" s="123"/>
      <c r="H3" s="124" t="s">
        <v>236</v>
      </c>
      <c r="I3" s="124"/>
      <c r="J3" s="124"/>
      <c r="K3" s="168"/>
      <c r="L3" s="169" t="s">
        <v>237</v>
      </c>
    </row>
    <row r="4" ht="18" customHeight="1" spans="1:11">
      <c r="A4" s="125" t="s">
        <v>71</v>
      </c>
      <c r="B4" s="126">
        <v>4</v>
      </c>
      <c r="C4" s="126">
        <v>6</v>
      </c>
      <c r="D4" s="127" t="s">
        <v>238</v>
      </c>
      <c r="E4" s="123" t="s">
        <v>239</v>
      </c>
      <c r="F4" s="123"/>
      <c r="G4" s="123"/>
      <c r="H4" s="127" t="s">
        <v>240</v>
      </c>
      <c r="I4" s="127"/>
      <c r="J4" s="139" t="s">
        <v>65</v>
      </c>
      <c r="K4" s="170" t="s">
        <v>66</v>
      </c>
    </row>
    <row r="5" ht="18" customHeight="1" spans="1:11">
      <c r="A5" s="125" t="s">
        <v>241</v>
      </c>
      <c r="B5" s="126">
        <v>1</v>
      </c>
      <c r="C5" s="126"/>
      <c r="D5" s="121" t="s">
        <v>242</v>
      </c>
      <c r="E5" s="121" t="s">
        <v>243</v>
      </c>
      <c r="G5" s="121"/>
      <c r="H5" s="127" t="s">
        <v>244</v>
      </c>
      <c r="I5" s="127"/>
      <c r="J5" s="139" t="s">
        <v>65</v>
      </c>
      <c r="K5" s="170" t="s">
        <v>66</v>
      </c>
    </row>
    <row r="6" ht="18" customHeight="1" spans="1:11">
      <c r="A6" s="128" t="s">
        <v>245</v>
      </c>
      <c r="B6" s="129">
        <v>315</v>
      </c>
      <c r="C6" s="129"/>
      <c r="D6" s="130" t="s">
        <v>246</v>
      </c>
      <c r="E6" s="131"/>
      <c r="F6" s="131"/>
      <c r="G6" s="130"/>
      <c r="H6" s="132" t="s">
        <v>247</v>
      </c>
      <c r="I6" s="132"/>
      <c r="J6" s="131" t="s">
        <v>65</v>
      </c>
      <c r="K6" s="171" t="s">
        <v>66</v>
      </c>
    </row>
    <row r="7" ht="18" customHeight="1" spans="1:11">
      <c r="A7" s="133"/>
      <c r="B7" s="134"/>
      <c r="C7" s="134"/>
      <c r="D7" s="133"/>
      <c r="E7" s="134"/>
      <c r="F7" s="135"/>
      <c r="G7" s="133"/>
      <c r="H7" s="135"/>
      <c r="I7" s="134"/>
      <c r="J7" s="134"/>
      <c r="K7" s="134"/>
    </row>
    <row r="8" ht="18" customHeight="1" spans="1:11">
      <c r="A8" s="136" t="s">
        <v>248</v>
      </c>
      <c r="B8" s="116" t="s">
        <v>249</v>
      </c>
      <c r="C8" s="116" t="s">
        <v>250</v>
      </c>
      <c r="D8" s="116" t="s">
        <v>251</v>
      </c>
      <c r="E8" s="116" t="s">
        <v>252</v>
      </c>
      <c r="F8" s="116" t="s">
        <v>253</v>
      </c>
      <c r="G8" s="137" t="s">
        <v>254</v>
      </c>
      <c r="H8" s="138"/>
      <c r="I8" s="138"/>
      <c r="J8" s="138"/>
      <c r="K8" s="172"/>
    </row>
    <row r="9" ht="18" customHeight="1" spans="1:11">
      <c r="A9" s="125" t="s">
        <v>255</v>
      </c>
      <c r="B9" s="127"/>
      <c r="C9" s="139" t="s">
        <v>65</v>
      </c>
      <c r="D9" s="139" t="s">
        <v>66</v>
      </c>
      <c r="E9" s="121" t="s">
        <v>256</v>
      </c>
      <c r="F9" s="140" t="s">
        <v>257</v>
      </c>
      <c r="G9" s="141"/>
      <c r="H9" s="142"/>
      <c r="I9" s="142"/>
      <c r="J9" s="142"/>
      <c r="K9" s="173"/>
    </row>
    <row r="10" ht="18" customHeight="1" spans="1:11">
      <c r="A10" s="125" t="s">
        <v>258</v>
      </c>
      <c r="B10" s="127"/>
      <c r="C10" s="139" t="s">
        <v>65</v>
      </c>
      <c r="D10" s="139" t="s">
        <v>66</v>
      </c>
      <c r="E10" s="121" t="s">
        <v>259</v>
      </c>
      <c r="F10" s="140" t="s">
        <v>260</v>
      </c>
      <c r="G10" s="141" t="s">
        <v>261</v>
      </c>
      <c r="H10" s="142"/>
      <c r="I10" s="142"/>
      <c r="J10" s="142"/>
      <c r="K10" s="173"/>
    </row>
    <row r="11" ht="18" customHeight="1" spans="1:11">
      <c r="A11" s="143" t="s">
        <v>195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74"/>
    </row>
    <row r="12" ht="18" customHeight="1" spans="1:11">
      <c r="A12" s="119" t="s">
        <v>88</v>
      </c>
      <c r="B12" s="139" t="s">
        <v>84</v>
      </c>
      <c r="C12" s="139" t="s">
        <v>85</v>
      </c>
      <c r="D12" s="140"/>
      <c r="E12" s="121" t="s">
        <v>86</v>
      </c>
      <c r="F12" s="139" t="s">
        <v>84</v>
      </c>
      <c r="G12" s="139" t="s">
        <v>85</v>
      </c>
      <c r="H12" s="139"/>
      <c r="I12" s="121" t="s">
        <v>262</v>
      </c>
      <c r="J12" s="139" t="s">
        <v>84</v>
      </c>
      <c r="K12" s="170" t="s">
        <v>85</v>
      </c>
    </row>
    <row r="13" ht="18" customHeight="1" spans="1:11">
      <c r="A13" s="119" t="s">
        <v>91</v>
      </c>
      <c r="B13" s="139" t="s">
        <v>84</v>
      </c>
      <c r="C13" s="139" t="s">
        <v>85</v>
      </c>
      <c r="D13" s="140"/>
      <c r="E13" s="121" t="s">
        <v>96</v>
      </c>
      <c r="F13" s="139" t="s">
        <v>84</v>
      </c>
      <c r="G13" s="139" t="s">
        <v>85</v>
      </c>
      <c r="H13" s="139"/>
      <c r="I13" s="121" t="s">
        <v>263</v>
      </c>
      <c r="J13" s="139" t="s">
        <v>84</v>
      </c>
      <c r="K13" s="170" t="s">
        <v>85</v>
      </c>
    </row>
    <row r="14" ht="18" customHeight="1" spans="1:11">
      <c r="A14" s="128" t="s">
        <v>264</v>
      </c>
      <c r="B14" s="131" t="s">
        <v>84</v>
      </c>
      <c r="C14" s="131" t="s">
        <v>85</v>
      </c>
      <c r="D14" s="145"/>
      <c r="E14" s="130" t="s">
        <v>265</v>
      </c>
      <c r="F14" s="131" t="s">
        <v>84</v>
      </c>
      <c r="G14" s="131" t="s">
        <v>85</v>
      </c>
      <c r="H14" s="131"/>
      <c r="I14" s="130" t="s">
        <v>266</v>
      </c>
      <c r="J14" s="131" t="s">
        <v>84</v>
      </c>
      <c r="K14" s="171" t="s">
        <v>85</v>
      </c>
    </row>
    <row r="15" ht="18" customHeight="1" spans="1:11">
      <c r="A15" s="133"/>
      <c r="B15" s="146"/>
      <c r="C15" s="146"/>
      <c r="D15" s="134"/>
      <c r="E15" s="133"/>
      <c r="F15" s="146"/>
      <c r="G15" s="146"/>
      <c r="H15" s="146"/>
      <c r="I15" s="133"/>
      <c r="J15" s="146"/>
      <c r="K15" s="146"/>
    </row>
    <row r="16" s="108" customFormat="1" ht="18" customHeight="1" spans="1:11">
      <c r="A16" s="112" t="s">
        <v>267</v>
      </c>
      <c r="B16" s="147"/>
      <c r="C16" s="147"/>
      <c r="D16" s="147"/>
      <c r="E16" s="147"/>
      <c r="F16" s="147"/>
      <c r="G16" s="147"/>
      <c r="H16" s="147"/>
      <c r="I16" s="147"/>
      <c r="J16" s="147"/>
      <c r="K16" s="175"/>
    </row>
    <row r="17" ht="18" customHeight="1" spans="1:11">
      <c r="A17" s="125" t="s">
        <v>268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76"/>
    </row>
    <row r="18" ht="18" customHeight="1" spans="1:11">
      <c r="A18" s="125"/>
      <c r="B18" s="127"/>
      <c r="C18" s="127"/>
      <c r="D18" s="127"/>
      <c r="E18" s="127"/>
      <c r="F18" s="127"/>
      <c r="G18" s="127"/>
      <c r="H18" s="127"/>
      <c r="I18" s="127"/>
      <c r="J18" s="127"/>
      <c r="K18" s="176"/>
    </row>
    <row r="19" ht="22" customHeight="1" spans="1:11">
      <c r="A19" s="148"/>
      <c r="B19" s="139"/>
      <c r="C19" s="139"/>
      <c r="D19" s="139"/>
      <c r="E19" s="139"/>
      <c r="F19" s="139"/>
      <c r="G19" s="139"/>
      <c r="H19" s="139"/>
      <c r="I19" s="139"/>
      <c r="J19" s="139"/>
      <c r="K19" s="170"/>
    </row>
    <row r="20" ht="22" customHeight="1" spans="1:11">
      <c r="A20" s="149"/>
      <c r="B20" s="150"/>
      <c r="C20" s="150"/>
      <c r="D20" s="150"/>
      <c r="E20" s="150"/>
      <c r="F20" s="150"/>
      <c r="G20" s="150"/>
      <c r="H20" s="150"/>
      <c r="I20" s="150"/>
      <c r="J20" s="150"/>
      <c r="K20" s="177"/>
    </row>
    <row r="21" ht="22" customHeight="1" spans="1:11">
      <c r="A21" s="149"/>
      <c r="B21" s="150"/>
      <c r="C21" s="150"/>
      <c r="D21" s="150"/>
      <c r="E21" s="150"/>
      <c r="F21" s="150"/>
      <c r="G21" s="150"/>
      <c r="H21" s="150"/>
      <c r="I21" s="150"/>
      <c r="J21" s="150"/>
      <c r="K21" s="177"/>
    </row>
    <row r="22" ht="22" customHeight="1" spans="1:11">
      <c r="A22" s="149"/>
      <c r="B22" s="150"/>
      <c r="C22" s="150"/>
      <c r="D22" s="150"/>
      <c r="E22" s="150"/>
      <c r="F22" s="150"/>
      <c r="G22" s="150"/>
      <c r="H22" s="150"/>
      <c r="I22" s="150"/>
      <c r="J22" s="150"/>
      <c r="K22" s="177"/>
    </row>
    <row r="23" ht="22" customHeight="1" spans="1:11">
      <c r="A23" s="151"/>
      <c r="B23" s="152"/>
      <c r="C23" s="152"/>
      <c r="D23" s="152"/>
      <c r="E23" s="152"/>
      <c r="F23" s="152"/>
      <c r="G23" s="152"/>
      <c r="H23" s="152"/>
      <c r="I23" s="152"/>
      <c r="J23" s="152"/>
      <c r="K23" s="178"/>
    </row>
    <row r="24" ht="18" customHeight="1" spans="1:11">
      <c r="A24" s="125" t="s">
        <v>122</v>
      </c>
      <c r="B24" s="127"/>
      <c r="C24" s="139" t="s">
        <v>65</v>
      </c>
      <c r="D24" s="139" t="s">
        <v>66</v>
      </c>
      <c r="E24" s="124"/>
      <c r="F24" s="124"/>
      <c r="G24" s="124"/>
      <c r="H24" s="124"/>
      <c r="I24" s="124"/>
      <c r="J24" s="124"/>
      <c r="K24" s="168"/>
    </row>
    <row r="25" ht="18" customHeight="1" spans="1:11">
      <c r="A25" s="153" t="s">
        <v>269</v>
      </c>
      <c r="B25" s="154"/>
      <c r="C25" s="154"/>
      <c r="D25" s="154"/>
      <c r="E25" s="154"/>
      <c r="F25" s="154"/>
      <c r="G25" s="154"/>
      <c r="H25" s="154"/>
      <c r="I25" s="154"/>
      <c r="J25" s="154"/>
      <c r="K25" s="179"/>
    </row>
    <row r="26" ht="15" spans="1:11">
      <c r="A26" s="155"/>
      <c r="B26" s="155"/>
      <c r="C26" s="155"/>
      <c r="D26" s="155"/>
      <c r="E26" s="155"/>
      <c r="F26" s="155"/>
      <c r="G26" s="155"/>
      <c r="H26" s="155"/>
      <c r="I26" s="155"/>
      <c r="J26" s="155"/>
      <c r="K26" s="155"/>
    </row>
    <row r="27" ht="20" customHeight="1" spans="1:11">
      <c r="A27" s="156" t="s">
        <v>270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80" t="s">
        <v>271</v>
      </c>
    </row>
    <row r="28" ht="23" customHeight="1" spans="1:11">
      <c r="A28" s="149" t="s">
        <v>272</v>
      </c>
      <c r="B28" s="150"/>
      <c r="C28" s="150"/>
      <c r="D28" s="150"/>
      <c r="E28" s="150"/>
      <c r="F28" s="150"/>
      <c r="G28" s="150"/>
      <c r="H28" s="150"/>
      <c r="I28" s="150"/>
      <c r="J28" s="181"/>
      <c r="K28" s="182">
        <v>2</v>
      </c>
    </row>
    <row r="29" ht="23" customHeight="1" spans="1:11">
      <c r="A29" s="149" t="s">
        <v>273</v>
      </c>
      <c r="B29" s="150"/>
      <c r="C29" s="150"/>
      <c r="D29" s="150"/>
      <c r="E29" s="150"/>
      <c r="F29" s="150"/>
      <c r="G29" s="150"/>
      <c r="H29" s="150"/>
      <c r="I29" s="150"/>
      <c r="J29" s="181"/>
      <c r="K29" s="173">
        <v>1</v>
      </c>
    </row>
    <row r="30" ht="23" customHeight="1" spans="1:11">
      <c r="A30" s="149" t="s">
        <v>274</v>
      </c>
      <c r="B30" s="150"/>
      <c r="C30" s="150"/>
      <c r="D30" s="150"/>
      <c r="E30" s="150"/>
      <c r="F30" s="150"/>
      <c r="G30" s="150"/>
      <c r="H30" s="150"/>
      <c r="I30" s="150"/>
      <c r="J30" s="181"/>
      <c r="K30" s="173">
        <v>1</v>
      </c>
    </row>
    <row r="31" ht="23" customHeight="1" spans="1:11">
      <c r="A31" s="149"/>
      <c r="B31" s="150"/>
      <c r="C31" s="150"/>
      <c r="D31" s="150"/>
      <c r="E31" s="150"/>
      <c r="F31" s="150"/>
      <c r="G31" s="150"/>
      <c r="H31" s="150"/>
      <c r="I31" s="150"/>
      <c r="J31" s="181"/>
      <c r="K31" s="173"/>
    </row>
    <row r="32" ht="23" customHeight="1" spans="1:11">
      <c r="A32" s="149"/>
      <c r="B32" s="150"/>
      <c r="C32" s="150"/>
      <c r="D32" s="150"/>
      <c r="E32" s="150"/>
      <c r="F32" s="150"/>
      <c r="G32" s="150"/>
      <c r="H32" s="150"/>
      <c r="I32" s="150"/>
      <c r="J32" s="181"/>
      <c r="K32" s="183"/>
    </row>
    <row r="33" ht="23" customHeight="1" spans="1:11">
      <c r="A33" s="149"/>
      <c r="B33" s="150"/>
      <c r="C33" s="150"/>
      <c r="D33" s="150"/>
      <c r="E33" s="150"/>
      <c r="F33" s="150"/>
      <c r="G33" s="150"/>
      <c r="H33" s="150"/>
      <c r="I33" s="150"/>
      <c r="J33" s="181"/>
      <c r="K33" s="184"/>
    </row>
    <row r="34" ht="23" customHeight="1" spans="1:11">
      <c r="A34" s="149"/>
      <c r="B34" s="150"/>
      <c r="C34" s="150"/>
      <c r="D34" s="150"/>
      <c r="E34" s="150"/>
      <c r="F34" s="150"/>
      <c r="G34" s="150"/>
      <c r="H34" s="150"/>
      <c r="I34" s="150"/>
      <c r="J34" s="181"/>
      <c r="K34" s="173"/>
    </row>
    <row r="35" ht="23" customHeight="1" spans="1:11">
      <c r="A35" s="149"/>
      <c r="B35" s="150"/>
      <c r="C35" s="150"/>
      <c r="D35" s="150"/>
      <c r="E35" s="150"/>
      <c r="F35" s="150"/>
      <c r="G35" s="150"/>
      <c r="H35" s="150"/>
      <c r="I35" s="150"/>
      <c r="J35" s="181"/>
      <c r="K35" s="185"/>
    </row>
    <row r="36" ht="23" customHeight="1" spans="1:11">
      <c r="A36" s="157" t="s">
        <v>275</v>
      </c>
      <c r="B36" s="158"/>
      <c r="C36" s="158"/>
      <c r="D36" s="158"/>
      <c r="E36" s="158"/>
      <c r="F36" s="158"/>
      <c r="G36" s="158"/>
      <c r="H36" s="158"/>
      <c r="I36" s="158"/>
      <c r="J36" s="186"/>
      <c r="K36" s="187">
        <f>SUM(K28:K35)</f>
        <v>4</v>
      </c>
    </row>
    <row r="37" ht="18.75" customHeight="1" spans="1:11">
      <c r="A37" s="159" t="s">
        <v>276</v>
      </c>
      <c r="B37" s="160"/>
      <c r="C37" s="160"/>
      <c r="D37" s="160"/>
      <c r="E37" s="160"/>
      <c r="F37" s="160"/>
      <c r="G37" s="160"/>
      <c r="H37" s="160"/>
      <c r="I37" s="160"/>
      <c r="J37" s="160"/>
      <c r="K37" s="188"/>
    </row>
    <row r="38" s="109" customFormat="1" ht="18.75" customHeight="1" spans="1:11">
      <c r="A38" s="125" t="s">
        <v>277</v>
      </c>
      <c r="B38" s="127"/>
      <c r="C38" s="127"/>
      <c r="D38" s="124" t="s">
        <v>278</v>
      </c>
      <c r="E38" s="124"/>
      <c r="F38" s="161" t="s">
        <v>279</v>
      </c>
      <c r="G38" s="162"/>
      <c r="H38" s="127" t="s">
        <v>280</v>
      </c>
      <c r="I38" s="127"/>
      <c r="J38" s="127" t="s">
        <v>281</v>
      </c>
      <c r="K38" s="176"/>
    </row>
    <row r="39" ht="18.75" customHeight="1" spans="1:13">
      <c r="A39" s="125" t="s">
        <v>123</v>
      </c>
      <c r="B39" s="127" t="s">
        <v>282</v>
      </c>
      <c r="C39" s="127"/>
      <c r="D39" s="127"/>
      <c r="E39" s="127"/>
      <c r="F39" s="127"/>
      <c r="G39" s="127"/>
      <c r="H39" s="127"/>
      <c r="I39" s="127"/>
      <c r="J39" s="127"/>
      <c r="K39" s="176"/>
      <c r="M39" s="109"/>
    </row>
    <row r="40" ht="24" customHeight="1" spans="1:11">
      <c r="A40" s="125"/>
      <c r="B40" s="127"/>
      <c r="C40" s="127"/>
      <c r="D40" s="127"/>
      <c r="E40" s="127"/>
      <c r="F40" s="127"/>
      <c r="G40" s="127"/>
      <c r="H40" s="127"/>
      <c r="I40" s="127"/>
      <c r="J40" s="127"/>
      <c r="K40" s="176"/>
    </row>
    <row r="41" ht="24" customHeight="1" spans="1:11">
      <c r="A41" s="125"/>
      <c r="B41" s="127"/>
      <c r="C41" s="127"/>
      <c r="D41" s="127"/>
      <c r="E41" s="127"/>
      <c r="F41" s="127"/>
      <c r="G41" s="127"/>
      <c r="H41" s="127"/>
      <c r="I41" s="127"/>
      <c r="J41" s="127"/>
      <c r="K41" s="176"/>
    </row>
    <row r="42" ht="32.1" customHeight="1" spans="1:11">
      <c r="A42" s="128" t="s">
        <v>135</v>
      </c>
      <c r="B42" s="163" t="s">
        <v>283</v>
      </c>
      <c r="C42" s="163"/>
      <c r="D42" s="130" t="s">
        <v>284</v>
      </c>
      <c r="E42" s="145" t="s">
        <v>285</v>
      </c>
      <c r="F42" s="130" t="s">
        <v>139</v>
      </c>
      <c r="G42" s="164">
        <v>45348</v>
      </c>
      <c r="H42" s="165" t="s">
        <v>140</v>
      </c>
      <c r="I42" s="165"/>
      <c r="J42" s="163" t="s">
        <v>141</v>
      </c>
      <c r="K42" s="18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381000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3"/>
  <sheetViews>
    <sheetView view="pageBreakPreview" zoomScaleNormal="100" workbookViewId="0">
      <selection activeCell="A2" sqref="A2:P21"/>
    </sheetView>
  </sheetViews>
  <sheetFormatPr defaultColWidth="9" defaultRowHeight="14.25"/>
  <cols>
    <col min="1" max="1" width="13.375" style="67" customWidth="1"/>
    <col min="2" max="2" width="5.875" style="67" customWidth="1"/>
    <col min="3" max="3" width="8.125" style="67" customWidth="1"/>
    <col min="4" max="4" width="8.125" style="68" customWidth="1"/>
    <col min="5" max="8" width="8.125" style="67" customWidth="1"/>
    <col min="9" max="9" width="7.25" style="67" customWidth="1"/>
    <col min="10" max="10" width="10.875" style="67" customWidth="1"/>
    <col min="11" max="13" width="10.625" style="67" customWidth="1"/>
    <col min="14" max="16" width="10.625" style="69" customWidth="1"/>
    <col min="17" max="254" width="9" style="67"/>
    <col min="255" max="16384" width="9" style="70"/>
  </cols>
  <sheetData>
    <row r="1" s="67" customFormat="1" ht="29" customHeight="1" spans="1:257">
      <c r="A1" s="71" t="s">
        <v>145</v>
      </c>
      <c r="B1" s="71"/>
      <c r="C1" s="72"/>
      <c r="D1" s="72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0"/>
      <c r="BZ1" s="70"/>
      <c r="CA1" s="70"/>
      <c r="CB1" s="70"/>
      <c r="CC1" s="70"/>
      <c r="CD1" s="70"/>
      <c r="CE1" s="70"/>
      <c r="CF1" s="70"/>
      <c r="CG1" s="70"/>
      <c r="CH1" s="70"/>
      <c r="CI1" s="70"/>
      <c r="CJ1" s="70"/>
      <c r="CK1" s="70"/>
      <c r="CL1" s="70"/>
      <c r="CM1" s="70"/>
      <c r="CN1" s="70"/>
      <c r="CO1" s="70"/>
      <c r="CP1" s="70"/>
      <c r="CQ1" s="70"/>
      <c r="CR1" s="70"/>
      <c r="CS1" s="70"/>
      <c r="CT1" s="70"/>
      <c r="CU1" s="70"/>
      <c r="CV1" s="70"/>
      <c r="CW1" s="70"/>
      <c r="CX1" s="70"/>
      <c r="CY1" s="70"/>
      <c r="CZ1" s="70"/>
      <c r="DA1" s="70"/>
      <c r="DB1" s="70"/>
      <c r="DC1" s="70"/>
      <c r="DD1" s="70"/>
      <c r="DE1" s="70"/>
      <c r="DF1" s="70"/>
      <c r="DG1" s="70"/>
      <c r="DH1" s="70"/>
      <c r="DI1" s="70"/>
      <c r="DJ1" s="70"/>
      <c r="DK1" s="70"/>
      <c r="DL1" s="70"/>
      <c r="DM1" s="70"/>
      <c r="DN1" s="70"/>
      <c r="DO1" s="70"/>
      <c r="DP1" s="70"/>
      <c r="DQ1" s="70"/>
      <c r="DR1" s="70"/>
      <c r="DS1" s="70"/>
      <c r="DT1" s="70"/>
      <c r="DU1" s="70"/>
      <c r="DV1" s="70"/>
      <c r="DW1" s="70"/>
      <c r="DX1" s="70"/>
      <c r="DY1" s="70"/>
      <c r="DZ1" s="70"/>
      <c r="EA1" s="70"/>
      <c r="EB1" s="70"/>
      <c r="EC1" s="70"/>
      <c r="ED1" s="70"/>
      <c r="EE1" s="70"/>
      <c r="EF1" s="70"/>
      <c r="EG1" s="70"/>
      <c r="EH1" s="70"/>
      <c r="EI1" s="70"/>
      <c r="EJ1" s="70"/>
      <c r="EK1" s="70"/>
      <c r="EL1" s="70"/>
      <c r="EM1" s="70"/>
      <c r="EN1" s="70"/>
      <c r="EO1" s="70"/>
      <c r="EP1" s="70"/>
      <c r="EQ1" s="70"/>
      <c r="ER1" s="70"/>
      <c r="ES1" s="70"/>
      <c r="ET1" s="70"/>
      <c r="EU1" s="70"/>
      <c r="EV1" s="70"/>
      <c r="EW1" s="70"/>
      <c r="EX1" s="70"/>
      <c r="EY1" s="70"/>
      <c r="EZ1" s="70"/>
      <c r="FA1" s="70"/>
      <c r="FB1" s="70"/>
      <c r="FC1" s="70"/>
      <c r="FD1" s="70"/>
      <c r="FE1" s="70"/>
      <c r="FF1" s="70"/>
      <c r="FG1" s="70"/>
      <c r="FH1" s="70"/>
      <c r="FI1" s="70"/>
      <c r="FJ1" s="70"/>
      <c r="FK1" s="70"/>
      <c r="FL1" s="70"/>
      <c r="FM1" s="70"/>
      <c r="FN1" s="70"/>
      <c r="FO1" s="70"/>
      <c r="FP1" s="70"/>
      <c r="FQ1" s="70"/>
      <c r="FR1" s="70"/>
      <c r="FS1" s="70"/>
      <c r="FT1" s="70"/>
      <c r="FU1" s="70"/>
      <c r="FV1" s="70"/>
      <c r="FW1" s="70"/>
      <c r="FX1" s="70"/>
      <c r="FY1" s="70"/>
      <c r="FZ1" s="70"/>
      <c r="GA1" s="70"/>
      <c r="GB1" s="70"/>
      <c r="GC1" s="70"/>
      <c r="GD1" s="70"/>
      <c r="GE1" s="70"/>
      <c r="GF1" s="70"/>
      <c r="GG1" s="70"/>
      <c r="GH1" s="70"/>
      <c r="GI1" s="70"/>
      <c r="GJ1" s="70"/>
      <c r="GK1" s="70"/>
      <c r="GL1" s="70"/>
      <c r="GM1" s="70"/>
      <c r="GN1" s="70"/>
      <c r="GO1" s="70"/>
      <c r="GP1" s="70"/>
      <c r="GQ1" s="70"/>
      <c r="GR1" s="70"/>
      <c r="GS1" s="70"/>
      <c r="GT1" s="70"/>
      <c r="GU1" s="70"/>
      <c r="GV1" s="70"/>
      <c r="GW1" s="70"/>
      <c r="GX1" s="70"/>
      <c r="GY1" s="70"/>
      <c r="GZ1" s="70"/>
      <c r="HA1" s="70"/>
      <c r="HB1" s="70"/>
      <c r="HC1" s="70"/>
      <c r="HD1" s="70"/>
      <c r="HE1" s="70"/>
      <c r="HF1" s="70"/>
      <c r="HG1" s="70"/>
      <c r="HH1" s="70"/>
      <c r="HI1" s="70"/>
      <c r="HJ1" s="70"/>
      <c r="HK1" s="70"/>
      <c r="HL1" s="70"/>
      <c r="HM1" s="70"/>
      <c r="HN1" s="70"/>
      <c r="HO1" s="70"/>
      <c r="HP1" s="70"/>
      <c r="HQ1" s="70"/>
      <c r="HR1" s="70"/>
      <c r="HS1" s="70"/>
      <c r="HT1" s="70"/>
      <c r="HU1" s="70"/>
      <c r="HV1" s="70"/>
      <c r="HW1" s="70"/>
      <c r="HX1" s="70"/>
      <c r="HY1" s="70"/>
      <c r="HZ1" s="70"/>
      <c r="IA1" s="70"/>
      <c r="IB1" s="70"/>
      <c r="IC1" s="70"/>
      <c r="ID1" s="70"/>
      <c r="IE1" s="70"/>
      <c r="IF1" s="70"/>
      <c r="IG1" s="70"/>
      <c r="IH1" s="70"/>
      <c r="II1" s="70"/>
      <c r="IJ1" s="70"/>
      <c r="IK1" s="70"/>
      <c r="IL1" s="70"/>
      <c r="IM1" s="70"/>
      <c r="IN1" s="70"/>
      <c r="IO1" s="70"/>
      <c r="IP1" s="70"/>
      <c r="IQ1" s="70"/>
      <c r="IR1" s="70"/>
      <c r="IS1" s="70"/>
      <c r="IT1" s="70"/>
      <c r="IU1" s="70"/>
      <c r="IV1" s="70"/>
      <c r="IW1" s="70"/>
    </row>
    <row r="2" s="67" customFormat="1" ht="20" customHeight="1" spans="1:257">
      <c r="A2" s="190" t="s">
        <v>61</v>
      </c>
      <c r="B2" s="191" t="str">
        <f>首期!B4</f>
        <v>TAJJAM81233</v>
      </c>
      <c r="C2" s="192"/>
      <c r="D2" s="193"/>
      <c r="E2" s="194" t="s">
        <v>67</v>
      </c>
      <c r="F2" s="195" t="str">
        <f>首期!B5</f>
        <v>男式功能短袖T恤</v>
      </c>
      <c r="G2" s="195"/>
      <c r="H2" s="195"/>
      <c r="I2" s="195"/>
      <c r="J2" s="205"/>
      <c r="K2" s="206" t="s">
        <v>57</v>
      </c>
      <c r="L2" s="207" t="s">
        <v>56</v>
      </c>
      <c r="M2" s="207"/>
      <c r="N2" s="207"/>
      <c r="O2" s="207"/>
      <c r="P2" s="208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  <c r="CA2" s="70"/>
      <c r="CB2" s="70"/>
      <c r="CC2" s="70"/>
      <c r="CD2" s="70"/>
      <c r="CE2" s="70"/>
      <c r="CF2" s="70"/>
      <c r="CG2" s="70"/>
      <c r="CH2" s="70"/>
      <c r="CI2" s="70"/>
      <c r="CJ2" s="70"/>
      <c r="CK2" s="70"/>
      <c r="CL2" s="70"/>
      <c r="CM2" s="70"/>
      <c r="CN2" s="70"/>
      <c r="CO2" s="70"/>
      <c r="CP2" s="70"/>
      <c r="CQ2" s="70"/>
      <c r="CR2" s="70"/>
      <c r="CS2" s="70"/>
      <c r="CT2" s="70"/>
      <c r="CU2" s="70"/>
      <c r="CV2" s="70"/>
      <c r="CW2" s="70"/>
      <c r="CX2" s="70"/>
      <c r="CY2" s="70"/>
      <c r="CZ2" s="70"/>
      <c r="DA2" s="70"/>
      <c r="DB2" s="70"/>
      <c r="DC2" s="70"/>
      <c r="DD2" s="70"/>
      <c r="DE2" s="70"/>
      <c r="DF2" s="70"/>
      <c r="DG2" s="70"/>
      <c r="DH2" s="70"/>
      <c r="DI2" s="70"/>
      <c r="DJ2" s="70"/>
      <c r="DK2" s="70"/>
      <c r="DL2" s="70"/>
      <c r="DM2" s="70"/>
      <c r="DN2" s="70"/>
      <c r="DO2" s="70"/>
      <c r="DP2" s="70"/>
      <c r="DQ2" s="70"/>
      <c r="DR2" s="70"/>
      <c r="DS2" s="70"/>
      <c r="DT2" s="70"/>
      <c r="DU2" s="70"/>
      <c r="DV2" s="70"/>
      <c r="DW2" s="70"/>
      <c r="DX2" s="70"/>
      <c r="DY2" s="70"/>
      <c r="DZ2" s="70"/>
      <c r="EA2" s="70"/>
      <c r="EB2" s="70"/>
      <c r="EC2" s="70"/>
      <c r="ED2" s="70"/>
      <c r="EE2" s="70"/>
      <c r="EF2" s="70"/>
      <c r="EG2" s="70"/>
      <c r="EH2" s="70"/>
      <c r="EI2" s="70"/>
      <c r="EJ2" s="70"/>
      <c r="EK2" s="70"/>
      <c r="EL2" s="70"/>
      <c r="EM2" s="70"/>
      <c r="EN2" s="70"/>
      <c r="EO2" s="70"/>
      <c r="EP2" s="70"/>
      <c r="EQ2" s="70"/>
      <c r="ER2" s="70"/>
      <c r="ES2" s="70"/>
      <c r="ET2" s="70"/>
      <c r="EU2" s="70"/>
      <c r="EV2" s="70"/>
      <c r="EW2" s="70"/>
      <c r="EX2" s="70"/>
      <c r="EY2" s="70"/>
      <c r="EZ2" s="70"/>
      <c r="FA2" s="70"/>
      <c r="FB2" s="70"/>
      <c r="FC2" s="70"/>
      <c r="FD2" s="70"/>
      <c r="FE2" s="70"/>
      <c r="FF2" s="70"/>
      <c r="FG2" s="70"/>
      <c r="FH2" s="70"/>
      <c r="FI2" s="70"/>
      <c r="FJ2" s="70"/>
      <c r="FK2" s="70"/>
      <c r="FL2" s="70"/>
      <c r="FM2" s="70"/>
      <c r="FN2" s="70"/>
      <c r="FO2" s="70"/>
      <c r="FP2" s="70"/>
      <c r="FQ2" s="70"/>
      <c r="FR2" s="70"/>
      <c r="FS2" s="70"/>
      <c r="FT2" s="70"/>
      <c r="FU2" s="70"/>
      <c r="FV2" s="70"/>
      <c r="FW2" s="70"/>
      <c r="FX2" s="70"/>
      <c r="FY2" s="70"/>
      <c r="FZ2" s="70"/>
      <c r="GA2" s="70"/>
      <c r="GB2" s="70"/>
      <c r="GC2" s="70"/>
      <c r="GD2" s="70"/>
      <c r="GE2" s="70"/>
      <c r="GF2" s="70"/>
      <c r="GG2" s="70"/>
      <c r="GH2" s="70"/>
      <c r="GI2" s="70"/>
      <c r="GJ2" s="70"/>
      <c r="GK2" s="70"/>
      <c r="GL2" s="70"/>
      <c r="GM2" s="70"/>
      <c r="GN2" s="70"/>
      <c r="GO2" s="70"/>
      <c r="GP2" s="70"/>
      <c r="GQ2" s="70"/>
      <c r="GR2" s="70"/>
      <c r="GS2" s="70"/>
      <c r="GT2" s="70"/>
      <c r="GU2" s="70"/>
      <c r="GV2" s="70"/>
      <c r="GW2" s="70"/>
      <c r="GX2" s="70"/>
      <c r="GY2" s="70"/>
      <c r="GZ2" s="70"/>
      <c r="HA2" s="70"/>
      <c r="HB2" s="70"/>
      <c r="HC2" s="70"/>
      <c r="HD2" s="70"/>
      <c r="HE2" s="70"/>
      <c r="HF2" s="70"/>
      <c r="HG2" s="70"/>
      <c r="HH2" s="70"/>
      <c r="HI2" s="70"/>
      <c r="HJ2" s="70"/>
      <c r="HK2" s="70"/>
      <c r="HL2" s="70"/>
      <c r="HM2" s="70"/>
      <c r="HN2" s="70"/>
      <c r="HO2" s="70"/>
      <c r="HP2" s="70"/>
      <c r="HQ2" s="70"/>
      <c r="HR2" s="70"/>
      <c r="HS2" s="70"/>
      <c r="HT2" s="70"/>
      <c r="HU2" s="70"/>
      <c r="HV2" s="70"/>
      <c r="HW2" s="70"/>
      <c r="HX2" s="70"/>
      <c r="HY2" s="70"/>
      <c r="HZ2" s="70"/>
      <c r="IA2" s="70"/>
      <c r="IB2" s="70"/>
      <c r="IC2" s="70"/>
      <c r="ID2" s="70"/>
      <c r="IE2" s="70"/>
      <c r="IF2" s="70"/>
      <c r="IG2" s="70"/>
      <c r="IH2" s="70"/>
      <c r="II2" s="70"/>
      <c r="IJ2" s="70"/>
      <c r="IK2" s="70"/>
      <c r="IL2" s="70"/>
      <c r="IM2" s="70"/>
      <c r="IN2" s="70"/>
      <c r="IO2" s="70"/>
      <c r="IP2" s="70"/>
      <c r="IQ2" s="70"/>
      <c r="IR2" s="70"/>
      <c r="IS2" s="70"/>
      <c r="IT2" s="70"/>
      <c r="IU2" s="70"/>
      <c r="IV2" s="70"/>
      <c r="IW2" s="70"/>
    </row>
    <row r="3" s="67" customFormat="1" spans="1:257">
      <c r="A3" s="196" t="s">
        <v>146</v>
      </c>
      <c r="B3" s="197" t="s">
        <v>147</v>
      </c>
      <c r="C3" s="198"/>
      <c r="D3" s="197"/>
      <c r="E3" s="197"/>
      <c r="F3" s="197"/>
      <c r="G3" s="197"/>
      <c r="H3" s="197"/>
      <c r="I3" s="209"/>
      <c r="J3" s="96"/>
      <c r="K3" s="98" t="s">
        <v>148</v>
      </c>
      <c r="L3" s="98"/>
      <c r="M3" s="98"/>
      <c r="N3" s="98"/>
      <c r="O3" s="98"/>
      <c r="P3" s="21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  <c r="CA3" s="70"/>
      <c r="CB3" s="70"/>
      <c r="CC3" s="70"/>
      <c r="CD3" s="70"/>
      <c r="CE3" s="70"/>
      <c r="CF3" s="70"/>
      <c r="CG3" s="70"/>
      <c r="CH3" s="70"/>
      <c r="CI3" s="70"/>
      <c r="CJ3" s="70"/>
      <c r="CK3" s="70"/>
      <c r="CL3" s="70"/>
      <c r="CM3" s="70"/>
      <c r="CN3" s="70"/>
      <c r="CO3" s="70"/>
      <c r="CP3" s="70"/>
      <c r="CQ3" s="70"/>
      <c r="CR3" s="70"/>
      <c r="CS3" s="70"/>
      <c r="CT3" s="70"/>
      <c r="CU3" s="70"/>
      <c r="CV3" s="70"/>
      <c r="CW3" s="70"/>
      <c r="CX3" s="70"/>
      <c r="CY3" s="70"/>
      <c r="CZ3" s="70"/>
      <c r="DA3" s="70"/>
      <c r="DB3" s="70"/>
      <c r="DC3" s="70"/>
      <c r="DD3" s="70"/>
      <c r="DE3" s="70"/>
      <c r="DF3" s="70"/>
      <c r="DG3" s="70"/>
      <c r="DH3" s="70"/>
      <c r="DI3" s="70"/>
      <c r="DJ3" s="70"/>
      <c r="DK3" s="70"/>
      <c r="DL3" s="70"/>
      <c r="DM3" s="70"/>
      <c r="DN3" s="70"/>
      <c r="DO3" s="70"/>
      <c r="DP3" s="70"/>
      <c r="DQ3" s="70"/>
      <c r="DR3" s="70"/>
      <c r="DS3" s="70"/>
      <c r="DT3" s="70"/>
      <c r="DU3" s="70"/>
      <c r="DV3" s="70"/>
      <c r="DW3" s="70"/>
      <c r="DX3" s="70"/>
      <c r="DY3" s="70"/>
      <c r="DZ3" s="70"/>
      <c r="EA3" s="70"/>
      <c r="EB3" s="70"/>
      <c r="EC3" s="70"/>
      <c r="ED3" s="70"/>
      <c r="EE3" s="70"/>
      <c r="EF3" s="70"/>
      <c r="EG3" s="70"/>
      <c r="EH3" s="70"/>
      <c r="EI3" s="70"/>
      <c r="EJ3" s="70"/>
      <c r="EK3" s="70"/>
      <c r="EL3" s="70"/>
      <c r="EM3" s="70"/>
      <c r="EN3" s="70"/>
      <c r="EO3" s="70"/>
      <c r="EP3" s="70"/>
      <c r="EQ3" s="70"/>
      <c r="ER3" s="70"/>
      <c r="ES3" s="70"/>
      <c r="ET3" s="70"/>
      <c r="EU3" s="70"/>
      <c r="EV3" s="70"/>
      <c r="EW3" s="70"/>
      <c r="EX3" s="70"/>
      <c r="EY3" s="70"/>
      <c r="EZ3" s="70"/>
      <c r="FA3" s="70"/>
      <c r="FB3" s="70"/>
      <c r="FC3" s="70"/>
      <c r="FD3" s="70"/>
      <c r="FE3" s="70"/>
      <c r="FF3" s="70"/>
      <c r="FG3" s="70"/>
      <c r="FH3" s="70"/>
      <c r="FI3" s="70"/>
      <c r="FJ3" s="70"/>
      <c r="FK3" s="70"/>
      <c r="FL3" s="70"/>
      <c r="FM3" s="70"/>
      <c r="FN3" s="70"/>
      <c r="FO3" s="70"/>
      <c r="FP3" s="70"/>
      <c r="FQ3" s="70"/>
      <c r="FR3" s="70"/>
      <c r="FS3" s="70"/>
      <c r="FT3" s="70"/>
      <c r="FU3" s="70"/>
      <c r="FV3" s="70"/>
      <c r="FW3" s="70"/>
      <c r="FX3" s="70"/>
      <c r="FY3" s="70"/>
      <c r="FZ3" s="70"/>
      <c r="GA3" s="70"/>
      <c r="GB3" s="70"/>
      <c r="GC3" s="70"/>
      <c r="GD3" s="70"/>
      <c r="GE3" s="70"/>
      <c r="GF3" s="70"/>
      <c r="GG3" s="70"/>
      <c r="GH3" s="70"/>
      <c r="GI3" s="70"/>
      <c r="GJ3" s="70"/>
      <c r="GK3" s="70"/>
      <c r="GL3" s="70"/>
      <c r="GM3" s="70"/>
      <c r="GN3" s="70"/>
      <c r="GO3" s="70"/>
      <c r="GP3" s="70"/>
      <c r="GQ3" s="70"/>
      <c r="GR3" s="70"/>
      <c r="GS3" s="70"/>
      <c r="GT3" s="70"/>
      <c r="GU3" s="70"/>
      <c r="GV3" s="70"/>
      <c r="GW3" s="70"/>
      <c r="GX3" s="70"/>
      <c r="GY3" s="70"/>
      <c r="GZ3" s="70"/>
      <c r="HA3" s="70"/>
      <c r="HB3" s="70"/>
      <c r="HC3" s="70"/>
      <c r="HD3" s="70"/>
      <c r="HE3" s="70"/>
      <c r="HF3" s="70"/>
      <c r="HG3" s="70"/>
      <c r="HH3" s="70"/>
      <c r="HI3" s="70"/>
      <c r="HJ3" s="70"/>
      <c r="HK3" s="70"/>
      <c r="HL3" s="70"/>
      <c r="HM3" s="70"/>
      <c r="HN3" s="70"/>
      <c r="HO3" s="70"/>
      <c r="HP3" s="70"/>
      <c r="HQ3" s="70"/>
      <c r="HR3" s="70"/>
      <c r="HS3" s="70"/>
      <c r="HT3" s="70"/>
      <c r="HU3" s="70"/>
      <c r="HV3" s="70"/>
      <c r="HW3" s="70"/>
      <c r="HX3" s="70"/>
      <c r="HY3" s="70"/>
      <c r="HZ3" s="70"/>
      <c r="IA3" s="70"/>
      <c r="IB3" s="70"/>
      <c r="IC3" s="70"/>
      <c r="ID3" s="70"/>
      <c r="IE3" s="70"/>
      <c r="IF3" s="70"/>
      <c r="IG3" s="70"/>
      <c r="IH3" s="70"/>
      <c r="II3" s="70"/>
      <c r="IJ3" s="70"/>
      <c r="IK3" s="70"/>
      <c r="IL3" s="70"/>
      <c r="IM3" s="70"/>
      <c r="IN3" s="70"/>
      <c r="IO3" s="70"/>
      <c r="IP3" s="70"/>
      <c r="IQ3" s="70"/>
      <c r="IR3" s="70"/>
      <c r="IS3" s="70"/>
      <c r="IT3" s="70"/>
      <c r="IU3" s="70"/>
      <c r="IV3" s="70"/>
      <c r="IW3" s="70"/>
    </row>
    <row r="4" s="67" customFormat="1" ht="16.5" spans="1:257">
      <c r="A4" s="196"/>
      <c r="B4" s="82" t="s">
        <v>149</v>
      </c>
      <c r="C4" s="83" t="s">
        <v>109</v>
      </c>
      <c r="D4" s="83" t="s">
        <v>110</v>
      </c>
      <c r="E4" s="84" t="s">
        <v>111</v>
      </c>
      <c r="F4" s="83" t="s">
        <v>112</v>
      </c>
      <c r="G4" s="83" t="s">
        <v>150</v>
      </c>
      <c r="H4" s="83" t="s">
        <v>151</v>
      </c>
      <c r="I4" s="99"/>
      <c r="J4" s="96"/>
      <c r="K4" s="83" t="s">
        <v>109</v>
      </c>
      <c r="L4" s="83" t="s">
        <v>110</v>
      </c>
      <c r="M4" s="84" t="s">
        <v>111</v>
      </c>
      <c r="N4" s="83" t="s">
        <v>112</v>
      </c>
      <c r="O4" s="83" t="s">
        <v>150</v>
      </c>
      <c r="P4" s="211" t="s">
        <v>151</v>
      </c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70"/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0"/>
      <c r="GW4" s="70"/>
      <c r="GX4" s="70"/>
      <c r="GY4" s="70"/>
      <c r="GZ4" s="70"/>
      <c r="HA4" s="70"/>
      <c r="HB4" s="70"/>
      <c r="HC4" s="70"/>
      <c r="HD4" s="70"/>
      <c r="HE4" s="70"/>
      <c r="HF4" s="70"/>
      <c r="HG4" s="70"/>
      <c r="HH4" s="70"/>
      <c r="HI4" s="70"/>
      <c r="HJ4" s="70"/>
      <c r="HK4" s="70"/>
      <c r="HL4" s="70"/>
      <c r="HM4" s="70"/>
      <c r="HN4" s="70"/>
      <c r="HO4" s="70"/>
      <c r="HP4" s="70"/>
      <c r="HQ4" s="70"/>
      <c r="HR4" s="70"/>
      <c r="HS4" s="70"/>
      <c r="HT4" s="70"/>
      <c r="HU4" s="70"/>
      <c r="HV4" s="70"/>
      <c r="HW4" s="70"/>
      <c r="HX4" s="70"/>
      <c r="HY4" s="70"/>
      <c r="HZ4" s="70"/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  <c r="IU4" s="70"/>
      <c r="IV4" s="70"/>
      <c r="IW4" s="70"/>
    </row>
    <row r="5" s="67" customFormat="1" ht="16.5" spans="1:257">
      <c r="A5" s="196"/>
      <c r="B5" s="82"/>
      <c r="C5" s="83" t="s">
        <v>152</v>
      </c>
      <c r="D5" s="83" t="s">
        <v>153</v>
      </c>
      <c r="E5" s="84" t="s">
        <v>154</v>
      </c>
      <c r="F5" s="83" t="s">
        <v>155</v>
      </c>
      <c r="G5" s="83" t="s">
        <v>156</v>
      </c>
      <c r="H5" s="83" t="s">
        <v>157</v>
      </c>
      <c r="I5" s="99"/>
      <c r="J5" s="212"/>
      <c r="K5" s="213" t="s">
        <v>119</v>
      </c>
      <c r="L5" s="213" t="s">
        <v>119</v>
      </c>
      <c r="M5" s="214" t="s">
        <v>117</v>
      </c>
      <c r="N5" s="214" t="s">
        <v>117</v>
      </c>
      <c r="O5" s="214" t="s">
        <v>116</v>
      </c>
      <c r="P5" s="215" t="s">
        <v>118</v>
      </c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/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/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0"/>
      <c r="HI5" s="70"/>
      <c r="HJ5" s="70"/>
      <c r="HK5" s="70"/>
      <c r="HL5" s="70"/>
      <c r="HM5" s="70"/>
      <c r="HN5" s="70"/>
      <c r="HO5" s="70"/>
      <c r="HP5" s="70"/>
      <c r="HQ5" s="70"/>
      <c r="HR5" s="70"/>
      <c r="HS5" s="70"/>
      <c r="HT5" s="70"/>
      <c r="HU5" s="70"/>
      <c r="HV5" s="70"/>
      <c r="HW5" s="70"/>
      <c r="HX5" s="70"/>
      <c r="HY5" s="70"/>
      <c r="HZ5" s="70"/>
      <c r="IA5" s="70"/>
      <c r="IB5" s="70"/>
      <c r="IC5" s="70"/>
      <c r="ID5" s="70"/>
      <c r="IE5" s="70"/>
      <c r="IF5" s="70"/>
      <c r="IG5" s="70"/>
      <c r="IH5" s="70"/>
      <c r="II5" s="70"/>
      <c r="IJ5" s="70"/>
      <c r="IK5" s="70"/>
      <c r="IL5" s="70"/>
      <c r="IM5" s="70"/>
      <c r="IN5" s="70"/>
      <c r="IO5" s="70"/>
      <c r="IP5" s="70"/>
      <c r="IQ5" s="70"/>
      <c r="IR5" s="70"/>
      <c r="IS5" s="70"/>
      <c r="IT5" s="70"/>
      <c r="IU5" s="70"/>
      <c r="IV5" s="70"/>
      <c r="IW5" s="70"/>
    </row>
    <row r="6" s="67" customFormat="1" ht="21" customHeight="1" spans="1:257">
      <c r="A6" s="199" t="s">
        <v>160</v>
      </c>
      <c r="B6" s="86" t="s">
        <v>161</v>
      </c>
      <c r="C6" s="87">
        <f>D6-1</f>
        <v>65</v>
      </c>
      <c r="D6" s="87">
        <f>E6-2</f>
        <v>66</v>
      </c>
      <c r="E6" s="87">
        <v>68</v>
      </c>
      <c r="F6" s="87">
        <f>E6+2</f>
        <v>70</v>
      </c>
      <c r="G6" s="87">
        <f>F6+2</f>
        <v>72</v>
      </c>
      <c r="H6" s="87">
        <f>G6+1</f>
        <v>73</v>
      </c>
      <c r="I6" s="86"/>
      <c r="J6" s="212"/>
      <c r="K6" s="216" t="s">
        <v>208</v>
      </c>
      <c r="L6" s="216" t="s">
        <v>208</v>
      </c>
      <c r="M6" s="216" t="s">
        <v>208</v>
      </c>
      <c r="N6" s="216" t="s">
        <v>208</v>
      </c>
      <c r="O6" s="216" t="s">
        <v>221</v>
      </c>
      <c r="P6" s="217" t="s">
        <v>209</v>
      </c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70"/>
      <c r="GN6" s="70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70"/>
      <c r="HC6" s="70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70"/>
      <c r="HR6" s="70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70"/>
      <c r="IV6" s="70"/>
      <c r="IW6" s="70"/>
    </row>
    <row r="7" s="67" customFormat="1" ht="21" customHeight="1" spans="1:257">
      <c r="A7" s="199" t="s">
        <v>164</v>
      </c>
      <c r="B7" s="86" t="s">
        <v>165</v>
      </c>
      <c r="C7" s="87">
        <f>D7-0.6</f>
        <v>41.2</v>
      </c>
      <c r="D7" s="87">
        <f>E7-1.2</f>
        <v>41.8</v>
      </c>
      <c r="E7" s="87">
        <v>43</v>
      </c>
      <c r="F7" s="87">
        <f>E7+1.2</f>
        <v>44.2</v>
      </c>
      <c r="G7" s="87">
        <f>F7+1.2</f>
        <v>45.4</v>
      </c>
      <c r="H7" s="87">
        <f>G7+0.6</f>
        <v>46</v>
      </c>
      <c r="I7" s="86"/>
      <c r="J7" s="212"/>
      <c r="K7" s="216" t="s">
        <v>208</v>
      </c>
      <c r="L7" s="216" t="s">
        <v>208</v>
      </c>
      <c r="M7" s="216" t="s">
        <v>208</v>
      </c>
      <c r="N7" s="216" t="s">
        <v>208</v>
      </c>
      <c r="O7" s="216" t="s">
        <v>208</v>
      </c>
      <c r="P7" s="217" t="s">
        <v>208</v>
      </c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70"/>
      <c r="EF7" s="70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70"/>
      <c r="EU7" s="70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70"/>
      <c r="FJ7" s="70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70"/>
      <c r="IV7" s="70"/>
      <c r="IW7" s="70"/>
    </row>
    <row r="8" s="67" customFormat="1" ht="21" customHeight="1" spans="1:257">
      <c r="A8" s="199" t="s">
        <v>167</v>
      </c>
      <c r="B8" s="86" t="s">
        <v>165</v>
      </c>
      <c r="C8" s="87">
        <f t="shared" ref="C8:C10" si="0">D8-4</f>
        <v>98</v>
      </c>
      <c r="D8" s="87">
        <f t="shared" ref="D8:D10" si="1">E8-4</f>
        <v>102</v>
      </c>
      <c r="E8" s="87">
        <v>106</v>
      </c>
      <c r="F8" s="87">
        <f t="shared" ref="F8:F10" si="2">E8+4</f>
        <v>110</v>
      </c>
      <c r="G8" s="87">
        <f>F8+4</f>
        <v>114</v>
      </c>
      <c r="H8" s="87">
        <f t="shared" ref="H8:H10" si="3">G8+6</f>
        <v>120</v>
      </c>
      <c r="I8" s="86"/>
      <c r="J8" s="212"/>
      <c r="K8" s="216" t="s">
        <v>208</v>
      </c>
      <c r="L8" s="216" t="s">
        <v>208</v>
      </c>
      <c r="M8" s="216" t="s">
        <v>208</v>
      </c>
      <c r="N8" s="216" t="s">
        <v>208</v>
      </c>
      <c r="O8" s="216" t="s">
        <v>208</v>
      </c>
      <c r="P8" s="217" t="s">
        <v>208</v>
      </c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70"/>
      <c r="BX8" s="70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70"/>
      <c r="CM8" s="70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70"/>
      <c r="DB8" s="70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70"/>
      <c r="EF8" s="70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70"/>
      <c r="EU8" s="70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70"/>
      <c r="FJ8" s="70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70"/>
      <c r="FY8" s="70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70"/>
      <c r="GN8" s="70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70"/>
      <c r="HC8" s="70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70"/>
      <c r="HR8" s="70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70"/>
      <c r="IV8" s="70"/>
      <c r="IW8" s="70"/>
    </row>
    <row r="9" s="67" customFormat="1" ht="21" customHeight="1" spans="1:257">
      <c r="A9" s="199" t="s">
        <v>170</v>
      </c>
      <c r="B9" s="86" t="s">
        <v>165</v>
      </c>
      <c r="C9" s="87">
        <f t="shared" si="0"/>
        <v>96</v>
      </c>
      <c r="D9" s="87">
        <f t="shared" si="1"/>
        <v>100</v>
      </c>
      <c r="E9" s="87">
        <v>104</v>
      </c>
      <c r="F9" s="87">
        <f t="shared" si="2"/>
        <v>108</v>
      </c>
      <c r="G9" s="87">
        <f>F9+5</f>
        <v>113</v>
      </c>
      <c r="H9" s="87">
        <f t="shared" si="3"/>
        <v>119</v>
      </c>
      <c r="I9" s="86"/>
      <c r="J9" s="212"/>
      <c r="K9" s="216" t="s">
        <v>208</v>
      </c>
      <c r="L9" s="216" t="s">
        <v>208</v>
      </c>
      <c r="M9" s="216" t="s">
        <v>208</v>
      </c>
      <c r="N9" s="216" t="s">
        <v>208</v>
      </c>
      <c r="O9" s="216" t="s">
        <v>208</v>
      </c>
      <c r="P9" s="217" t="s">
        <v>208</v>
      </c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70"/>
      <c r="HC9" s="70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70"/>
      <c r="IV9" s="70"/>
      <c r="IW9" s="70"/>
    </row>
    <row r="10" s="67" customFormat="1" ht="20" customHeight="1" spans="1:257">
      <c r="A10" s="199" t="s">
        <v>171</v>
      </c>
      <c r="B10" s="86" t="s">
        <v>161</v>
      </c>
      <c r="C10" s="87">
        <f t="shared" si="0"/>
        <v>96</v>
      </c>
      <c r="D10" s="87">
        <f t="shared" si="1"/>
        <v>100</v>
      </c>
      <c r="E10" s="87">
        <v>104</v>
      </c>
      <c r="F10" s="87">
        <f t="shared" si="2"/>
        <v>108</v>
      </c>
      <c r="G10" s="87">
        <f>F10+5</f>
        <v>113</v>
      </c>
      <c r="H10" s="87">
        <f t="shared" si="3"/>
        <v>119</v>
      </c>
      <c r="I10" s="86"/>
      <c r="J10" s="212"/>
      <c r="K10" s="216" t="s">
        <v>286</v>
      </c>
      <c r="L10" s="216" t="s">
        <v>208</v>
      </c>
      <c r="M10" s="216" t="s">
        <v>286</v>
      </c>
      <c r="N10" s="216" t="s">
        <v>208</v>
      </c>
      <c r="O10" s="216" t="s">
        <v>208</v>
      </c>
      <c r="P10" s="217" t="s">
        <v>287</v>
      </c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70"/>
      <c r="DB10" s="70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70"/>
      <c r="EF10" s="70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70"/>
      <c r="EU10" s="70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70"/>
      <c r="FJ10" s="70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70"/>
      <c r="FY10" s="70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70"/>
      <c r="GN10" s="70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70"/>
      <c r="HC10" s="70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70"/>
      <c r="HR10" s="70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70"/>
      <c r="IV10" s="70"/>
      <c r="IW10" s="70"/>
    </row>
    <row r="11" s="67" customFormat="1" ht="21" customHeight="1" spans="1:257">
      <c r="A11" s="199" t="s">
        <v>172</v>
      </c>
      <c r="B11" s="86" t="s">
        <v>173</v>
      </c>
      <c r="C11" s="87">
        <f>D11-1.2</f>
        <v>42.6</v>
      </c>
      <c r="D11" s="87">
        <f>E11-1.2</f>
        <v>43.8</v>
      </c>
      <c r="E11" s="87">
        <v>45</v>
      </c>
      <c r="F11" s="87">
        <f>E11+1.2</f>
        <v>46.2</v>
      </c>
      <c r="G11" s="87">
        <f>F11+1.2</f>
        <v>47.4</v>
      </c>
      <c r="H11" s="87">
        <f>G11+1.4</f>
        <v>48.8</v>
      </c>
      <c r="I11" s="86"/>
      <c r="J11" s="212"/>
      <c r="K11" s="216" t="s">
        <v>288</v>
      </c>
      <c r="L11" s="216" t="s">
        <v>220</v>
      </c>
      <c r="M11" s="216" t="s">
        <v>289</v>
      </c>
      <c r="N11" s="216" t="s">
        <v>209</v>
      </c>
      <c r="O11" s="216" t="s">
        <v>286</v>
      </c>
      <c r="P11" s="217" t="s">
        <v>290</v>
      </c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70"/>
      <c r="CM11" s="70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70"/>
      <c r="DB11" s="70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70"/>
      <c r="DQ11" s="70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70"/>
      <c r="EF11" s="70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70"/>
      <c r="EU11" s="70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70"/>
      <c r="FJ11" s="70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70"/>
      <c r="FY11" s="70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70"/>
      <c r="GN11" s="70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70"/>
      <c r="HC11" s="70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70"/>
      <c r="HR11" s="70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70"/>
      <c r="IG11" s="70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70"/>
      <c r="IV11" s="70"/>
      <c r="IW11" s="70"/>
    </row>
    <row r="12" s="67" customFormat="1" ht="21" customHeight="1" spans="1:257">
      <c r="A12" s="199" t="s">
        <v>174</v>
      </c>
      <c r="B12" s="86" t="s">
        <v>175</v>
      </c>
      <c r="C12" s="87">
        <f>D12-0.5</f>
        <v>20</v>
      </c>
      <c r="D12" s="87">
        <f>E12-0.5</f>
        <v>20.5</v>
      </c>
      <c r="E12" s="87">
        <v>21</v>
      </c>
      <c r="F12" s="87">
        <f t="shared" ref="F12:H12" si="4">E12+0.5</f>
        <v>21.5</v>
      </c>
      <c r="G12" s="87">
        <f t="shared" si="4"/>
        <v>22</v>
      </c>
      <c r="H12" s="87">
        <f t="shared" si="4"/>
        <v>22.5</v>
      </c>
      <c r="I12" s="102"/>
      <c r="J12" s="212"/>
      <c r="K12" s="216" t="s">
        <v>209</v>
      </c>
      <c r="L12" s="216" t="s">
        <v>221</v>
      </c>
      <c r="M12" s="216" t="s">
        <v>221</v>
      </c>
      <c r="N12" s="216" t="s">
        <v>209</v>
      </c>
      <c r="O12" s="216" t="s">
        <v>209</v>
      </c>
      <c r="P12" s="217" t="s">
        <v>209</v>
      </c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70"/>
      <c r="CM12" s="70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70"/>
      <c r="DB12" s="70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70"/>
      <c r="DQ12" s="70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70"/>
      <c r="EF12" s="70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70"/>
      <c r="EU12" s="70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70"/>
      <c r="FJ12" s="70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70"/>
      <c r="FY12" s="70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70"/>
      <c r="GN12" s="70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70"/>
      <c r="HC12" s="70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70"/>
      <c r="HR12" s="70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70"/>
      <c r="IG12" s="70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70"/>
      <c r="IV12" s="70"/>
      <c r="IW12" s="70"/>
    </row>
    <row r="13" s="67" customFormat="1" ht="21" customHeight="1" spans="1:257">
      <c r="A13" s="199" t="s">
        <v>178</v>
      </c>
      <c r="B13" s="86">
        <v>0</v>
      </c>
      <c r="C13" s="87">
        <f>D13-0.8</f>
        <v>17.9</v>
      </c>
      <c r="D13" s="87">
        <f>E13-0.8</f>
        <v>18.7</v>
      </c>
      <c r="E13" s="87">
        <v>19.5</v>
      </c>
      <c r="F13" s="87">
        <f>E13+0.8</f>
        <v>20.3</v>
      </c>
      <c r="G13" s="87">
        <f>F13+0.8</f>
        <v>21.1</v>
      </c>
      <c r="H13" s="87">
        <f>G13+1.3</f>
        <v>22.4</v>
      </c>
      <c r="I13" s="86"/>
      <c r="J13" s="212"/>
      <c r="K13" s="216" t="s">
        <v>208</v>
      </c>
      <c r="L13" s="216" t="s">
        <v>208</v>
      </c>
      <c r="M13" s="216" t="s">
        <v>208</v>
      </c>
      <c r="N13" s="216" t="s">
        <v>208</v>
      </c>
      <c r="O13" s="216" t="s">
        <v>208</v>
      </c>
      <c r="P13" s="217" t="s">
        <v>208</v>
      </c>
      <c r="Q13" s="70"/>
      <c r="R13" s="70" t="s">
        <v>291</v>
      </c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70"/>
      <c r="CM13" s="70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70"/>
      <c r="DB13" s="70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70"/>
      <c r="DQ13" s="70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70"/>
      <c r="EF13" s="70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70"/>
      <c r="EU13" s="70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70"/>
      <c r="FJ13" s="70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70"/>
      <c r="FY13" s="70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70"/>
      <c r="GN13" s="70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70"/>
      <c r="HC13" s="70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70"/>
      <c r="HR13" s="70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70"/>
      <c r="IG13" s="70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70"/>
      <c r="IV13" s="70"/>
      <c r="IW13" s="70"/>
    </row>
    <row r="14" s="67" customFormat="1" ht="21" customHeight="1" spans="1:257">
      <c r="A14" s="199" t="s">
        <v>179</v>
      </c>
      <c r="B14" s="86">
        <v>0</v>
      </c>
      <c r="C14" s="87">
        <f>D14-0.7</f>
        <v>16.1</v>
      </c>
      <c r="D14" s="87">
        <f>E14-0.7</f>
        <v>16.8</v>
      </c>
      <c r="E14" s="87">
        <v>17.5</v>
      </c>
      <c r="F14" s="87">
        <f>E14+0.7</f>
        <v>18.2</v>
      </c>
      <c r="G14" s="87">
        <f>F14+0.7</f>
        <v>18.9</v>
      </c>
      <c r="H14" s="87">
        <f>G14+0.95</f>
        <v>19.85</v>
      </c>
      <c r="I14" s="86"/>
      <c r="J14" s="212"/>
      <c r="K14" s="216" t="s">
        <v>221</v>
      </c>
      <c r="L14" s="216" t="s">
        <v>208</v>
      </c>
      <c r="M14" s="216" t="s">
        <v>208</v>
      </c>
      <c r="N14" s="216" t="s">
        <v>208</v>
      </c>
      <c r="O14" s="216" t="s">
        <v>208</v>
      </c>
      <c r="P14" s="217" t="s">
        <v>208</v>
      </c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70"/>
      <c r="IG14" s="70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70"/>
      <c r="IV14" s="70"/>
      <c r="IW14" s="70"/>
    </row>
    <row r="15" s="67" customFormat="1" ht="21" customHeight="1" spans="1:257">
      <c r="A15" s="199" t="s">
        <v>180</v>
      </c>
      <c r="B15" s="86" t="s">
        <v>161</v>
      </c>
      <c r="C15" s="87">
        <f>D15</f>
        <v>2.5</v>
      </c>
      <c r="D15" s="87">
        <f>E15</f>
        <v>2.5</v>
      </c>
      <c r="E15" s="87">
        <v>2.5</v>
      </c>
      <c r="F15" s="87">
        <f t="shared" ref="F15:H15" si="5">E15</f>
        <v>2.5</v>
      </c>
      <c r="G15" s="87">
        <f t="shared" si="5"/>
        <v>2.5</v>
      </c>
      <c r="H15" s="87">
        <f t="shared" si="5"/>
        <v>2.5</v>
      </c>
      <c r="I15" s="86"/>
      <c r="J15" s="212"/>
      <c r="K15" s="216" t="s">
        <v>208</v>
      </c>
      <c r="L15" s="216" t="s">
        <v>208</v>
      </c>
      <c r="M15" s="216" t="s">
        <v>208</v>
      </c>
      <c r="N15" s="216" t="s">
        <v>208</v>
      </c>
      <c r="O15" s="216" t="s">
        <v>208</v>
      </c>
      <c r="P15" s="217" t="s">
        <v>208</v>
      </c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70"/>
      <c r="EF15" s="70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70"/>
      <c r="EU15" s="70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70"/>
      <c r="FJ15" s="70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70"/>
      <c r="FY15" s="70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70"/>
      <c r="GN15" s="70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70"/>
      <c r="HC15" s="70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70"/>
      <c r="HR15" s="70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70"/>
      <c r="IG15" s="70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70"/>
      <c r="IV15" s="70"/>
      <c r="IW15" s="70"/>
    </row>
    <row r="16" s="67" customFormat="1" ht="21" customHeight="1" spans="1:257">
      <c r="A16" s="199" t="s">
        <v>181</v>
      </c>
      <c r="B16" s="86">
        <v>0</v>
      </c>
      <c r="C16" s="87">
        <f>D16</f>
        <v>1.2</v>
      </c>
      <c r="D16" s="87">
        <f>E16</f>
        <v>1.2</v>
      </c>
      <c r="E16" s="88">
        <v>1.2</v>
      </c>
      <c r="F16" s="87">
        <f t="shared" ref="F16:H16" si="6">E16</f>
        <v>1.2</v>
      </c>
      <c r="G16" s="87">
        <f t="shared" si="6"/>
        <v>1.2</v>
      </c>
      <c r="H16" s="87">
        <f t="shared" si="6"/>
        <v>1.2</v>
      </c>
      <c r="I16" s="86"/>
      <c r="J16" s="212"/>
      <c r="K16" s="216" t="s">
        <v>208</v>
      </c>
      <c r="L16" s="216" t="s">
        <v>208</v>
      </c>
      <c r="M16" s="216" t="s">
        <v>208</v>
      </c>
      <c r="N16" s="216" t="s">
        <v>208</v>
      </c>
      <c r="O16" s="216" t="s">
        <v>208</v>
      </c>
      <c r="P16" s="217" t="s">
        <v>208</v>
      </c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70"/>
      <c r="CM16" s="70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70"/>
      <c r="DB16" s="70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70"/>
      <c r="DQ16" s="70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70"/>
      <c r="EF16" s="70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70"/>
      <c r="EU16" s="70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70"/>
      <c r="FJ16" s="70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70"/>
      <c r="FY16" s="70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70"/>
      <c r="GN16" s="70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70"/>
      <c r="HC16" s="70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70"/>
      <c r="HR16" s="70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70"/>
      <c r="IG16" s="70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70"/>
      <c r="IV16" s="70"/>
      <c r="IW16" s="70"/>
    </row>
    <row r="17" s="67" customFormat="1" ht="21" customHeight="1" spans="1:257">
      <c r="A17" s="199" t="s">
        <v>182</v>
      </c>
      <c r="B17" s="89"/>
      <c r="C17" s="87">
        <f>D17-0</f>
        <v>19.1</v>
      </c>
      <c r="D17" s="87">
        <f>E17-0.4</f>
        <v>19.1</v>
      </c>
      <c r="E17" s="87">
        <v>19.5</v>
      </c>
      <c r="F17" s="87">
        <f>E17+0.4</f>
        <v>19.9</v>
      </c>
      <c r="G17" s="87">
        <f>F17+0.4</f>
        <v>20.3</v>
      </c>
      <c r="H17" s="87">
        <f>G17+0.6</f>
        <v>20.9</v>
      </c>
      <c r="I17" s="103"/>
      <c r="J17" s="212"/>
      <c r="K17" s="216" t="s">
        <v>208</v>
      </c>
      <c r="L17" s="216" t="s">
        <v>208</v>
      </c>
      <c r="M17" s="216" t="s">
        <v>208</v>
      </c>
      <c r="N17" s="216" t="s">
        <v>208</v>
      </c>
      <c r="O17" s="216" t="s">
        <v>208</v>
      </c>
      <c r="P17" s="217" t="s">
        <v>208</v>
      </c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70"/>
      <c r="CM17" s="70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70"/>
      <c r="DB17" s="70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70"/>
      <c r="DQ17" s="70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70"/>
      <c r="EF17" s="70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70"/>
      <c r="EU17" s="70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70"/>
      <c r="FJ17" s="70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70"/>
      <c r="FY17" s="70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70"/>
      <c r="GN17" s="70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70"/>
      <c r="HC17" s="70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70"/>
      <c r="HR17" s="70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70"/>
      <c r="IG17" s="70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70"/>
      <c r="IV17" s="70"/>
      <c r="IW17" s="70"/>
    </row>
    <row r="18" s="67" customFormat="1" ht="21" customHeight="1" spans="1:257">
      <c r="A18" s="199" t="s">
        <v>183</v>
      </c>
      <c r="B18" s="200"/>
      <c r="C18" s="87">
        <f>D18-0</f>
        <v>11.1</v>
      </c>
      <c r="D18" s="87">
        <f>E18-0.2</f>
        <v>11.1</v>
      </c>
      <c r="E18" s="87">
        <v>11.3</v>
      </c>
      <c r="F18" s="87">
        <f>E18+0.2</f>
        <v>11.5</v>
      </c>
      <c r="G18" s="87">
        <f>F18+0.2</f>
        <v>11.7</v>
      </c>
      <c r="H18" s="87">
        <f>G18+0.25</f>
        <v>11.95</v>
      </c>
      <c r="I18" s="103"/>
      <c r="J18" s="212"/>
      <c r="K18" s="216" t="s">
        <v>208</v>
      </c>
      <c r="L18" s="216" t="s">
        <v>208</v>
      </c>
      <c r="M18" s="216" t="s">
        <v>208</v>
      </c>
      <c r="N18" s="216" t="s">
        <v>208</v>
      </c>
      <c r="O18" s="216" t="s">
        <v>208</v>
      </c>
      <c r="P18" s="217" t="s">
        <v>208</v>
      </c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70"/>
      <c r="CM18" s="70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70"/>
      <c r="DB18" s="70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70"/>
      <c r="DQ18" s="70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70"/>
      <c r="EF18" s="70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70"/>
      <c r="EU18" s="70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70"/>
      <c r="FJ18" s="70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70"/>
      <c r="FY18" s="70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70"/>
      <c r="GN18" s="70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70"/>
      <c r="HC18" s="70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70"/>
      <c r="HR18" s="70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70"/>
      <c r="IG18" s="70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70"/>
      <c r="IV18" s="70"/>
      <c r="IW18" s="70"/>
    </row>
    <row r="19" s="67" customFormat="1" ht="18" spans="1:257">
      <c r="A19" s="199"/>
      <c r="B19" s="200"/>
      <c r="C19" s="90"/>
      <c r="D19" s="90"/>
      <c r="E19" s="90"/>
      <c r="F19" s="90"/>
      <c r="G19" s="90"/>
      <c r="H19" s="90"/>
      <c r="I19" s="103"/>
      <c r="J19" s="212"/>
      <c r="K19" s="216"/>
      <c r="L19" s="216"/>
      <c r="M19" s="216"/>
      <c r="N19" s="216"/>
      <c r="O19" s="216"/>
      <c r="P19" s="217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70"/>
      <c r="CM19" s="70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70"/>
      <c r="DB19" s="70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70"/>
      <c r="DQ19" s="70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70"/>
      <c r="EF19" s="70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70"/>
      <c r="EU19" s="70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70"/>
      <c r="FJ19" s="70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70"/>
      <c r="FY19" s="70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70"/>
      <c r="GN19" s="70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70"/>
      <c r="HC19" s="70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70"/>
      <c r="HR19" s="70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70"/>
      <c r="IG19" s="70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70"/>
      <c r="IV19" s="70"/>
      <c r="IW19" s="70"/>
    </row>
    <row r="20" s="67" customFormat="1" ht="18" spans="1:257">
      <c r="A20" s="199"/>
      <c r="B20" s="200"/>
      <c r="C20" s="90"/>
      <c r="D20" s="90"/>
      <c r="E20" s="90"/>
      <c r="F20" s="90"/>
      <c r="G20" s="90"/>
      <c r="H20" s="90"/>
      <c r="I20" s="103"/>
      <c r="J20" s="212"/>
      <c r="K20" s="216"/>
      <c r="L20" s="216"/>
      <c r="M20" s="216"/>
      <c r="N20" s="216"/>
      <c r="O20" s="216"/>
      <c r="P20" s="217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70"/>
      <c r="CM20" s="70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70"/>
      <c r="DB20" s="70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70"/>
      <c r="DQ20" s="70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70"/>
      <c r="EF20" s="70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70"/>
      <c r="EU20" s="70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70"/>
      <c r="FJ20" s="70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70"/>
      <c r="FY20" s="70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70"/>
      <c r="GN20" s="70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70"/>
      <c r="HC20" s="70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70"/>
      <c r="HR20" s="70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70"/>
      <c r="IG20" s="70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70"/>
      <c r="IV20" s="70"/>
      <c r="IW20" s="70"/>
    </row>
    <row r="21" s="67" customFormat="1" ht="17.25" spans="1:257">
      <c r="A21" s="201"/>
      <c r="B21" s="202"/>
      <c r="C21" s="203"/>
      <c r="D21" s="203"/>
      <c r="E21" s="204"/>
      <c r="F21" s="203"/>
      <c r="G21" s="203"/>
      <c r="H21" s="203"/>
      <c r="I21" s="203"/>
      <c r="J21" s="218"/>
      <c r="K21" s="219"/>
      <c r="L21" s="219"/>
      <c r="M21" s="220"/>
      <c r="N21" s="219"/>
      <c r="O21" s="219"/>
      <c r="P21" s="221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70"/>
      <c r="CM21" s="70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70"/>
      <c r="DB21" s="70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70"/>
      <c r="DQ21" s="70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70"/>
      <c r="EF21" s="70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70"/>
      <c r="EU21" s="70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70"/>
      <c r="FJ21" s="70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70"/>
      <c r="FY21" s="70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70"/>
      <c r="GN21" s="70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70"/>
      <c r="HC21" s="70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70"/>
      <c r="HR21" s="70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70"/>
      <c r="IG21" s="70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70"/>
      <c r="IV21" s="70"/>
      <c r="IW21" s="70"/>
    </row>
    <row r="23" spans="9:14">
      <c r="I23" s="222" t="s">
        <v>185</v>
      </c>
      <c r="J23" s="223">
        <v>45348</v>
      </c>
      <c r="K23" s="222" t="s">
        <v>186</v>
      </c>
      <c r="L23" s="222" t="s">
        <v>285</v>
      </c>
      <c r="M23" s="222" t="s">
        <v>187</v>
      </c>
      <c r="N23" s="222" t="s">
        <v>141</v>
      </c>
    </row>
  </sheetData>
  <mergeCells count="9">
    <mergeCell ref="A1:P1"/>
    <mergeCell ref="B2:D2"/>
    <mergeCell ref="F2:I2"/>
    <mergeCell ref="L2:P2"/>
    <mergeCell ref="B3:I3"/>
    <mergeCell ref="K3:P3"/>
    <mergeCell ref="A3:A5"/>
    <mergeCell ref="B4:B5"/>
    <mergeCell ref="J2:J21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M11" sqref="M11"/>
    </sheetView>
  </sheetViews>
  <sheetFormatPr defaultColWidth="10.125" defaultRowHeight="14.25"/>
  <cols>
    <col min="1" max="1" width="9.625" style="110" customWidth="1"/>
    <col min="2" max="2" width="11.125" style="110" customWidth="1"/>
    <col min="3" max="3" width="9.125" style="110" customWidth="1"/>
    <col min="4" max="4" width="9.5" style="110" customWidth="1"/>
    <col min="5" max="5" width="10.25" style="110" customWidth="1"/>
    <col min="6" max="6" width="10.375" style="110" customWidth="1"/>
    <col min="7" max="7" width="9.5" style="110" customWidth="1"/>
    <col min="8" max="8" width="9.125" style="110" customWidth="1"/>
    <col min="9" max="9" width="8.125" style="110" customWidth="1"/>
    <col min="10" max="10" width="10.5" style="110" customWidth="1"/>
    <col min="11" max="11" width="12.125" style="110" customWidth="1"/>
    <col min="12" max="12" width="22.25" style="110" customWidth="1"/>
    <col min="13" max="13" width="12.625" style="110"/>
    <col min="14" max="16384" width="10.125" style="110"/>
  </cols>
  <sheetData>
    <row r="1" ht="23.25" spans="1:11">
      <c r="A1" s="111" t="s">
        <v>233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ht="18" customHeight="1" spans="1:11">
      <c r="A2" s="112" t="s">
        <v>53</v>
      </c>
      <c r="B2" s="113" t="s">
        <v>54</v>
      </c>
      <c r="C2" s="113"/>
      <c r="D2" s="114" t="s">
        <v>61</v>
      </c>
      <c r="E2" s="115" t="str">
        <f>首期!B4</f>
        <v>TAJJAM81233</v>
      </c>
      <c r="F2" s="116" t="s">
        <v>234</v>
      </c>
      <c r="G2" s="117" t="str">
        <f>首期!B5</f>
        <v>男式功能短袖T恤</v>
      </c>
      <c r="H2" s="118"/>
      <c r="I2" s="147" t="s">
        <v>57</v>
      </c>
      <c r="J2" s="166" t="s">
        <v>56</v>
      </c>
      <c r="K2" s="167"/>
    </row>
    <row r="3" ht="18" customHeight="1" spans="1:12">
      <c r="A3" s="119" t="s">
        <v>74</v>
      </c>
      <c r="B3" s="120">
        <v>15652</v>
      </c>
      <c r="C3" s="120"/>
      <c r="D3" s="121" t="s">
        <v>235</v>
      </c>
      <c r="E3" s="122">
        <v>44982</v>
      </c>
      <c r="F3" s="123"/>
      <c r="G3" s="123"/>
      <c r="H3" s="124" t="s">
        <v>236</v>
      </c>
      <c r="I3" s="124"/>
      <c r="J3" s="124"/>
      <c r="K3" s="168"/>
      <c r="L3" s="169"/>
    </row>
    <row r="4" ht="18" customHeight="1" spans="1:11">
      <c r="A4" s="125" t="s">
        <v>71</v>
      </c>
      <c r="B4" s="126">
        <v>4</v>
      </c>
      <c r="C4" s="126">
        <v>6</v>
      </c>
      <c r="D4" s="127" t="s">
        <v>238</v>
      </c>
      <c r="E4" s="123" t="s">
        <v>239</v>
      </c>
      <c r="F4" s="123"/>
      <c r="G4" s="123"/>
      <c r="H4" s="127" t="s">
        <v>240</v>
      </c>
      <c r="I4" s="127"/>
      <c r="J4" s="139" t="s">
        <v>65</v>
      </c>
      <c r="K4" s="170" t="s">
        <v>66</v>
      </c>
    </row>
    <row r="5" ht="18" customHeight="1" spans="1:11">
      <c r="A5" s="125" t="s">
        <v>241</v>
      </c>
      <c r="B5" s="126">
        <v>1</v>
      </c>
      <c r="C5" s="126"/>
      <c r="D5" s="121" t="s">
        <v>242</v>
      </c>
      <c r="E5" s="121" t="s">
        <v>243</v>
      </c>
      <c r="G5" s="121"/>
      <c r="H5" s="127" t="s">
        <v>244</v>
      </c>
      <c r="I5" s="127"/>
      <c r="J5" s="139" t="s">
        <v>65</v>
      </c>
      <c r="K5" s="170" t="s">
        <v>66</v>
      </c>
    </row>
    <row r="6" ht="18" customHeight="1" spans="1:11">
      <c r="A6" s="128" t="s">
        <v>245</v>
      </c>
      <c r="B6" s="129">
        <v>315</v>
      </c>
      <c r="C6" s="129"/>
      <c r="D6" s="130" t="s">
        <v>246</v>
      </c>
      <c r="E6" s="131"/>
      <c r="F6" s="131"/>
      <c r="G6" s="130"/>
      <c r="H6" s="132" t="s">
        <v>247</v>
      </c>
      <c r="I6" s="132"/>
      <c r="J6" s="131" t="s">
        <v>65</v>
      </c>
      <c r="K6" s="171" t="s">
        <v>66</v>
      </c>
    </row>
    <row r="7" ht="18" customHeight="1" spans="1:11">
      <c r="A7" s="133"/>
      <c r="B7" s="134"/>
      <c r="C7" s="134"/>
      <c r="D7" s="133"/>
      <c r="E7" s="134"/>
      <c r="F7" s="135"/>
      <c r="G7" s="133"/>
      <c r="H7" s="135"/>
      <c r="I7" s="134"/>
      <c r="J7" s="134"/>
      <c r="K7" s="134"/>
    </row>
    <row r="8" ht="18" customHeight="1" spans="1:11">
      <c r="A8" s="136" t="s">
        <v>248</v>
      </c>
      <c r="B8" s="116" t="s">
        <v>249</v>
      </c>
      <c r="C8" s="116" t="s">
        <v>250</v>
      </c>
      <c r="D8" s="116" t="s">
        <v>251</v>
      </c>
      <c r="E8" s="116" t="s">
        <v>252</v>
      </c>
      <c r="F8" s="116" t="s">
        <v>253</v>
      </c>
      <c r="G8" s="137" t="s">
        <v>254</v>
      </c>
      <c r="H8" s="138"/>
      <c r="I8" s="138"/>
      <c r="J8" s="138"/>
      <c r="K8" s="172"/>
    </row>
    <row r="9" ht="18" customHeight="1" spans="1:11">
      <c r="A9" s="125" t="s">
        <v>255</v>
      </c>
      <c r="B9" s="127"/>
      <c r="C9" s="139" t="s">
        <v>65</v>
      </c>
      <c r="D9" s="139" t="s">
        <v>66</v>
      </c>
      <c r="E9" s="121" t="s">
        <v>256</v>
      </c>
      <c r="F9" s="140" t="s">
        <v>257</v>
      </c>
      <c r="G9" s="141"/>
      <c r="H9" s="142"/>
      <c r="I9" s="142"/>
      <c r="J9" s="142"/>
      <c r="K9" s="173"/>
    </row>
    <row r="10" ht="18" customHeight="1" spans="1:11">
      <c r="A10" s="125" t="s">
        <v>258</v>
      </c>
      <c r="B10" s="127"/>
      <c r="C10" s="139" t="s">
        <v>65</v>
      </c>
      <c r="D10" s="139" t="s">
        <v>66</v>
      </c>
      <c r="E10" s="121" t="s">
        <v>259</v>
      </c>
      <c r="F10" s="140" t="s">
        <v>260</v>
      </c>
      <c r="G10" s="141" t="s">
        <v>261</v>
      </c>
      <c r="H10" s="142"/>
      <c r="I10" s="142"/>
      <c r="J10" s="142"/>
      <c r="K10" s="173"/>
    </row>
    <row r="11" ht="18" customHeight="1" spans="1:11">
      <c r="A11" s="143" t="s">
        <v>195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74"/>
    </row>
    <row r="12" ht="18" customHeight="1" spans="1:11">
      <c r="A12" s="119" t="s">
        <v>88</v>
      </c>
      <c r="B12" s="139" t="s">
        <v>84</v>
      </c>
      <c r="C12" s="139" t="s">
        <v>85</v>
      </c>
      <c r="D12" s="140"/>
      <c r="E12" s="121" t="s">
        <v>86</v>
      </c>
      <c r="F12" s="139" t="s">
        <v>84</v>
      </c>
      <c r="G12" s="139" t="s">
        <v>85</v>
      </c>
      <c r="H12" s="139"/>
      <c r="I12" s="121" t="s">
        <v>262</v>
      </c>
      <c r="J12" s="139" t="s">
        <v>84</v>
      </c>
      <c r="K12" s="170" t="s">
        <v>85</v>
      </c>
    </row>
    <row r="13" ht="18" customHeight="1" spans="1:11">
      <c r="A13" s="119" t="s">
        <v>91</v>
      </c>
      <c r="B13" s="139" t="s">
        <v>84</v>
      </c>
      <c r="C13" s="139" t="s">
        <v>85</v>
      </c>
      <c r="D13" s="140"/>
      <c r="E13" s="121" t="s">
        <v>96</v>
      </c>
      <c r="F13" s="139" t="s">
        <v>84</v>
      </c>
      <c r="G13" s="139" t="s">
        <v>85</v>
      </c>
      <c r="H13" s="139"/>
      <c r="I13" s="121" t="s">
        <v>263</v>
      </c>
      <c r="J13" s="139" t="s">
        <v>84</v>
      </c>
      <c r="K13" s="170" t="s">
        <v>85</v>
      </c>
    </row>
    <row r="14" ht="18" customHeight="1" spans="1:11">
      <c r="A14" s="128" t="s">
        <v>264</v>
      </c>
      <c r="B14" s="131" t="s">
        <v>84</v>
      </c>
      <c r="C14" s="131" t="s">
        <v>85</v>
      </c>
      <c r="D14" s="145"/>
      <c r="E14" s="130" t="s">
        <v>265</v>
      </c>
      <c r="F14" s="131" t="s">
        <v>84</v>
      </c>
      <c r="G14" s="131" t="s">
        <v>85</v>
      </c>
      <c r="H14" s="131"/>
      <c r="I14" s="130" t="s">
        <v>266</v>
      </c>
      <c r="J14" s="131" t="s">
        <v>84</v>
      </c>
      <c r="K14" s="171" t="s">
        <v>85</v>
      </c>
    </row>
    <row r="15" ht="18" customHeight="1" spans="1:11">
      <c r="A15" s="133"/>
      <c r="B15" s="146"/>
      <c r="C15" s="146"/>
      <c r="D15" s="134"/>
      <c r="E15" s="133"/>
      <c r="F15" s="146"/>
      <c r="G15" s="146"/>
      <c r="H15" s="146"/>
      <c r="I15" s="133"/>
      <c r="J15" s="146"/>
      <c r="K15" s="146"/>
    </row>
    <row r="16" s="108" customFormat="1" ht="18" customHeight="1" spans="1:11">
      <c r="A16" s="112" t="s">
        <v>267</v>
      </c>
      <c r="B16" s="147"/>
      <c r="C16" s="147"/>
      <c r="D16" s="147"/>
      <c r="E16" s="147"/>
      <c r="F16" s="147"/>
      <c r="G16" s="147"/>
      <c r="H16" s="147"/>
      <c r="I16" s="147"/>
      <c r="J16" s="147"/>
      <c r="K16" s="175"/>
    </row>
    <row r="17" ht="18" customHeight="1" spans="1:11">
      <c r="A17" s="125" t="s">
        <v>268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76"/>
    </row>
    <row r="18" ht="18" customHeight="1" spans="1:11">
      <c r="A18" s="125"/>
      <c r="B18" s="127"/>
      <c r="C18" s="127"/>
      <c r="D18" s="127"/>
      <c r="E18" s="127"/>
      <c r="F18" s="127"/>
      <c r="G18" s="127"/>
      <c r="H18" s="127"/>
      <c r="I18" s="127"/>
      <c r="J18" s="127"/>
      <c r="K18" s="176"/>
    </row>
    <row r="19" ht="22" customHeight="1" spans="1:11">
      <c r="A19" s="148"/>
      <c r="B19" s="139"/>
      <c r="C19" s="139"/>
      <c r="D19" s="139"/>
      <c r="E19" s="139"/>
      <c r="F19" s="139"/>
      <c r="G19" s="139"/>
      <c r="H19" s="139"/>
      <c r="I19" s="139"/>
      <c r="J19" s="139"/>
      <c r="K19" s="170"/>
    </row>
    <row r="20" ht="22" customHeight="1" spans="1:11">
      <c r="A20" s="149"/>
      <c r="B20" s="150"/>
      <c r="C20" s="150"/>
      <c r="D20" s="150"/>
      <c r="E20" s="150"/>
      <c r="F20" s="150"/>
      <c r="G20" s="150"/>
      <c r="H20" s="150"/>
      <c r="I20" s="150"/>
      <c r="J20" s="150"/>
      <c r="K20" s="177"/>
    </row>
    <row r="21" ht="22" customHeight="1" spans="1:11">
      <c r="A21" s="149"/>
      <c r="B21" s="150"/>
      <c r="C21" s="150"/>
      <c r="D21" s="150"/>
      <c r="E21" s="150"/>
      <c r="F21" s="150"/>
      <c r="G21" s="150"/>
      <c r="H21" s="150"/>
      <c r="I21" s="150"/>
      <c r="J21" s="150"/>
      <c r="K21" s="177"/>
    </row>
    <row r="22" ht="22" customHeight="1" spans="1:11">
      <c r="A22" s="149"/>
      <c r="B22" s="150"/>
      <c r="C22" s="150"/>
      <c r="D22" s="150"/>
      <c r="E22" s="150"/>
      <c r="F22" s="150"/>
      <c r="G22" s="150"/>
      <c r="H22" s="150"/>
      <c r="I22" s="150"/>
      <c r="J22" s="150"/>
      <c r="K22" s="177"/>
    </row>
    <row r="23" ht="22" customHeight="1" spans="1:11">
      <c r="A23" s="151"/>
      <c r="B23" s="152"/>
      <c r="C23" s="152"/>
      <c r="D23" s="152"/>
      <c r="E23" s="152"/>
      <c r="F23" s="152"/>
      <c r="G23" s="152"/>
      <c r="H23" s="152"/>
      <c r="I23" s="152"/>
      <c r="J23" s="152"/>
      <c r="K23" s="178"/>
    </row>
    <row r="24" ht="18" customHeight="1" spans="1:11">
      <c r="A24" s="125" t="s">
        <v>122</v>
      </c>
      <c r="B24" s="127"/>
      <c r="C24" s="139" t="s">
        <v>65</v>
      </c>
      <c r="D24" s="139" t="s">
        <v>66</v>
      </c>
      <c r="E24" s="124"/>
      <c r="F24" s="124"/>
      <c r="G24" s="124"/>
      <c r="H24" s="124"/>
      <c r="I24" s="124"/>
      <c r="J24" s="124"/>
      <c r="K24" s="168"/>
    </row>
    <row r="25" ht="18" customHeight="1" spans="1:11">
      <c r="A25" s="153" t="s">
        <v>269</v>
      </c>
      <c r="B25" s="154"/>
      <c r="C25" s="154"/>
      <c r="D25" s="154"/>
      <c r="E25" s="154"/>
      <c r="F25" s="154"/>
      <c r="G25" s="154"/>
      <c r="H25" s="154"/>
      <c r="I25" s="154"/>
      <c r="J25" s="154"/>
      <c r="K25" s="179"/>
    </row>
    <row r="26" ht="15" spans="1:11">
      <c r="A26" s="155"/>
      <c r="B26" s="155"/>
      <c r="C26" s="155"/>
      <c r="D26" s="155"/>
      <c r="E26" s="155"/>
      <c r="F26" s="155"/>
      <c r="G26" s="155"/>
      <c r="H26" s="155"/>
      <c r="I26" s="155"/>
      <c r="J26" s="155"/>
      <c r="K26" s="155"/>
    </row>
    <row r="27" ht="20" customHeight="1" spans="1:11">
      <c r="A27" s="156" t="s">
        <v>270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80" t="s">
        <v>271</v>
      </c>
    </row>
    <row r="28" ht="23" customHeight="1" spans="1:11">
      <c r="A28" s="149" t="s">
        <v>292</v>
      </c>
      <c r="B28" s="150"/>
      <c r="C28" s="150"/>
      <c r="D28" s="150"/>
      <c r="E28" s="150"/>
      <c r="F28" s="150"/>
      <c r="G28" s="150"/>
      <c r="H28" s="150"/>
      <c r="I28" s="150"/>
      <c r="J28" s="181"/>
      <c r="K28" s="182">
        <v>2</v>
      </c>
    </row>
    <row r="29" ht="23" customHeight="1" spans="1:11">
      <c r="A29" s="149" t="s">
        <v>273</v>
      </c>
      <c r="B29" s="150"/>
      <c r="C29" s="150"/>
      <c r="D29" s="150"/>
      <c r="E29" s="150"/>
      <c r="F29" s="150"/>
      <c r="G29" s="150"/>
      <c r="H29" s="150"/>
      <c r="I29" s="150"/>
      <c r="J29" s="181"/>
      <c r="K29" s="173">
        <v>2</v>
      </c>
    </row>
    <row r="30" ht="23" customHeight="1" spans="1:11">
      <c r="A30" s="149" t="s">
        <v>274</v>
      </c>
      <c r="B30" s="150"/>
      <c r="C30" s="150"/>
      <c r="D30" s="150"/>
      <c r="E30" s="150"/>
      <c r="F30" s="150"/>
      <c r="G30" s="150"/>
      <c r="H30" s="150"/>
      <c r="I30" s="150"/>
      <c r="J30" s="181"/>
      <c r="K30" s="173">
        <v>1</v>
      </c>
    </row>
    <row r="31" ht="23" customHeight="1" spans="1:11">
      <c r="A31" s="149"/>
      <c r="B31" s="150"/>
      <c r="C31" s="150"/>
      <c r="D31" s="150"/>
      <c r="E31" s="150"/>
      <c r="F31" s="150"/>
      <c r="G31" s="150"/>
      <c r="H31" s="150"/>
      <c r="I31" s="150"/>
      <c r="J31" s="181"/>
      <c r="K31" s="173"/>
    </row>
    <row r="32" ht="23" customHeight="1" spans="1:11">
      <c r="A32" s="149"/>
      <c r="B32" s="150"/>
      <c r="C32" s="150"/>
      <c r="D32" s="150"/>
      <c r="E32" s="150"/>
      <c r="F32" s="150"/>
      <c r="G32" s="150"/>
      <c r="H32" s="150"/>
      <c r="I32" s="150"/>
      <c r="J32" s="181"/>
      <c r="K32" s="183"/>
    </row>
    <row r="33" ht="23" customHeight="1" spans="1:11">
      <c r="A33" s="149"/>
      <c r="B33" s="150"/>
      <c r="C33" s="150"/>
      <c r="D33" s="150"/>
      <c r="E33" s="150"/>
      <c r="F33" s="150"/>
      <c r="G33" s="150"/>
      <c r="H33" s="150"/>
      <c r="I33" s="150"/>
      <c r="J33" s="181"/>
      <c r="K33" s="184"/>
    </row>
    <row r="34" ht="23" customHeight="1" spans="1:11">
      <c r="A34" s="149"/>
      <c r="B34" s="150"/>
      <c r="C34" s="150"/>
      <c r="D34" s="150"/>
      <c r="E34" s="150"/>
      <c r="F34" s="150"/>
      <c r="G34" s="150"/>
      <c r="H34" s="150"/>
      <c r="I34" s="150"/>
      <c r="J34" s="181"/>
      <c r="K34" s="173"/>
    </row>
    <row r="35" ht="23" customHeight="1" spans="1:11">
      <c r="A35" s="149"/>
      <c r="B35" s="150"/>
      <c r="C35" s="150"/>
      <c r="D35" s="150"/>
      <c r="E35" s="150"/>
      <c r="F35" s="150"/>
      <c r="G35" s="150"/>
      <c r="H35" s="150"/>
      <c r="I35" s="150"/>
      <c r="J35" s="181"/>
      <c r="K35" s="185"/>
    </row>
    <row r="36" ht="23" customHeight="1" spans="1:11">
      <c r="A36" s="157" t="s">
        <v>275</v>
      </c>
      <c r="B36" s="158"/>
      <c r="C36" s="158"/>
      <c r="D36" s="158"/>
      <c r="E36" s="158"/>
      <c r="F36" s="158"/>
      <c r="G36" s="158"/>
      <c r="H36" s="158"/>
      <c r="I36" s="158"/>
      <c r="J36" s="186"/>
      <c r="K36" s="187">
        <f>SUM(K28:K35)</f>
        <v>5</v>
      </c>
    </row>
    <row r="37" ht="18.75" customHeight="1" spans="1:11">
      <c r="A37" s="159" t="s">
        <v>276</v>
      </c>
      <c r="B37" s="160"/>
      <c r="C37" s="160"/>
      <c r="D37" s="160"/>
      <c r="E37" s="160"/>
      <c r="F37" s="160"/>
      <c r="G37" s="160"/>
      <c r="H37" s="160"/>
      <c r="I37" s="160"/>
      <c r="J37" s="160"/>
      <c r="K37" s="188"/>
    </row>
    <row r="38" s="109" customFormat="1" ht="18.75" customHeight="1" spans="1:11">
      <c r="A38" s="125" t="s">
        <v>277</v>
      </c>
      <c r="B38" s="127"/>
      <c r="C38" s="127"/>
      <c r="D38" s="124" t="s">
        <v>278</v>
      </c>
      <c r="E38" s="124"/>
      <c r="F38" s="161" t="s">
        <v>279</v>
      </c>
      <c r="G38" s="162"/>
      <c r="H38" s="127" t="s">
        <v>280</v>
      </c>
      <c r="I38" s="127"/>
      <c r="J38" s="127" t="s">
        <v>281</v>
      </c>
      <c r="K38" s="176"/>
    </row>
    <row r="39" ht="18.75" customHeight="1" spans="1:13">
      <c r="A39" s="125" t="s">
        <v>123</v>
      </c>
      <c r="B39" s="127" t="s">
        <v>282</v>
      </c>
      <c r="C39" s="127"/>
      <c r="D39" s="127"/>
      <c r="E39" s="127"/>
      <c r="F39" s="127"/>
      <c r="G39" s="127"/>
      <c r="H39" s="127"/>
      <c r="I39" s="127"/>
      <c r="J39" s="127"/>
      <c r="K39" s="176"/>
      <c r="M39" s="109"/>
    </row>
    <row r="40" ht="24" customHeight="1" spans="1:11">
      <c r="A40" s="125"/>
      <c r="B40" s="127"/>
      <c r="C40" s="127"/>
      <c r="D40" s="127"/>
      <c r="E40" s="127"/>
      <c r="F40" s="127"/>
      <c r="G40" s="127"/>
      <c r="H40" s="127"/>
      <c r="I40" s="127"/>
      <c r="J40" s="127"/>
      <c r="K40" s="176"/>
    </row>
    <row r="41" ht="24" customHeight="1" spans="1:11">
      <c r="A41" s="125"/>
      <c r="B41" s="127"/>
      <c r="C41" s="127"/>
      <c r="D41" s="127"/>
      <c r="E41" s="127"/>
      <c r="F41" s="127"/>
      <c r="G41" s="127"/>
      <c r="H41" s="127"/>
      <c r="I41" s="127"/>
      <c r="J41" s="127"/>
      <c r="K41" s="176"/>
    </row>
    <row r="42" ht="32.1" customHeight="1" spans="1:11">
      <c r="A42" s="128" t="s">
        <v>135</v>
      </c>
      <c r="B42" s="163" t="s">
        <v>283</v>
      </c>
      <c r="C42" s="163"/>
      <c r="D42" s="130" t="s">
        <v>284</v>
      </c>
      <c r="E42" s="145" t="s">
        <v>285</v>
      </c>
      <c r="F42" s="130" t="s">
        <v>139</v>
      </c>
      <c r="G42" s="164">
        <v>45351</v>
      </c>
      <c r="H42" s="165" t="s">
        <v>140</v>
      </c>
      <c r="I42" s="165"/>
      <c r="J42" s="163" t="s">
        <v>141</v>
      </c>
      <c r="K42" s="18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381000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2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3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4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8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9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0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1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2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3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4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5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尾期（第一批）</vt:lpstr>
      <vt:lpstr>验货尺寸表 (尾期第一批) </vt:lpstr>
      <vt:lpstr>尾期（第二批）</vt:lpstr>
      <vt:lpstr>验货尺寸表 (尾期第二批) 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倒霉鬼</cp:lastModifiedBy>
  <dcterms:created xsi:type="dcterms:W3CDTF">2020-03-11T01:34:00Z</dcterms:created>
  <dcterms:modified xsi:type="dcterms:W3CDTF">2024-02-29T09:02:27Z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2F0C723B56884D749BFBB26E061E3DE4_11</vt:lpwstr>
  </property>
  <property fmtid="{D5CDD505-2E9C-101B-9397-08002B2CF9AE}" pid="3" name="KSOProductBuildVer">
    <vt:lpwstr>2052-12.1.0.16388</vt:lpwstr>
  </property>
  <property fmtid="{D5CDD505-2E9C-101B-9397-08002B2CF9AE}" pid="4" name="KSOReadingLayout">
    <vt:bool>true</vt:bool>
  </property>
</Properties>
</file>