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activeTab="2"/>
  </bookViews>
  <sheets>
    <sheet name="工作内容" sheetId="1" r:id="rId1"/>
    <sheet name="AQL2.5验货" sheetId="2" r:id="rId2"/>
    <sheet name="尾期" sheetId="5" r:id="rId3"/>
    <sheet name="验货尺寸表" sheetId="6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<sst xmlns="http://schemas.openxmlformats.org/spreadsheetml/2006/main" count="477" uniqueCount="267">
  <si>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</si>
  <si>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</si>
  <si>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</si>
  <si>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</si>
  <si>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</si>
  <si>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</si>
  <si>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</si>
  <si>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</si>
  <si>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</si>
  <si>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</si>
  <si>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</si>
  <si>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</si>
  <si>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</si>
  <si>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</si>
  <si>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</si>
  <si>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</si>
  <si>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</si>
  <si>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</si>
  <si>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</si>
  <si>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</si>
  <si>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</si>
  <si>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</si>
  <si>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</si>
  <si>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</si>
  <si>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</si>
  <si>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</si>
  <si>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</si>
  <si>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</si>
  <si>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</si>
  <si>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</si>
  <si>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</si>
  <si>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</si>
  <si>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</si>
  <si>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</si>
  <si>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</si>
  <si>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</si>
  <si>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</si>
  <si>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</si>
  <si>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</si>
  <si>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</si>
  <si>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</si>
  <si>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</si>
  <si>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</si>
  <si>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</si>
  <si>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</si>
  <si>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</si>
  <si>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</si>
  <si>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</si>
  <si>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</si>
  <si>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</si>
  <si>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</si>
  <si>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</si>
  <si>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QC出货报告书</t>
  </si>
  <si>
    <t>订单类别</t>
  </si>
  <si>
    <t>美妙</t>
  </si>
  <si>
    <t>款号</t>
  </si>
  <si>
    <t>TAEEBL92922</t>
  </si>
  <si>
    <t>产品名称</t>
  </si>
  <si>
    <t>女式越野软壳外套</t>
  </si>
  <si>
    <t>生产工厂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</si>
  <si>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</si>
  <si>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</si>
  <si>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</si>
  <si>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</si>
  <si>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</si>
  <si>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</si>
  <si>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</si>
  <si>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</si>
  <si>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</si>
  <si>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</si>
  <si>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</si>
  <si>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</si>
  <si>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</si>
  <si>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</si>
  <si>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</si>
  <si>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</si>
  <si>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</si>
  <si>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</si>
  <si>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</si>
  <si>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</si>
  <si>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</si>
  <si>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</si>
  <si>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</si>
  <si>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</si>
  <si>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</si>
  <si>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</si>
  <si>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</si>
  <si>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</si>
  <si>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</si>
  <si>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</si>
  <si>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</si>
  <si>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</si>
  <si>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</si>
  <si>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</si>
  <si>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</si>
  <si>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</si>
  <si>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</si>
  <si>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</si>
  <si>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</si>
  <si>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</si>
  <si>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</si>
  <si>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</si>
  <si>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</si>
  <si>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</si>
  <si>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</si>
  <si>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</si>
  <si>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</si>
  <si>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②规格异常情况</t>
  </si>
  <si>
    <t>情况说明：</t>
  </si>
  <si>
    <t xml:space="preserve">【问题点描述】  </t>
  </si>
  <si>
    <t>1.开线1</t>
  </si>
  <si>
    <t>2.脏污1件，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</si>
  <si>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</si>
  <si>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</si>
  <si>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</si>
  <si>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</si>
  <si>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</si>
  <si>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</si>
  <si>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</si>
  <si>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</si>
  <si>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</si>
  <si>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服装QC部门</t>
  </si>
  <si>
    <t>检验人</t>
  </si>
  <si>
    <t>查验时间</t>
  </si>
  <si>
    <t>工厂负责人</t>
  </si>
  <si>
    <t>李晓龙</t>
  </si>
  <si>
    <t>品名</t>
  </si>
  <si>
    <t>喜益祥</t>
  </si>
  <si>
    <t>部位名称</t>
  </si>
  <si>
    <t>样品规格  SAMPLE SPEC</t>
  </si>
  <si>
    <t>S</t>
  </si>
  <si>
    <t>M</t>
  </si>
  <si>
    <t>L</t>
  </si>
  <si>
    <t>XL</t>
  </si>
  <si>
    <t>XXL</t>
  </si>
  <si>
    <t>冷灰紫S</t>
  </si>
  <si>
    <t>胭脂红</t>
  </si>
  <si>
    <t>熏衣紫</t>
  </si>
  <si>
    <t>冷灰紫</t>
  </si>
  <si>
    <t>黑色</t>
  </si>
  <si>
    <t>号型</t>
  </si>
  <si>
    <t>155/84B</t>
  </si>
  <si>
    <t>160/88B</t>
  </si>
  <si>
    <t>165/92B</t>
  </si>
  <si>
    <t>170/96B</t>
  </si>
  <si>
    <t>175/100B</t>
  </si>
  <si>
    <t>后中长</t>
  </si>
  <si>
    <t>-0.8-1.5√</t>
  </si>
  <si>
    <t>-1-0.8-1.2</t>
  </si>
  <si>
    <t>-0.2-0.3-1</t>
  </si>
  <si>
    <t>√-1.-1</t>
  </si>
  <si>
    <t>-1√√</t>
  </si>
  <si>
    <t>前中长</t>
  </si>
  <si>
    <t>√√√</t>
  </si>
  <si>
    <t>前中拉链长</t>
  </si>
  <si>
    <t>√√</t>
  </si>
  <si>
    <t>胸围</t>
  </si>
  <si>
    <t>1√-0.5</t>
  </si>
  <si>
    <t>√</t>
  </si>
  <si>
    <t>-0.5√√</t>
  </si>
  <si>
    <t>√√-1</t>
  </si>
  <si>
    <t>腰围</t>
  </si>
  <si>
    <t>1√√</t>
  </si>
  <si>
    <t>摆围</t>
  </si>
  <si>
    <t>√-0.6</t>
  </si>
  <si>
    <t>-0.7√</t>
  </si>
  <si>
    <t>1+0.6</t>
  </si>
  <si>
    <t>肩宽</t>
  </si>
  <si>
    <t>0.5-0.3</t>
  </si>
  <si>
    <t>-0.2√</t>
  </si>
  <si>
    <t>下领围</t>
  </si>
  <si>
    <t>肩点袖长</t>
  </si>
  <si>
    <t>袖肥/2（参考值）</t>
  </si>
  <si>
    <t>袖肘围/2</t>
  </si>
  <si>
    <t>袖口围/2</t>
  </si>
  <si>
    <t>帽高</t>
  </si>
  <si>
    <t>√+1.2+3</t>
  </si>
  <si>
    <t>√+0.6+0.7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</si>
  <si>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</si>
  <si>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</si>
  <si>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</si>
  <si>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</si>
  <si>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</si>
  <si>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</si>
  <si>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</si>
  <si>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</si>
  <si>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</si>
  <si>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</si>
  <si>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</si>
  <si>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</si>
  <si>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</si>
  <si>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</si>
  <si>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</si>
  <si>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</si>
  <si>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</si>
  <si>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</si>
  <si>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YES</t>
  </si>
  <si>
    <t>G17FW0650</t>
  </si>
  <si>
    <t>22FW冷灰紫/19SS高级灰</t>
  </si>
  <si>
    <t>TAEECK92922</t>
  </si>
  <si>
    <t>制表时间：2022-10-26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</si>
  <si>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</si>
  <si>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</si>
  <si>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</si>
  <si>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</si>
  <si>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</si>
  <si>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</si>
  <si>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</si>
  <si>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</si>
  <si>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</si>
  <si>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</si>
  <si>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</si>
  <si>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</si>
  <si>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</si>
  <si>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</si>
  <si>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</si>
  <si>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</si>
  <si>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</si>
  <si>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</si>
  <si>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</si>
  <si>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</si>
  <si>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</si>
  <si>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</si>
  <si>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</si>
  <si>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</si>
  <si>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</si>
  <si>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</si>
  <si>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</si>
  <si>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</si>
  <si>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</si>
  <si>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</si>
  <si>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</si>
  <si>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</si>
  <si>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</si>
  <si>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</si>
  <si>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</si>
  <si>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</si>
  <si>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</si>
  <si>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</si>
  <si>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</si>
  <si>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</si>
  <si>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</si>
  <si>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</si>
  <si>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</si>
  <si>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</si>
  <si>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</si>
  <si>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</si>
  <si>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</si>
  <si>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</si>
  <si>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</si>
  <si>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</si>
  <si>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</si>
  <si>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</si>
  <si>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</si>
  <si>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</si>
  <si>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</si>
  <si>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</si>
  <si>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袖袢、帽檐 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</si>
  <si>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</si>
  <si>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</si>
  <si>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</si>
  <si>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</si>
  <si>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</si>
  <si>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</si>
  <si>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弹力包边带</t>
  </si>
  <si>
    <t>22FW冷灰紫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</si>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</sst>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仿宋_GB2312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微软雅黑"/>
      <charset val="134"/>
    </font>
    <font>
      <sz val="12"/>
      <color indexed="10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sz val="12"/>
      <name val="新細明體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0" borderId="46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47" applyNumberFormat="0" applyFill="0" applyAlignment="0" applyProtection="0">
      <alignment vertical="center"/>
    </xf>
    <xf numFmtId="0" fontId="38" fillId="0" borderId="47" applyNumberFormat="0" applyFill="0" applyAlignment="0" applyProtection="0">
      <alignment vertical="center"/>
    </xf>
    <xf numFmtId="0" fontId="39" fillId="0" borderId="48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1" borderId="49" applyNumberFormat="0" applyAlignment="0" applyProtection="0">
      <alignment vertical="center"/>
    </xf>
    <xf numFmtId="0" fontId="41" fillId="12" borderId="50" applyNumberFormat="0" applyAlignment="0" applyProtection="0">
      <alignment vertical="center"/>
    </xf>
    <xf numFmtId="0" fontId="42" fillId="12" borderId="49" applyNumberFormat="0" applyAlignment="0" applyProtection="0">
      <alignment vertical="center"/>
    </xf>
    <xf numFmtId="0" fontId="43" fillId="13" borderId="51" applyNumberFormat="0" applyAlignment="0" applyProtection="0">
      <alignment vertical="center"/>
    </xf>
    <xf numFmtId="0" fontId="44" fillId="0" borderId="52" applyNumberFormat="0" applyFill="0" applyAlignment="0" applyProtection="0">
      <alignment vertical="center"/>
    </xf>
    <xf numFmtId="0" fontId="45" fillId="0" borderId="53" applyNumberFormat="0" applyFill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0" borderId="0">
      <alignment vertical="center"/>
    </xf>
    <xf numFmtId="0" fontId="14" fillId="0" borderId="0"/>
    <xf numFmtId="0" fontId="31" fillId="0" borderId="0">
      <alignment vertical="center"/>
    </xf>
    <xf numFmtId="0" fontId="16" fillId="0" borderId="0">
      <alignment vertical="center"/>
    </xf>
    <xf numFmtId="0" fontId="51" fillId="0" borderId="0">
      <alignment horizontal="center" vertical="center"/>
    </xf>
    <xf numFmtId="0" fontId="52" fillId="0" borderId="0">
      <alignment horizontal="center" vertical="center"/>
    </xf>
    <xf numFmtId="0" fontId="53" fillId="0" borderId="0" applyProtection="0">
      <alignment vertical="center"/>
    </xf>
  </cellStyleXfs>
  <cellXfs count="1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56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4" fontId="5" fillId="0" borderId="2" xfId="56" applyNumberFormat="1" applyFont="1" applyFill="1" applyBorder="1" applyAlignment="1">
      <alignment horizontal="center" vertical="center" wrapText="1"/>
    </xf>
    <xf numFmtId="0" fontId="9" fillId="0" borderId="8" xfId="54" applyFont="1" applyBorder="1" applyAlignment="1">
      <alignment horizontal="center" vertical="center" wrapText="1"/>
    </xf>
    <xf numFmtId="0" fontId="9" fillId="0" borderId="0" xfId="54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3" borderId="2" xfId="56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5" fillId="0" borderId="2" xfId="56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1" fillId="0" borderId="0" xfId="55" applyFont="1" applyBorder="1" applyAlignment="1">
      <alignment horizontal="center" vertical="center" wrapText="1"/>
    </xf>
    <xf numFmtId="0" fontId="11" fillId="0" borderId="8" xfId="55" applyFont="1" applyBorder="1" applyAlignment="1">
      <alignment horizontal="center" vertical="center" wrapText="1"/>
    </xf>
    <xf numFmtId="0" fontId="9" fillId="0" borderId="10" xfId="54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12" fillId="4" borderId="0" xfId="51" applyFont="1" applyFill="1"/>
    <xf numFmtId="0" fontId="13" fillId="4" borderId="11" xfId="50" applyFont="1" applyFill="1" applyBorder="1" applyAlignment="1">
      <alignment horizontal="left" vertical="center"/>
    </xf>
    <xf numFmtId="0" fontId="12" fillId="4" borderId="12" xfId="50" applyFont="1" applyFill="1" applyBorder="1" applyAlignment="1">
      <alignment horizontal="center" vertical="center"/>
    </xf>
    <xf numFmtId="0" fontId="13" fillId="4" borderId="12" xfId="50" applyFont="1" applyFill="1" applyBorder="1" applyAlignment="1">
      <alignment vertical="center"/>
    </xf>
    <xf numFmtId="0" fontId="12" fillId="4" borderId="12" xfId="51" applyFont="1" applyFill="1" applyBorder="1" applyAlignment="1">
      <alignment horizontal="center"/>
    </xf>
    <xf numFmtId="0" fontId="13" fillId="4" borderId="12" xfId="50" applyFont="1" applyFill="1" applyBorder="1" applyAlignment="1">
      <alignment horizontal="left" vertical="center"/>
    </xf>
    <xf numFmtId="0" fontId="13" fillId="4" borderId="13" xfId="51" applyFont="1" applyFill="1" applyBorder="1" applyAlignment="1" applyProtection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/>
    </xf>
    <xf numFmtId="0" fontId="13" fillId="4" borderId="2" xfId="51" applyFont="1" applyFill="1" applyBorder="1" applyAlignment="1" applyProtection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18" fillId="5" borderId="2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9" fillId="0" borderId="2" xfId="0" applyFont="1" applyFill="1" applyBorder="1" applyAlignment="1"/>
    <xf numFmtId="176" fontId="20" fillId="5" borderId="2" xfId="0" applyNumberFormat="1" applyFont="1" applyFill="1" applyBorder="1" applyAlignment="1">
      <alignment horizontal="center"/>
    </xf>
    <xf numFmtId="176" fontId="20" fillId="4" borderId="2" xfId="0" applyNumberFormat="1" applyFont="1" applyFill="1" applyBorder="1" applyAlignment="1">
      <alignment horizontal="center"/>
    </xf>
    <xf numFmtId="49" fontId="21" fillId="5" borderId="2" xfId="53" applyNumberFormat="1" applyFont="1" applyFill="1" applyBorder="1" applyAlignment="1">
      <alignment horizontal="center"/>
    </xf>
    <xf numFmtId="0" fontId="22" fillId="0" borderId="2" xfId="0" applyFont="1" applyFill="1" applyBorder="1" applyAlignment="1"/>
    <xf numFmtId="176" fontId="19" fillId="4" borderId="2" xfId="0" applyNumberFormat="1" applyFont="1" applyFill="1" applyBorder="1" applyAlignment="1">
      <alignment horizontal="center"/>
    </xf>
    <xf numFmtId="177" fontId="20" fillId="5" borderId="2" xfId="0" applyNumberFormat="1" applyFont="1" applyFill="1" applyBorder="1" applyAlignment="1">
      <alignment horizontal="center"/>
    </xf>
    <xf numFmtId="0" fontId="0" fillId="4" borderId="0" xfId="52" applyFont="1" applyFill="1">
      <alignment vertical="center"/>
    </xf>
    <xf numFmtId="176" fontId="19" fillId="5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49" fontId="21" fillId="0" borderId="2" xfId="53" applyNumberFormat="1" applyFont="1" applyFill="1" applyBorder="1" applyAlignment="1">
      <alignment horizont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4" fillId="0" borderId="0" xfId="50" applyFill="1" applyAlignment="1">
      <alignment horizontal="left" vertical="center"/>
    </xf>
    <xf numFmtId="0" fontId="23" fillId="0" borderId="14" xfId="50" applyFont="1" applyFill="1" applyBorder="1" applyAlignment="1">
      <alignment horizontal="center" vertical="top"/>
    </xf>
    <xf numFmtId="0" fontId="24" fillId="0" borderId="15" xfId="50" applyFont="1" applyFill="1" applyBorder="1" applyAlignment="1">
      <alignment horizontal="left" vertical="center"/>
    </xf>
    <xf numFmtId="0" fontId="20" fillId="0" borderId="16" xfId="50" applyFont="1" applyFill="1" applyBorder="1" applyAlignment="1">
      <alignment horizontal="center" vertical="center"/>
    </xf>
    <xf numFmtId="0" fontId="24" fillId="0" borderId="16" xfId="50" applyFont="1" applyFill="1" applyBorder="1" applyAlignment="1">
      <alignment horizontal="center" vertical="center"/>
    </xf>
    <xf numFmtId="0" fontId="25" fillId="0" borderId="16" xfId="50" applyFont="1" applyFill="1" applyBorder="1" applyAlignment="1">
      <alignment vertical="center"/>
    </xf>
    <xf numFmtId="0" fontId="24" fillId="0" borderId="16" xfId="50" applyFont="1" applyFill="1" applyBorder="1" applyAlignment="1">
      <alignment vertical="center"/>
    </xf>
    <xf numFmtId="0" fontId="25" fillId="0" borderId="16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vertical="center"/>
    </xf>
    <xf numFmtId="0" fontId="20" fillId="0" borderId="18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vertical="center"/>
    </xf>
    <xf numFmtId="58" fontId="25" fillId="0" borderId="18" xfId="50" applyNumberFormat="1" applyFont="1" applyFill="1" applyBorder="1" applyAlignment="1">
      <alignment horizontal="center" vertical="center"/>
    </xf>
    <xf numFmtId="0" fontId="25" fillId="0" borderId="18" xfId="50" applyFont="1" applyFill="1" applyBorder="1" applyAlignment="1">
      <alignment horizontal="center" vertical="center"/>
    </xf>
    <xf numFmtId="0" fontId="24" fillId="0" borderId="18" xfId="50" applyFont="1" applyFill="1" applyBorder="1" applyAlignment="1">
      <alignment horizontal="center" vertical="center"/>
    </xf>
    <xf numFmtId="0" fontId="24" fillId="0" borderId="17" xfId="50" applyFont="1" applyFill="1" applyBorder="1" applyAlignment="1">
      <alignment horizontal="left" vertical="center"/>
    </xf>
    <xf numFmtId="0" fontId="20" fillId="0" borderId="18" xfId="50" applyFont="1" applyBorder="1" applyAlignment="1">
      <alignment vertical="center"/>
    </xf>
    <xf numFmtId="0" fontId="20" fillId="0" borderId="19" xfId="50" applyFont="1" applyBorder="1" applyAlignment="1">
      <alignment vertical="center"/>
    </xf>
    <xf numFmtId="0" fontId="24" fillId="0" borderId="18" xfId="50" applyFont="1" applyFill="1" applyBorder="1" applyAlignment="1">
      <alignment horizontal="left" vertical="center"/>
    </xf>
    <xf numFmtId="0" fontId="24" fillId="0" borderId="20" xfId="50" applyFont="1" applyFill="1" applyBorder="1" applyAlignment="1">
      <alignment vertical="center"/>
    </xf>
    <xf numFmtId="0" fontId="20" fillId="0" borderId="21" xfId="50" applyFont="1" applyFill="1" applyBorder="1" applyAlignment="1">
      <alignment horizontal="right" vertical="center"/>
    </xf>
    <xf numFmtId="0" fontId="24" fillId="0" borderId="21" xfId="50" applyFont="1" applyFill="1" applyBorder="1" applyAlignment="1">
      <alignment vertical="center"/>
    </xf>
    <xf numFmtId="0" fontId="25" fillId="0" borderId="21" xfId="50" applyFont="1" applyFill="1" applyBorder="1" applyAlignment="1">
      <alignment vertical="center"/>
    </xf>
    <xf numFmtId="0" fontId="25" fillId="0" borderId="21" xfId="50" applyFont="1" applyFill="1" applyBorder="1" applyAlignment="1">
      <alignment horizontal="left" vertical="center"/>
    </xf>
    <xf numFmtId="0" fontId="24" fillId="0" borderId="21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vertical="center"/>
    </xf>
    <xf numFmtId="0" fontId="25" fillId="0" borderId="0" xfId="50" applyFont="1" applyFill="1" applyBorder="1" applyAlignment="1">
      <alignment vertical="center"/>
    </xf>
    <xf numFmtId="0" fontId="25" fillId="0" borderId="0" xfId="50" applyFont="1" applyFill="1" applyAlignment="1">
      <alignment horizontal="left" vertical="center"/>
    </xf>
    <xf numFmtId="0" fontId="24" fillId="0" borderId="15" xfId="50" applyFont="1" applyFill="1" applyBorder="1" applyAlignment="1">
      <alignment vertical="center"/>
    </xf>
    <xf numFmtId="0" fontId="24" fillId="0" borderId="22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vertical="center"/>
    </xf>
    <xf numFmtId="0" fontId="25" fillId="0" borderId="24" xfId="50" applyFont="1" applyFill="1" applyBorder="1" applyAlignment="1">
      <alignment horizontal="center" vertical="center"/>
    </xf>
    <xf numFmtId="0" fontId="25" fillId="0" borderId="25" xfId="50" applyFont="1" applyFill="1" applyBorder="1" applyAlignment="1">
      <alignment horizontal="center" vertical="center"/>
    </xf>
    <xf numFmtId="0" fontId="18" fillId="0" borderId="26" xfId="50" applyFont="1" applyFill="1" applyBorder="1" applyAlignment="1">
      <alignment horizontal="left" vertical="center"/>
    </xf>
    <xf numFmtId="0" fontId="18" fillId="0" borderId="25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4" fillId="0" borderId="16" xfId="50" applyFont="1" applyFill="1" applyBorder="1" applyAlignment="1">
      <alignment horizontal="left" vertical="center"/>
    </xf>
    <xf numFmtId="0" fontId="25" fillId="0" borderId="17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5" fillId="0" borderId="25" xfId="50" applyFont="1" applyFill="1" applyBorder="1" applyAlignment="1">
      <alignment horizontal="left" vertical="center"/>
    </xf>
    <xf numFmtId="0" fontId="25" fillId="0" borderId="17" xfId="50" applyFont="1" applyFill="1" applyBorder="1" applyAlignment="1">
      <alignment horizontal="left" vertical="center" wrapText="1"/>
    </xf>
    <xf numFmtId="0" fontId="25" fillId="0" borderId="18" xfId="50" applyFont="1" applyFill="1" applyBorder="1" applyAlignment="1">
      <alignment horizontal="left" vertical="center" wrapText="1"/>
    </xf>
    <xf numFmtId="0" fontId="24" fillId="0" borderId="20" xfId="50" applyFont="1" applyFill="1" applyBorder="1" applyAlignment="1">
      <alignment horizontal="left" vertical="center"/>
    </xf>
    <xf numFmtId="0" fontId="14" fillId="0" borderId="21" xfId="50" applyFill="1" applyBorder="1" applyAlignment="1">
      <alignment horizontal="center" vertical="center"/>
    </xf>
    <xf numFmtId="0" fontId="24" fillId="0" borderId="27" xfId="50" applyFont="1" applyFill="1" applyBorder="1" applyAlignment="1">
      <alignment horizontal="center" vertical="center"/>
    </xf>
    <xf numFmtId="0" fontId="24" fillId="0" borderId="28" xfId="50" applyFont="1" applyFill="1" applyBorder="1" applyAlignment="1">
      <alignment horizontal="left" vertical="center"/>
    </xf>
    <xf numFmtId="0" fontId="14" fillId="0" borderId="26" xfId="50" applyFont="1" applyFill="1" applyBorder="1" applyAlignment="1">
      <alignment horizontal="left" vertical="center"/>
    </xf>
    <xf numFmtId="0" fontId="14" fillId="0" borderId="25" xfId="50" applyFont="1" applyFill="1" applyBorder="1" applyAlignment="1">
      <alignment horizontal="left" vertical="center"/>
    </xf>
    <xf numFmtId="0" fontId="15" fillId="0" borderId="26" xfId="50" applyFont="1" applyFill="1" applyBorder="1" applyAlignment="1">
      <alignment horizontal="left" vertical="center"/>
    </xf>
    <xf numFmtId="0" fontId="25" fillId="0" borderId="29" xfId="50" applyFont="1" applyFill="1" applyBorder="1" applyAlignment="1">
      <alignment horizontal="left" vertical="center"/>
    </xf>
    <xf numFmtId="0" fontId="25" fillId="0" borderId="30" xfId="50" applyFont="1" applyFill="1" applyBorder="1" applyAlignment="1">
      <alignment horizontal="left" vertical="center"/>
    </xf>
    <xf numFmtId="0" fontId="18" fillId="0" borderId="15" xfId="50" applyFont="1" applyFill="1" applyBorder="1" applyAlignment="1">
      <alignment horizontal="left" vertical="center"/>
    </xf>
    <xf numFmtId="0" fontId="18" fillId="0" borderId="16" xfId="50" applyFont="1" applyFill="1" applyBorder="1" applyAlignment="1">
      <alignment horizontal="left" vertical="center"/>
    </xf>
    <xf numFmtId="0" fontId="24" fillId="0" borderId="24" xfId="50" applyFont="1" applyFill="1" applyBorder="1" applyAlignment="1">
      <alignment horizontal="left" vertical="center"/>
    </xf>
    <xf numFmtId="0" fontId="24" fillId="0" borderId="31" xfId="50" applyFont="1" applyFill="1" applyBorder="1" applyAlignment="1">
      <alignment horizontal="left" vertical="center"/>
    </xf>
    <xf numFmtId="0" fontId="25" fillId="0" borderId="21" xfId="50" applyFont="1" applyFill="1" applyBorder="1" applyAlignment="1">
      <alignment horizontal="center" vertical="center"/>
    </xf>
    <xf numFmtId="58" fontId="25" fillId="0" borderId="21" xfId="50" applyNumberFormat="1" applyFont="1" applyFill="1" applyBorder="1" applyAlignment="1">
      <alignment vertical="center"/>
    </xf>
    <xf numFmtId="0" fontId="24" fillId="0" borderId="21" xfId="50" applyFont="1" applyFill="1" applyBorder="1" applyAlignment="1">
      <alignment horizontal="center" vertical="center"/>
    </xf>
    <xf numFmtId="0" fontId="25" fillId="0" borderId="32" xfId="50" applyFont="1" applyFill="1" applyBorder="1" applyAlignment="1">
      <alignment horizontal="center" vertical="center"/>
    </xf>
    <xf numFmtId="0" fontId="24" fillId="0" borderId="19" xfId="50" applyFont="1" applyFill="1" applyBorder="1" applyAlignment="1">
      <alignment horizontal="center" vertical="center"/>
    </xf>
    <xf numFmtId="0" fontId="25" fillId="0" borderId="19" xfId="50" applyFont="1" applyFill="1" applyBorder="1" applyAlignment="1">
      <alignment horizontal="left" vertical="center"/>
    </xf>
    <xf numFmtId="0" fontId="25" fillId="0" borderId="33" xfId="50" applyFont="1" applyFill="1" applyBorder="1" applyAlignment="1">
      <alignment horizontal="left" vertical="center"/>
    </xf>
    <xf numFmtId="0" fontId="24" fillId="0" borderId="34" xfId="50" applyFont="1" applyFill="1" applyBorder="1" applyAlignment="1">
      <alignment horizontal="left" vertical="center"/>
    </xf>
    <xf numFmtId="0" fontId="25" fillId="0" borderId="35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left" vertical="center"/>
    </xf>
    <xf numFmtId="0" fontId="24" fillId="0" borderId="32" xfId="50" applyFont="1" applyFill="1" applyBorder="1" applyAlignment="1">
      <alignment horizontal="left" vertical="center"/>
    </xf>
    <xf numFmtId="0" fontId="24" fillId="0" borderId="19" xfId="50" applyFont="1" applyFill="1" applyBorder="1" applyAlignment="1">
      <alignment horizontal="left" vertical="center"/>
    </xf>
    <xf numFmtId="0" fontId="25" fillId="0" borderId="35" xfId="50" applyFont="1" applyFill="1" applyBorder="1" applyAlignment="1">
      <alignment horizontal="left" vertical="center"/>
    </xf>
    <xf numFmtId="0" fontId="25" fillId="0" borderId="19" xfId="50" applyFont="1" applyFill="1" applyBorder="1" applyAlignment="1">
      <alignment horizontal="left" vertical="center" wrapText="1"/>
    </xf>
    <xf numFmtId="0" fontId="14" fillId="0" borderId="33" xfId="50" applyFill="1" applyBorder="1" applyAlignment="1">
      <alignment horizontal="center" vertical="center"/>
    </xf>
    <xf numFmtId="0" fontId="14" fillId="0" borderId="35" xfId="50" applyFont="1" applyFill="1" applyBorder="1" applyAlignment="1">
      <alignment horizontal="left" vertical="center"/>
    </xf>
    <xf numFmtId="0" fontId="25" fillId="0" borderId="36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25" fillId="0" borderId="33" xfId="50" applyFont="1" applyFill="1" applyBorder="1" applyAlignment="1">
      <alignment horizontal="center" vertical="center"/>
    </xf>
    <xf numFmtId="0" fontId="26" fillId="0" borderId="37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7" fillId="0" borderId="39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6" borderId="5" xfId="0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27" fillId="6" borderId="2" xfId="0" applyFont="1" applyFill="1" applyBorder="1"/>
    <xf numFmtId="0" fontId="0" fillId="0" borderId="39" xfId="0" applyBorder="1"/>
    <xf numFmtId="0" fontId="0" fillId="6" borderId="2" xfId="0" applyFill="1" applyBorder="1"/>
    <xf numFmtId="0" fontId="0" fillId="0" borderId="40" xfId="0" applyBorder="1"/>
    <xf numFmtId="0" fontId="0" fillId="0" borderId="41" xfId="0" applyBorder="1"/>
    <xf numFmtId="0" fontId="0" fillId="6" borderId="41" xfId="0" applyFill="1" applyBorder="1"/>
    <xf numFmtId="0" fontId="0" fillId="7" borderId="0" xfId="0" applyFill="1"/>
    <xf numFmtId="0" fontId="26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/>
    </xf>
    <xf numFmtId="0" fontId="27" fillId="0" borderId="44" xfId="0" applyFont="1" applyBorder="1"/>
    <xf numFmtId="0" fontId="0" fillId="0" borderId="44" xfId="0" applyBorder="1"/>
    <xf numFmtId="0" fontId="0" fillId="0" borderId="4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2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27" fillId="8" borderId="2" xfId="0" applyFont="1" applyFill="1" applyBorder="1" applyAlignment="1">
      <alignment vertical="top" wrapText="1"/>
    </xf>
    <xf numFmtId="0" fontId="29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0" fillId="0" borderId="0" xfId="0" applyFont="1"/>
    <xf numFmtId="0" fontId="30" fillId="0" borderId="0" xfId="0" applyFont="1" applyAlignment="1">
      <alignment vertical="top" wrapText="1"/>
    </xf>
    <xf numFmtId="0" fontId="11" fillId="0" borderId="0" xfId="55" applyFont="1" applyBorder="1" applyAlignment="1" quotePrefix="1">
      <alignment horizontal="center" vertical="center" wrapText="1"/>
    </xf>
    <xf numFmtId="0" fontId="11" fillId="0" borderId="8" xfId="55" applyFont="1" applyBorder="1" applyAlignment="1" quotePrefix="1">
      <alignment horizontal="center" vertical="center" wrapText="1"/>
    </xf>
    <xf numFmtId="0" fontId="0" fillId="0" borderId="3" xfId="0" applyBorder="1" applyAlignment="1" quotePrefix="1">
      <alignment horizontal="center"/>
    </xf>
    <xf numFmtId="0" fontId="0" fillId="0" borderId="2" xfId="0" applyBorder="1" applyAlignment="1" quotePrefix="1">
      <alignment horizontal="center"/>
    </xf>
    <xf numFmtId="0" fontId="0" fillId="0" borderId="2" xfId="0" applyBorder="1" quotePrefix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10 10" xfId="53"/>
    <cellStyle name="S13" xfId="54"/>
    <cellStyle name="S1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8</xdr:col>
      <xdr:colOff>631825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79082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8</xdr:col>
      <xdr:colOff>631825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740025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8</xdr:col>
      <xdr:colOff>631825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663825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631825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79082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8</xdr:col>
      <xdr:colOff>631825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790825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612775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8</xdr:row>
      <xdr:rowOff>0</xdr:rowOff>
    </xdr:from>
    <xdr:to>
      <xdr:col>7</xdr:col>
      <xdr:colOff>612775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73990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8</xdr:row>
      <xdr:rowOff>0</xdr:rowOff>
    </xdr:from>
    <xdr:to>
      <xdr:col>7</xdr:col>
      <xdr:colOff>612775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66370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9</xdr:row>
      <xdr:rowOff>0</xdr:rowOff>
    </xdr:from>
    <xdr:to>
      <xdr:col>7</xdr:col>
      <xdr:colOff>612775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790700" y="2971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482600</xdr:colOff>
      <xdr:row>14</xdr:row>
      <xdr:rowOff>0</xdr:rowOff>
    </xdr:from>
    <xdr:to>
      <xdr:col>7</xdr:col>
      <xdr:colOff>612775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790700" y="462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6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179" customWidth="1"/>
    <col min="3" max="3" width="10.1666666666667" customWidth="1"/>
  </cols>
  <sheetData>
    <row r="1" ht="21" customHeight="1" spans="1:2">
      <c r="A1" s="180"/>
      <c r="B1" s="181" t="s">
        <v>0</v>
      </c>
    </row>
    <row r="2" spans="1:2">
      <c r="A2" s="9">
        <v>1</v>
      </c>
      <c r="B2" s="182" t="s">
        <v>1</v>
      </c>
    </row>
    <row r="3" spans="1:2">
      <c r="A3" s="9">
        <v>2</v>
      </c>
      <c r="B3" s="182" t="s">
        <v>2</v>
      </c>
    </row>
    <row r="4" spans="1:2">
      <c r="A4" s="9">
        <v>3</v>
      </c>
      <c r="B4" s="182" t="s">
        <v>3</v>
      </c>
    </row>
    <row r="5" spans="1:2">
      <c r="A5" s="9">
        <v>4</v>
      </c>
      <c r="B5" s="182" t="s">
        <v>4</v>
      </c>
    </row>
    <row r="6" spans="1:2">
      <c r="A6" s="9">
        <v>5</v>
      </c>
      <c r="B6" s="182" t="s">
        <v>5</v>
      </c>
    </row>
    <row r="7" spans="1:2">
      <c r="A7" s="9">
        <v>6</v>
      </c>
      <c r="B7" s="182" t="s">
        <v>6</v>
      </c>
    </row>
    <row r="8" s="178" customFormat="1" ht="15" customHeight="1" spans="1:2">
      <c r="A8" s="183">
        <v>7</v>
      </c>
      <c r="B8" s="184" t="s">
        <v>7</v>
      </c>
    </row>
    <row r="9" ht="19" customHeight="1" spans="1:2">
      <c r="A9" s="180"/>
      <c r="B9" s="185" t="s">
        <v>8</v>
      </c>
    </row>
    <row r="10" ht="16" customHeight="1" spans="1:2">
      <c r="A10" s="9">
        <v>1</v>
      </c>
      <c r="B10" s="186" t="s">
        <v>9</v>
      </c>
    </row>
    <row r="11" spans="1:2">
      <c r="A11" s="9">
        <v>2</v>
      </c>
      <c r="B11" s="182" t="s">
        <v>10</v>
      </c>
    </row>
    <row r="12" spans="1:2">
      <c r="A12" s="9">
        <v>3</v>
      </c>
      <c r="B12" s="187" t="s">
        <v>11</v>
      </c>
    </row>
    <row r="13" spans="1:2">
      <c r="A13" s="9">
        <v>4</v>
      </c>
      <c r="B13" s="188" t="s">
        <v>12</v>
      </c>
    </row>
    <row r="14" spans="1:2">
      <c r="A14" s="9">
        <v>5</v>
      </c>
      <c r="B14" s="188" t="s">
        <v>13</v>
      </c>
    </row>
    <row r="15" spans="1:2">
      <c r="A15" s="9">
        <v>6</v>
      </c>
      <c r="B15" s="188" t="s">
        <v>14</v>
      </c>
    </row>
    <row r="16" spans="1:2">
      <c r="A16" s="9">
        <v>7</v>
      </c>
      <c r="B16" s="188" t="s">
        <v>15</v>
      </c>
    </row>
    <row r="17" spans="1:2">
      <c r="A17" s="9">
        <v>8</v>
      </c>
      <c r="B17" s="188" t="s">
        <v>16</v>
      </c>
    </row>
    <row r="18" spans="1:2">
      <c r="A18" s="9">
        <v>9</v>
      </c>
      <c r="B18" s="182" t="s">
        <v>17</v>
      </c>
    </row>
    <row r="19" spans="1:2">
      <c r="A19" s="9"/>
      <c r="B19" s="182"/>
    </row>
    <row r="20" ht="20.25" spans="1:2">
      <c r="A20" s="180"/>
      <c r="B20" s="181" t="s">
        <v>18</v>
      </c>
    </row>
    <row r="21" spans="1:2">
      <c r="A21" s="9">
        <v>1</v>
      </c>
      <c r="B21" s="189" t="s">
        <v>19</v>
      </c>
    </row>
    <row r="22" spans="1:2">
      <c r="A22" s="9">
        <v>2</v>
      </c>
      <c r="B22" s="182" t="s">
        <v>20</v>
      </c>
    </row>
    <row r="23" spans="1:2">
      <c r="A23" s="9">
        <v>3</v>
      </c>
      <c r="B23" s="182" t="s">
        <v>21</v>
      </c>
    </row>
    <row r="24" spans="1:2">
      <c r="A24" s="9">
        <v>4</v>
      </c>
      <c r="B24" s="182" t="s">
        <v>22</v>
      </c>
    </row>
    <row r="25" spans="1:2">
      <c r="A25" s="9">
        <v>5</v>
      </c>
      <c r="B25" s="188" t="s">
        <v>23</v>
      </c>
    </row>
    <row r="26" spans="1:2">
      <c r="A26" s="9">
        <v>6</v>
      </c>
      <c r="B26" s="188" t="s">
        <v>24</v>
      </c>
    </row>
    <row r="27" customFormat="1" spans="1:2">
      <c r="A27" s="9">
        <v>7</v>
      </c>
      <c r="B27" s="182" t="s">
        <v>25</v>
      </c>
    </row>
    <row r="28" spans="1:2">
      <c r="A28" s="9"/>
      <c r="B28" s="182"/>
    </row>
    <row r="29" ht="20.25" spans="1:2">
      <c r="A29" s="180"/>
      <c r="B29" s="181" t="s">
        <v>26</v>
      </c>
    </row>
    <row r="30" spans="1:2">
      <c r="A30" s="9">
        <v>1</v>
      </c>
      <c r="B30" s="189" t="s">
        <v>27</v>
      </c>
    </row>
    <row r="31" spans="1:2">
      <c r="A31" s="9">
        <v>2</v>
      </c>
      <c r="B31" s="182" t="s">
        <v>28</v>
      </c>
    </row>
    <row r="32" spans="1:2">
      <c r="A32" s="9">
        <v>3</v>
      </c>
      <c r="B32" s="182" t="s">
        <v>29</v>
      </c>
    </row>
    <row r="33" ht="28.5" spans="1:2">
      <c r="A33" s="9">
        <v>4</v>
      </c>
      <c r="B33" s="182" t="s">
        <v>30</v>
      </c>
    </row>
    <row r="34" spans="1:2">
      <c r="A34" s="9">
        <v>5</v>
      </c>
      <c r="B34" s="182" t="s">
        <v>31</v>
      </c>
    </row>
    <row r="35" spans="1:2">
      <c r="A35" s="9">
        <v>6</v>
      </c>
      <c r="B35" s="182" t="s">
        <v>32</v>
      </c>
    </row>
    <row r="36" customFormat="1" spans="1:2">
      <c r="A36" s="9">
        <v>7</v>
      </c>
      <c r="B36" s="182" t="s">
        <v>33</v>
      </c>
    </row>
    <row r="37" spans="1:2">
      <c r="A37" s="9"/>
      <c r="B37" s="182"/>
    </row>
    <row r="39" spans="1:2">
      <c r="A39" s="190" t="s">
        <v>34</v>
      </c>
      <c r="B39" s="19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260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179</v>
      </c>
      <c r="B2" s="5" t="s">
        <v>184</v>
      </c>
      <c r="C2" s="5" t="s">
        <v>222</v>
      </c>
      <c r="D2" s="5" t="s">
        <v>182</v>
      </c>
      <c r="E2" s="5" t="s">
        <v>183</v>
      </c>
      <c r="F2" s="4" t="s">
        <v>261</v>
      </c>
      <c r="G2" s="4" t="s">
        <v>205</v>
      </c>
      <c r="H2" s="6" t="s">
        <v>206</v>
      </c>
      <c r="I2" s="18" t="s">
        <v>208</v>
      </c>
    </row>
    <row r="3" s="1" customFormat="1" ht="16.5" spans="1:9">
      <c r="A3" s="4"/>
      <c r="B3" s="7"/>
      <c r="C3" s="7"/>
      <c r="D3" s="7"/>
      <c r="E3" s="7"/>
      <c r="F3" s="4" t="s">
        <v>262</v>
      </c>
      <c r="G3" s="4" t="s">
        <v>209</v>
      </c>
      <c r="H3" s="8"/>
      <c r="I3" s="19"/>
    </row>
    <row r="4" spans="1:9">
      <c r="A4" s="9"/>
      <c r="B4" s="196" t="s">
        <v>263</v>
      </c>
      <c r="C4" s="10" t="s">
        <v>264</v>
      </c>
      <c r="D4" s="11" t="s">
        <v>265</v>
      </c>
      <c r="E4" s="10" t="s">
        <v>199</v>
      </c>
      <c r="F4" s="10">
        <v>0.3</v>
      </c>
      <c r="G4" s="10">
        <v>0.5</v>
      </c>
      <c r="H4" s="10">
        <f>SUM(F4:G4)</f>
        <v>0.8</v>
      </c>
      <c r="I4" s="10" t="s">
        <v>196</v>
      </c>
    </row>
    <row r="5" spans="1:9">
      <c r="A5" s="9"/>
      <c r="B5" s="9"/>
      <c r="D5" s="10"/>
      <c r="E5" s="10"/>
      <c r="F5" s="10"/>
      <c r="G5" s="10"/>
      <c r="H5" s="10"/>
      <c r="I5" s="10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2" t="s">
        <v>200</v>
      </c>
      <c r="B10" s="13"/>
      <c r="C10" s="13"/>
      <c r="D10" s="14"/>
      <c r="E10" s="15"/>
      <c r="F10" s="12" t="s">
        <v>212</v>
      </c>
      <c r="G10" s="13"/>
      <c r="H10" s="14"/>
      <c r="I10" s="20"/>
    </row>
    <row r="11" ht="16.5" spans="1:9">
      <c r="A11" s="16" t="s">
        <v>266</v>
      </c>
      <c r="B11" s="16"/>
      <c r="C11" s="17"/>
      <c r="D11" s="17"/>
      <c r="E11" s="17"/>
      <c r="F11" s="17"/>
      <c r="G11" s="17"/>
      <c r="H11" s="17"/>
      <c r="I11" s="17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158" t="s">
        <v>35</v>
      </c>
      <c r="C2" s="159"/>
      <c r="D2" s="159"/>
      <c r="E2" s="159"/>
      <c r="F2" s="159"/>
      <c r="G2" s="159"/>
      <c r="H2" s="159"/>
      <c r="I2" s="173"/>
    </row>
    <row r="3" ht="28" customHeight="1" spans="2:9">
      <c r="B3" s="160"/>
      <c r="C3" s="161"/>
      <c r="D3" s="162" t="s">
        <v>36</v>
      </c>
      <c r="E3" s="163"/>
      <c r="F3" s="164" t="s">
        <v>37</v>
      </c>
      <c r="G3" s="165"/>
      <c r="H3" s="162" t="s">
        <v>38</v>
      </c>
      <c r="I3" s="174"/>
    </row>
    <row r="4" ht="28" customHeight="1" spans="2:9">
      <c r="B4" s="160" t="s">
        <v>39</v>
      </c>
      <c r="C4" s="161" t="s">
        <v>40</v>
      </c>
      <c r="D4" s="161" t="s">
        <v>41</v>
      </c>
      <c r="E4" s="161" t="s">
        <v>42</v>
      </c>
      <c r="F4" s="166" t="s">
        <v>41</v>
      </c>
      <c r="G4" s="166" t="s">
        <v>42</v>
      </c>
      <c r="H4" s="161" t="s">
        <v>41</v>
      </c>
      <c r="I4" s="175" t="s">
        <v>42</v>
      </c>
    </row>
    <row r="5" ht="28" customHeight="1" spans="2:9">
      <c r="B5" s="167" t="s">
        <v>43</v>
      </c>
      <c r="C5" s="9">
        <v>13</v>
      </c>
      <c r="D5" s="9">
        <v>0</v>
      </c>
      <c r="E5" s="9">
        <v>1</v>
      </c>
      <c r="F5" s="168">
        <v>0</v>
      </c>
      <c r="G5" s="168">
        <v>1</v>
      </c>
      <c r="H5" s="9">
        <v>1</v>
      </c>
      <c r="I5" s="176">
        <v>2</v>
      </c>
    </row>
    <row r="6" ht="28" customHeight="1" spans="2:9">
      <c r="B6" s="167" t="s">
        <v>44</v>
      </c>
      <c r="C6" s="9">
        <v>20</v>
      </c>
      <c r="D6" s="9">
        <v>0</v>
      </c>
      <c r="E6" s="9">
        <v>1</v>
      </c>
      <c r="F6" s="168">
        <v>1</v>
      </c>
      <c r="G6" s="168">
        <v>2</v>
      </c>
      <c r="H6" s="9">
        <v>2</v>
      </c>
      <c r="I6" s="176">
        <v>3</v>
      </c>
    </row>
    <row r="7" ht="28" customHeight="1" spans="2:9">
      <c r="B7" s="167" t="s">
        <v>45</v>
      </c>
      <c r="C7" s="9">
        <v>32</v>
      </c>
      <c r="D7" s="9">
        <v>0</v>
      </c>
      <c r="E7" s="9">
        <v>1</v>
      </c>
      <c r="F7" s="168">
        <v>2</v>
      </c>
      <c r="G7" s="168">
        <v>3</v>
      </c>
      <c r="H7" s="9">
        <v>3</v>
      </c>
      <c r="I7" s="176">
        <v>4</v>
      </c>
    </row>
    <row r="8" ht="28" customHeight="1" spans="2:9">
      <c r="B8" s="167" t="s">
        <v>46</v>
      </c>
      <c r="C8" s="9">
        <v>50</v>
      </c>
      <c r="D8" s="9">
        <v>1</v>
      </c>
      <c r="E8" s="9">
        <v>2</v>
      </c>
      <c r="F8" s="168">
        <v>3</v>
      </c>
      <c r="G8" s="168">
        <v>4</v>
      </c>
      <c r="H8" s="9">
        <v>5</v>
      </c>
      <c r="I8" s="176">
        <v>6</v>
      </c>
    </row>
    <row r="9" ht="28" customHeight="1" spans="2:9">
      <c r="B9" s="167" t="s">
        <v>47</v>
      </c>
      <c r="C9" s="9">
        <v>80</v>
      </c>
      <c r="D9" s="9">
        <v>2</v>
      </c>
      <c r="E9" s="9">
        <v>3</v>
      </c>
      <c r="F9" s="168">
        <v>5</v>
      </c>
      <c r="G9" s="168">
        <v>6</v>
      </c>
      <c r="H9" s="9">
        <v>7</v>
      </c>
      <c r="I9" s="176">
        <v>8</v>
      </c>
    </row>
    <row r="10" ht="28" customHeight="1" spans="2:9">
      <c r="B10" s="167" t="s">
        <v>48</v>
      </c>
      <c r="C10" s="9">
        <v>125</v>
      </c>
      <c r="D10" s="9">
        <v>3</v>
      </c>
      <c r="E10" s="9">
        <v>4</v>
      </c>
      <c r="F10" s="168">
        <v>7</v>
      </c>
      <c r="G10" s="168">
        <v>8</v>
      </c>
      <c r="H10" s="9">
        <v>10</v>
      </c>
      <c r="I10" s="176">
        <v>11</v>
      </c>
    </row>
    <row r="11" ht="28" customHeight="1" spans="2:9">
      <c r="B11" s="167" t="s">
        <v>49</v>
      </c>
      <c r="C11" s="9">
        <v>200</v>
      </c>
      <c r="D11" s="9">
        <v>5</v>
      </c>
      <c r="E11" s="9">
        <v>6</v>
      </c>
      <c r="F11" s="168">
        <v>10</v>
      </c>
      <c r="G11" s="168">
        <v>11</v>
      </c>
      <c r="H11" s="9">
        <v>14</v>
      </c>
      <c r="I11" s="176">
        <v>15</v>
      </c>
    </row>
    <row r="12" ht="28" customHeight="1" spans="2:9">
      <c r="B12" s="169" t="s">
        <v>50</v>
      </c>
      <c r="C12" s="170">
        <v>315</v>
      </c>
      <c r="D12" s="170">
        <v>7</v>
      </c>
      <c r="E12" s="170">
        <v>8</v>
      </c>
      <c r="F12" s="171">
        <v>14</v>
      </c>
      <c r="G12" s="171">
        <v>15</v>
      </c>
      <c r="H12" s="170">
        <v>21</v>
      </c>
      <c r="I12" s="177">
        <v>22</v>
      </c>
    </row>
    <row r="14" spans="2:4">
      <c r="B14" s="172" t="s">
        <v>51</v>
      </c>
      <c r="C14" s="172"/>
      <c r="D14" s="1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34" sqref="A34:K34"/>
    </sheetView>
  </sheetViews>
  <sheetFormatPr defaultColWidth="10.1666666666667" defaultRowHeight="14.25"/>
  <cols>
    <col min="1" max="1" width="9.66666666666667" style="83" customWidth="1"/>
    <col min="2" max="2" width="11.1666666666667" style="83" customWidth="1"/>
    <col min="3" max="3" width="9.16666666666667" style="83" customWidth="1"/>
    <col min="4" max="4" width="9.5" style="83" customWidth="1"/>
    <col min="5" max="5" width="9.16666666666667" style="83" customWidth="1"/>
    <col min="6" max="6" width="10.3333333333333" style="83" customWidth="1"/>
    <col min="7" max="7" width="9.5" style="83" customWidth="1"/>
    <col min="8" max="8" width="9.16666666666667" style="83" customWidth="1"/>
    <col min="9" max="9" width="8.16666666666667" style="83" customWidth="1"/>
    <col min="10" max="10" width="10.5" style="83" customWidth="1"/>
    <col min="11" max="11" width="12.1666666666667" style="83" customWidth="1"/>
    <col min="12" max="16384" width="10.1666666666667" style="83"/>
  </cols>
  <sheetData>
    <row r="1" ht="26.25" spans="1:11">
      <c r="A1" s="84" t="s">
        <v>52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>
      <c r="A2" s="85" t="s">
        <v>53</v>
      </c>
      <c r="B2" s="86" t="s">
        <v>54</v>
      </c>
      <c r="C2" s="86"/>
      <c r="D2" s="87" t="s">
        <v>55</v>
      </c>
      <c r="E2" s="88" t="s">
        <v>56</v>
      </c>
      <c r="F2" s="89" t="s">
        <v>57</v>
      </c>
      <c r="G2" s="90" t="s">
        <v>58</v>
      </c>
      <c r="H2" s="90"/>
      <c r="I2" s="120" t="s">
        <v>59</v>
      </c>
      <c r="J2" s="90"/>
      <c r="K2" s="142"/>
    </row>
    <row r="3" spans="1:11">
      <c r="A3" s="91" t="s">
        <v>60</v>
      </c>
      <c r="B3" s="92">
        <v>4700</v>
      </c>
      <c r="C3" s="92"/>
      <c r="D3" s="93" t="s">
        <v>61</v>
      </c>
      <c r="E3" s="94">
        <v>45306</v>
      </c>
      <c r="F3" s="95"/>
      <c r="G3" s="95"/>
      <c r="H3" s="96" t="s">
        <v>62</v>
      </c>
      <c r="I3" s="96"/>
      <c r="J3" s="96"/>
      <c r="K3" s="143"/>
    </row>
    <row r="4" spans="1:11">
      <c r="A4" s="97" t="s">
        <v>63</v>
      </c>
      <c r="B4" s="98">
        <v>4</v>
      </c>
      <c r="C4" s="99">
        <v>5</v>
      </c>
      <c r="D4" s="100" t="s">
        <v>64</v>
      </c>
      <c r="E4" s="95"/>
      <c r="F4" s="95"/>
      <c r="G4" s="95"/>
      <c r="H4" s="100" t="s">
        <v>65</v>
      </c>
      <c r="I4" s="100"/>
      <c r="J4" s="113" t="s">
        <v>66</v>
      </c>
      <c r="K4" s="144" t="s">
        <v>67</v>
      </c>
    </row>
    <row r="5" spans="1:11">
      <c r="A5" s="97" t="s">
        <v>68</v>
      </c>
      <c r="B5" s="92">
        <v>200</v>
      </c>
      <c r="C5" s="92"/>
      <c r="D5" s="93" t="s">
        <v>69</v>
      </c>
      <c r="E5" s="93" t="s">
        <v>70</v>
      </c>
      <c r="F5" s="93" t="s">
        <v>71</v>
      </c>
      <c r="G5" s="93" t="s">
        <v>72</v>
      </c>
      <c r="H5" s="100" t="s">
        <v>73</v>
      </c>
      <c r="I5" s="100"/>
      <c r="J5" s="113" t="s">
        <v>66</v>
      </c>
      <c r="K5" s="144" t="s">
        <v>67</v>
      </c>
    </row>
    <row r="6" ht="15" spans="1:11">
      <c r="A6" s="101" t="s">
        <v>74</v>
      </c>
      <c r="B6" s="102">
        <v>1</v>
      </c>
      <c r="C6" s="102"/>
      <c r="D6" s="103" t="s">
        <v>75</v>
      </c>
      <c r="E6" s="104"/>
      <c r="F6" s="105"/>
      <c r="G6" s="105">
        <v>4700</v>
      </c>
      <c r="H6" s="106" t="s">
        <v>76</v>
      </c>
      <c r="I6" s="106"/>
      <c r="J6" s="105" t="s">
        <v>66</v>
      </c>
      <c r="K6" s="145" t="s">
        <v>67</v>
      </c>
    </row>
    <row r="7" ht="15" spans="1:11">
      <c r="A7" s="107"/>
      <c r="B7" s="108"/>
      <c r="C7" s="108"/>
      <c r="D7" s="107"/>
      <c r="E7" s="108"/>
      <c r="F7" s="109"/>
      <c r="G7" s="107"/>
      <c r="H7" s="109"/>
      <c r="I7" s="108"/>
      <c r="J7" s="108"/>
      <c r="K7" s="108"/>
    </row>
    <row r="8" spans="1:11">
      <c r="A8" s="110" t="s">
        <v>77</v>
      </c>
      <c r="B8" s="89" t="s">
        <v>78</v>
      </c>
      <c r="C8" s="89" t="s">
        <v>79</v>
      </c>
      <c r="D8" s="89" t="s">
        <v>80</v>
      </c>
      <c r="E8" s="89" t="s">
        <v>81</v>
      </c>
      <c r="F8" s="89" t="s">
        <v>82</v>
      </c>
      <c r="G8" s="111" t="s">
        <v>83</v>
      </c>
      <c r="H8" s="112"/>
      <c r="I8" s="112"/>
      <c r="J8" s="112"/>
      <c r="K8" s="146"/>
    </row>
    <row r="9" spans="1:11">
      <c r="A9" s="97" t="s">
        <v>84</v>
      </c>
      <c r="B9" s="100"/>
      <c r="C9" s="113" t="s">
        <v>66</v>
      </c>
      <c r="D9" s="113" t="s">
        <v>67</v>
      </c>
      <c r="E9" s="93" t="s">
        <v>85</v>
      </c>
      <c r="F9" s="114" t="s">
        <v>86</v>
      </c>
      <c r="G9" s="115"/>
      <c r="H9" s="116"/>
      <c r="I9" s="116"/>
      <c r="J9" s="116"/>
      <c r="K9" s="147"/>
    </row>
    <row r="10" spans="1:11">
      <c r="A10" s="97" t="s">
        <v>87</v>
      </c>
      <c r="B10" s="100"/>
      <c r="C10" s="113" t="s">
        <v>66</v>
      </c>
      <c r="D10" s="113" t="s">
        <v>67</v>
      </c>
      <c r="E10" s="93" t="s">
        <v>88</v>
      </c>
      <c r="F10" s="114" t="s">
        <v>89</v>
      </c>
      <c r="G10" s="115" t="s">
        <v>90</v>
      </c>
      <c r="H10" s="116"/>
      <c r="I10" s="116"/>
      <c r="J10" s="116"/>
      <c r="K10" s="147"/>
    </row>
    <row r="11" spans="1:11">
      <c r="A11" s="117" t="s">
        <v>91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48"/>
    </row>
    <row r="12" spans="1:11">
      <c r="A12" s="91" t="s">
        <v>92</v>
      </c>
      <c r="B12" s="113" t="s">
        <v>93</v>
      </c>
      <c r="C12" s="113" t="s">
        <v>94</v>
      </c>
      <c r="D12" s="114"/>
      <c r="E12" s="93" t="s">
        <v>95</v>
      </c>
      <c r="F12" s="113" t="s">
        <v>93</v>
      </c>
      <c r="G12" s="113" t="s">
        <v>94</v>
      </c>
      <c r="H12" s="113"/>
      <c r="I12" s="93" t="s">
        <v>96</v>
      </c>
      <c r="J12" s="113" t="s">
        <v>93</v>
      </c>
      <c r="K12" s="144" t="s">
        <v>94</v>
      </c>
    </row>
    <row r="13" spans="1:11">
      <c r="A13" s="91" t="s">
        <v>97</v>
      </c>
      <c r="B13" s="113" t="s">
        <v>93</v>
      </c>
      <c r="C13" s="113" t="s">
        <v>94</v>
      </c>
      <c r="D13" s="114"/>
      <c r="E13" s="93" t="s">
        <v>98</v>
      </c>
      <c r="F13" s="113" t="s">
        <v>93</v>
      </c>
      <c r="G13" s="113" t="s">
        <v>94</v>
      </c>
      <c r="H13" s="113"/>
      <c r="I13" s="93" t="s">
        <v>99</v>
      </c>
      <c r="J13" s="113" t="s">
        <v>93</v>
      </c>
      <c r="K13" s="144" t="s">
        <v>94</v>
      </c>
    </row>
    <row r="14" ht="15" spans="1:11">
      <c r="A14" s="101" t="s">
        <v>100</v>
      </c>
      <c r="B14" s="105" t="s">
        <v>93</v>
      </c>
      <c r="C14" s="105" t="s">
        <v>94</v>
      </c>
      <c r="D14" s="104"/>
      <c r="E14" s="103" t="s">
        <v>101</v>
      </c>
      <c r="F14" s="105" t="s">
        <v>93</v>
      </c>
      <c r="G14" s="105" t="s">
        <v>94</v>
      </c>
      <c r="H14" s="105"/>
      <c r="I14" s="103" t="s">
        <v>102</v>
      </c>
      <c r="J14" s="105" t="s">
        <v>93</v>
      </c>
      <c r="K14" s="145" t="s">
        <v>94</v>
      </c>
    </row>
    <row r="15" ht="15" spans="1:11">
      <c r="A15" s="107"/>
      <c r="B15" s="119"/>
      <c r="C15" s="119"/>
      <c r="D15" s="108"/>
      <c r="E15" s="107"/>
      <c r="F15" s="119"/>
      <c r="G15" s="119"/>
      <c r="H15" s="119"/>
      <c r="I15" s="107"/>
      <c r="J15" s="119"/>
      <c r="K15" s="119"/>
    </row>
    <row r="16" s="81" customFormat="1" spans="1:11">
      <c r="A16" s="85" t="s">
        <v>103</v>
      </c>
      <c r="B16" s="120"/>
      <c r="C16" s="120"/>
      <c r="D16" s="120"/>
      <c r="E16" s="120"/>
      <c r="F16" s="120"/>
      <c r="G16" s="120"/>
      <c r="H16" s="120"/>
      <c r="I16" s="120"/>
      <c r="J16" s="120"/>
      <c r="K16" s="149"/>
    </row>
    <row r="17" spans="1:11">
      <c r="A17" s="97" t="s">
        <v>104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50"/>
    </row>
    <row r="18" spans="1:11">
      <c r="A18" s="97" t="s">
        <v>105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50"/>
    </row>
    <row r="19" spans="1:11">
      <c r="A19" s="121" t="s">
        <v>106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44"/>
    </row>
    <row r="20" spans="1:11">
      <c r="A20" s="122"/>
      <c r="B20" s="123"/>
      <c r="C20" s="123"/>
      <c r="D20" s="123"/>
      <c r="E20" s="123"/>
      <c r="F20" s="123"/>
      <c r="G20" s="123"/>
      <c r="H20" s="123"/>
      <c r="I20" s="123"/>
      <c r="J20" s="123"/>
      <c r="K20" s="151"/>
    </row>
    <row r="21" spans="1:11">
      <c r="A21" s="122"/>
      <c r="B21" s="123"/>
      <c r="C21" s="123"/>
      <c r="D21" s="123"/>
      <c r="E21" s="123"/>
      <c r="F21" s="123"/>
      <c r="G21" s="123"/>
      <c r="H21" s="123"/>
      <c r="I21" s="123"/>
      <c r="J21" s="123"/>
      <c r="K21" s="151"/>
    </row>
    <row r="22" spans="1:11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51"/>
    </row>
    <row r="23" spans="1:11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52"/>
    </row>
    <row r="24" spans="1:11">
      <c r="A24" s="97" t="s">
        <v>107</v>
      </c>
      <c r="B24" s="100"/>
      <c r="C24" s="113" t="s">
        <v>66</v>
      </c>
      <c r="D24" s="113" t="s">
        <v>67</v>
      </c>
      <c r="E24" s="96"/>
      <c r="F24" s="96"/>
      <c r="G24" s="96"/>
      <c r="H24" s="96"/>
      <c r="I24" s="96"/>
      <c r="J24" s="96"/>
      <c r="K24" s="143"/>
    </row>
    <row r="25" ht="15" spans="1:11">
      <c r="A25" s="126" t="s">
        <v>108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53"/>
    </row>
    <row r="26" ht="15" spans="1:11">
      <c r="A26" s="12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>
      <c r="A27" s="129" t="s">
        <v>109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46"/>
    </row>
    <row r="28" spans="1:11">
      <c r="A28" s="130" t="s">
        <v>110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54"/>
    </row>
    <row r="29" spans="1:11">
      <c r="A29" s="130" t="s">
        <v>111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54"/>
    </row>
    <row r="30" spans="1:11">
      <c r="A30" s="130"/>
      <c r="B30" s="131"/>
      <c r="C30" s="131"/>
      <c r="D30" s="131"/>
      <c r="E30" s="131"/>
      <c r="F30" s="131"/>
      <c r="G30" s="131"/>
      <c r="H30" s="131"/>
      <c r="I30" s="131"/>
      <c r="J30" s="131"/>
      <c r="K30" s="154"/>
    </row>
    <row r="31" spans="1:11">
      <c r="A31" s="130"/>
      <c r="B31" s="131"/>
      <c r="C31" s="131"/>
      <c r="D31" s="131"/>
      <c r="E31" s="131"/>
      <c r="F31" s="131"/>
      <c r="G31" s="131"/>
      <c r="H31" s="131"/>
      <c r="I31" s="131"/>
      <c r="J31" s="131"/>
      <c r="K31" s="154"/>
    </row>
    <row r="32" spans="1:11">
      <c r="A32" s="130"/>
      <c r="B32" s="131"/>
      <c r="C32" s="131"/>
      <c r="D32" s="131"/>
      <c r="E32" s="131"/>
      <c r="F32" s="131"/>
      <c r="G32" s="131"/>
      <c r="H32" s="131"/>
      <c r="I32" s="131"/>
      <c r="J32" s="131"/>
      <c r="K32" s="154"/>
    </row>
    <row r="33" ht="23" customHeight="1" spans="1:1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54"/>
    </row>
    <row r="34" ht="23" customHeight="1" spans="1:11">
      <c r="A34" s="122"/>
      <c r="B34" s="123"/>
      <c r="C34" s="123"/>
      <c r="D34" s="123"/>
      <c r="E34" s="123"/>
      <c r="F34" s="123"/>
      <c r="G34" s="123"/>
      <c r="H34" s="123"/>
      <c r="I34" s="123"/>
      <c r="J34" s="123"/>
      <c r="K34" s="151"/>
    </row>
    <row r="35" ht="23" customHeight="1" spans="1:11">
      <c r="A35" s="132"/>
      <c r="B35" s="123"/>
      <c r="C35" s="123"/>
      <c r="D35" s="123"/>
      <c r="E35" s="123"/>
      <c r="F35" s="123"/>
      <c r="G35" s="123"/>
      <c r="H35" s="123"/>
      <c r="I35" s="123"/>
      <c r="J35" s="123"/>
      <c r="K35" s="151"/>
    </row>
    <row r="36" ht="23" customHeight="1" spans="1:1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55"/>
    </row>
    <row r="37" ht="18.75" customHeight="1" spans="1:11">
      <c r="A37" s="135" t="s">
        <v>112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56"/>
    </row>
    <row r="38" s="82" customFormat="1" ht="18.75" customHeight="1" spans="1:11">
      <c r="A38" s="97" t="s">
        <v>113</v>
      </c>
      <c r="B38" s="100"/>
      <c r="C38" s="100"/>
      <c r="D38" s="96" t="s">
        <v>114</v>
      </c>
      <c r="E38" s="96"/>
      <c r="F38" s="137" t="s">
        <v>115</v>
      </c>
      <c r="G38" s="138"/>
      <c r="H38" s="100" t="s">
        <v>116</v>
      </c>
      <c r="I38" s="100"/>
      <c r="J38" s="100" t="s">
        <v>117</v>
      </c>
      <c r="K38" s="150"/>
    </row>
    <row r="39" ht="18.75" customHeight="1" spans="1:13">
      <c r="A39" s="97" t="s">
        <v>118</v>
      </c>
      <c r="B39" s="100" t="s">
        <v>119</v>
      </c>
      <c r="C39" s="100"/>
      <c r="D39" s="100"/>
      <c r="E39" s="100"/>
      <c r="F39" s="100"/>
      <c r="G39" s="100"/>
      <c r="H39" s="100"/>
      <c r="I39" s="100"/>
      <c r="J39" s="100"/>
      <c r="K39" s="150"/>
      <c r="M39" s="82"/>
    </row>
    <row r="40" ht="31" customHeight="1" spans="1:11">
      <c r="A40" s="97"/>
      <c r="B40" s="100"/>
      <c r="C40" s="100"/>
      <c r="D40" s="100"/>
      <c r="E40" s="100"/>
      <c r="F40" s="100"/>
      <c r="G40" s="100"/>
      <c r="H40" s="100"/>
      <c r="I40" s="100"/>
      <c r="J40" s="100"/>
      <c r="K40" s="150"/>
    </row>
    <row r="41" ht="18.75" customHeight="1" spans="1:11">
      <c r="A41" s="97"/>
      <c r="B41" s="100"/>
      <c r="C41" s="100"/>
      <c r="D41" s="100"/>
      <c r="E41" s="100"/>
      <c r="F41" s="100"/>
      <c r="G41" s="100"/>
      <c r="H41" s="100"/>
      <c r="I41" s="100"/>
      <c r="J41" s="100"/>
      <c r="K41" s="150"/>
    </row>
    <row r="42" ht="32" customHeight="1" spans="1:11">
      <c r="A42" s="101" t="s">
        <v>120</v>
      </c>
      <c r="B42" s="139" t="s">
        <v>121</v>
      </c>
      <c r="C42" s="139"/>
      <c r="D42" s="103" t="s">
        <v>122</v>
      </c>
      <c r="E42" s="104"/>
      <c r="F42" s="103" t="s">
        <v>123</v>
      </c>
      <c r="G42" s="140">
        <v>45322</v>
      </c>
      <c r="H42" s="141" t="s">
        <v>124</v>
      </c>
      <c r="I42" s="141"/>
      <c r="J42" s="139" t="s">
        <v>125</v>
      </c>
      <c r="K42" s="15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M12" sqref="M12"/>
    </sheetView>
  </sheetViews>
  <sheetFormatPr defaultColWidth="9" defaultRowHeight="26" customHeight="1"/>
  <cols>
    <col min="1" max="1" width="17.1666666666667" style="53" customWidth="1"/>
    <col min="2" max="2" width="13.125" style="53" customWidth="1"/>
    <col min="3" max="6" width="9.33333333333333" style="53" customWidth="1"/>
    <col min="7" max="7" width="4.5" style="53" customWidth="1"/>
    <col min="8" max="12" width="12.875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customHeight="1" spans="1:12">
      <c r="A1" s="54" t="s">
        <v>55</v>
      </c>
      <c r="B1" s="55" t="s">
        <v>56</v>
      </c>
      <c r="C1" s="56" t="s">
        <v>126</v>
      </c>
      <c r="D1" s="55" t="s">
        <v>58</v>
      </c>
      <c r="E1" s="55"/>
      <c r="F1" s="55"/>
      <c r="G1" s="57"/>
      <c r="H1" s="58" t="s">
        <v>59</v>
      </c>
      <c r="I1" s="55" t="s">
        <v>127</v>
      </c>
      <c r="J1" s="55"/>
      <c r="K1" s="55"/>
      <c r="L1" s="55"/>
    </row>
    <row r="2" customHeight="1" spans="1:12">
      <c r="A2" s="59" t="s">
        <v>128</v>
      </c>
      <c r="B2" s="60"/>
      <c r="C2" s="60"/>
      <c r="D2" s="60"/>
      <c r="E2" s="60"/>
      <c r="F2" s="60"/>
      <c r="G2" s="61"/>
      <c r="H2" s="62" t="s">
        <v>129</v>
      </c>
      <c r="I2" s="62"/>
      <c r="J2" s="62"/>
      <c r="K2" s="62"/>
      <c r="L2" s="62"/>
    </row>
    <row r="3" customHeight="1" spans="1:12">
      <c r="A3" s="59"/>
      <c r="B3" s="63" t="s">
        <v>130</v>
      </c>
      <c r="C3" s="64" t="s">
        <v>131</v>
      </c>
      <c r="D3" s="63" t="s">
        <v>132</v>
      </c>
      <c r="E3" s="63" t="s">
        <v>133</v>
      </c>
      <c r="F3" s="63" t="s">
        <v>134</v>
      </c>
      <c r="G3" s="61"/>
      <c r="H3" s="65" t="s">
        <v>135</v>
      </c>
      <c r="I3" s="65" t="s">
        <v>136</v>
      </c>
      <c r="J3" s="78" t="s">
        <v>137</v>
      </c>
      <c r="K3" s="65" t="s">
        <v>138</v>
      </c>
      <c r="L3" s="65" t="s">
        <v>139</v>
      </c>
    </row>
    <row r="4" customHeight="1" spans="1:12">
      <c r="A4" s="66" t="s">
        <v>140</v>
      </c>
      <c r="B4" s="67" t="s">
        <v>141</v>
      </c>
      <c r="C4" s="68" t="s">
        <v>142</v>
      </c>
      <c r="D4" s="67" t="s">
        <v>143</v>
      </c>
      <c r="E4" s="67" t="s">
        <v>144</v>
      </c>
      <c r="F4" s="67" t="s">
        <v>145</v>
      </c>
      <c r="G4" s="61"/>
      <c r="H4" s="67" t="s">
        <v>141</v>
      </c>
      <c r="I4" s="68" t="s">
        <v>142</v>
      </c>
      <c r="J4" s="79" t="s">
        <v>143</v>
      </c>
      <c r="K4" s="79" t="s">
        <v>144</v>
      </c>
      <c r="L4" s="79" t="s">
        <v>145</v>
      </c>
    </row>
    <row r="5" customHeight="1" spans="1:12">
      <c r="A5" s="69" t="s">
        <v>146</v>
      </c>
      <c r="B5" s="70">
        <f t="shared" ref="B5:B7" si="0">C5-2</f>
        <v>60</v>
      </c>
      <c r="C5" s="71">
        <v>62</v>
      </c>
      <c r="D5" s="70">
        <f t="shared" ref="D5:D7" si="1">C5+2</f>
        <v>64</v>
      </c>
      <c r="E5" s="70">
        <f t="shared" ref="E5:E7" si="2">D5+2</f>
        <v>66</v>
      </c>
      <c r="F5" s="70">
        <f t="shared" ref="F5:F7" si="3">E5+1</f>
        <v>67</v>
      </c>
      <c r="G5" s="61"/>
      <c r="H5" s="72" t="s">
        <v>147</v>
      </c>
      <c r="I5" s="72" t="s">
        <v>148</v>
      </c>
      <c r="J5" s="80" t="s">
        <v>149</v>
      </c>
      <c r="K5" s="80" t="s">
        <v>150</v>
      </c>
      <c r="L5" s="80" t="s">
        <v>151</v>
      </c>
    </row>
    <row r="6" customHeight="1" spans="1:12">
      <c r="A6" s="69" t="s">
        <v>152</v>
      </c>
      <c r="B6" s="70">
        <f t="shared" si="0"/>
        <v>60</v>
      </c>
      <c r="C6" s="71">
        <v>62</v>
      </c>
      <c r="D6" s="70">
        <f t="shared" si="1"/>
        <v>64</v>
      </c>
      <c r="E6" s="70">
        <f t="shared" si="2"/>
        <v>66</v>
      </c>
      <c r="F6" s="70">
        <f t="shared" si="3"/>
        <v>67</v>
      </c>
      <c r="G6" s="61"/>
      <c r="H6" s="72" t="s">
        <v>153</v>
      </c>
      <c r="I6" s="72" t="s">
        <v>153</v>
      </c>
      <c r="J6" s="80" t="s">
        <v>153</v>
      </c>
      <c r="K6" s="80" t="s">
        <v>153</v>
      </c>
      <c r="L6" s="80" t="s">
        <v>153</v>
      </c>
    </row>
    <row r="7" customHeight="1" spans="1:12">
      <c r="A7" s="73" t="s">
        <v>154</v>
      </c>
      <c r="B7" s="71">
        <f t="shared" si="0"/>
        <v>60</v>
      </c>
      <c r="C7" s="71">
        <v>62</v>
      </c>
      <c r="D7" s="71">
        <f t="shared" si="1"/>
        <v>64</v>
      </c>
      <c r="E7" s="71">
        <f t="shared" si="2"/>
        <v>66</v>
      </c>
      <c r="F7" s="71">
        <f t="shared" si="3"/>
        <v>67</v>
      </c>
      <c r="G7" s="61"/>
      <c r="H7" s="72" t="s">
        <v>153</v>
      </c>
      <c r="I7" s="72" t="s">
        <v>153</v>
      </c>
      <c r="J7" s="80" t="s">
        <v>153</v>
      </c>
      <c r="K7" s="80" t="s">
        <v>155</v>
      </c>
      <c r="L7" s="80" t="s">
        <v>153</v>
      </c>
    </row>
    <row r="8" customHeight="1" spans="1:12">
      <c r="A8" s="69" t="s">
        <v>156</v>
      </c>
      <c r="B8" s="70">
        <f t="shared" ref="B8:B10" si="4">C8-4</f>
        <v>94</v>
      </c>
      <c r="C8" s="71">
        <v>98</v>
      </c>
      <c r="D8" s="70">
        <f t="shared" ref="D8:D10" si="5">C8+4</f>
        <v>102</v>
      </c>
      <c r="E8" s="70">
        <f>D8+4</f>
        <v>106</v>
      </c>
      <c r="F8" s="70">
        <f t="shared" ref="F8:F10" si="6">E8+6</f>
        <v>112</v>
      </c>
      <c r="G8" s="61"/>
      <c r="H8" s="72" t="s">
        <v>157</v>
      </c>
      <c r="I8" s="72" t="s">
        <v>158</v>
      </c>
      <c r="J8" s="80" t="s">
        <v>159</v>
      </c>
      <c r="K8" s="80" t="s">
        <v>153</v>
      </c>
      <c r="L8" s="80" t="s">
        <v>160</v>
      </c>
    </row>
    <row r="9" customHeight="1" spans="1:12">
      <c r="A9" s="69" t="s">
        <v>161</v>
      </c>
      <c r="B9" s="70">
        <f t="shared" si="4"/>
        <v>82</v>
      </c>
      <c r="C9" s="71">
        <v>86</v>
      </c>
      <c r="D9" s="70">
        <f t="shared" si="5"/>
        <v>90</v>
      </c>
      <c r="E9" s="70">
        <f>D9+5</f>
        <v>95</v>
      </c>
      <c r="F9" s="70">
        <f t="shared" si="6"/>
        <v>101</v>
      </c>
      <c r="G9" s="61"/>
      <c r="H9" s="72">
        <v>-0.2</v>
      </c>
      <c r="I9" s="72" t="s">
        <v>153</v>
      </c>
      <c r="J9" s="80" t="s">
        <v>153</v>
      </c>
      <c r="K9" s="80" t="s">
        <v>162</v>
      </c>
      <c r="L9" s="80" t="s">
        <v>153</v>
      </c>
    </row>
    <row r="10" customHeight="1" spans="1:12">
      <c r="A10" s="69" t="s">
        <v>163</v>
      </c>
      <c r="B10" s="70">
        <f t="shared" si="4"/>
        <v>98</v>
      </c>
      <c r="C10" s="71">
        <v>102</v>
      </c>
      <c r="D10" s="70">
        <f t="shared" si="5"/>
        <v>106</v>
      </c>
      <c r="E10" s="70">
        <f>D10+5</f>
        <v>111</v>
      </c>
      <c r="F10" s="70">
        <f t="shared" si="6"/>
        <v>117</v>
      </c>
      <c r="G10" s="61"/>
      <c r="H10" s="72" t="s">
        <v>164</v>
      </c>
      <c r="I10" s="72" t="s">
        <v>165</v>
      </c>
      <c r="J10" s="80" t="s">
        <v>162</v>
      </c>
      <c r="K10" s="80" t="s">
        <v>166</v>
      </c>
      <c r="L10" s="80">
        <v>-0.2</v>
      </c>
    </row>
    <row r="11" customHeight="1" spans="1:12">
      <c r="A11" s="69" t="s">
        <v>167</v>
      </c>
      <c r="B11" s="70">
        <f t="shared" ref="B11:B13" si="7">C11-1</f>
        <v>37</v>
      </c>
      <c r="C11" s="71">
        <v>38</v>
      </c>
      <c r="D11" s="70">
        <f t="shared" ref="D11:D13" si="8">C11+1</f>
        <v>39</v>
      </c>
      <c r="E11" s="70">
        <f t="shared" ref="E11:E13" si="9">D11+1</f>
        <v>40</v>
      </c>
      <c r="F11" s="70">
        <f>E11+1.2</f>
        <v>41.2</v>
      </c>
      <c r="G11" s="61"/>
      <c r="H11" s="72" t="s">
        <v>168</v>
      </c>
      <c r="I11" s="72" t="s">
        <v>169</v>
      </c>
      <c r="J11" s="80" t="s">
        <v>153</v>
      </c>
      <c r="K11" s="80">
        <v>-0.1</v>
      </c>
      <c r="L11" s="80" t="s">
        <v>162</v>
      </c>
    </row>
    <row r="12" customHeight="1" spans="1:12">
      <c r="A12" s="69" t="s">
        <v>170</v>
      </c>
      <c r="B12" s="70">
        <f t="shared" si="7"/>
        <v>44</v>
      </c>
      <c r="C12" s="71">
        <v>45</v>
      </c>
      <c r="D12" s="70">
        <f t="shared" si="8"/>
        <v>46</v>
      </c>
      <c r="E12" s="70">
        <f t="shared" si="9"/>
        <v>47</v>
      </c>
      <c r="F12" s="70">
        <f>E12+1.5</f>
        <v>48.5</v>
      </c>
      <c r="G12" s="61"/>
      <c r="H12" s="72" t="s">
        <v>162</v>
      </c>
      <c r="I12" s="72" t="s">
        <v>153</v>
      </c>
      <c r="J12" s="80" t="s">
        <v>153</v>
      </c>
      <c r="K12" s="80" t="s">
        <v>153</v>
      </c>
      <c r="L12" s="80" t="s">
        <v>153</v>
      </c>
    </row>
    <row r="13" customHeight="1" spans="1:12">
      <c r="A13" s="69" t="s">
        <v>171</v>
      </c>
      <c r="B13" s="70">
        <f t="shared" si="7"/>
        <v>59</v>
      </c>
      <c r="C13" s="71">
        <v>60</v>
      </c>
      <c r="D13" s="70">
        <f t="shared" si="8"/>
        <v>61</v>
      </c>
      <c r="E13" s="70">
        <f t="shared" si="9"/>
        <v>62</v>
      </c>
      <c r="F13" s="70">
        <f>E13+0.5</f>
        <v>62.5</v>
      </c>
      <c r="G13" s="61"/>
      <c r="H13" s="72" t="s">
        <v>153</v>
      </c>
      <c r="I13" s="72" t="s">
        <v>153</v>
      </c>
      <c r="J13" s="80" t="s">
        <v>153</v>
      </c>
      <c r="K13" s="80" t="s">
        <v>153</v>
      </c>
      <c r="L13" s="80" t="s">
        <v>153</v>
      </c>
    </row>
    <row r="14" customHeight="1" spans="1:12">
      <c r="A14" s="69" t="s">
        <v>172</v>
      </c>
      <c r="B14" s="70">
        <f>C14-0.8</f>
        <v>18.2</v>
      </c>
      <c r="C14" s="74">
        <v>19</v>
      </c>
      <c r="D14" s="70">
        <f>C14+0.8</f>
        <v>19.8</v>
      </c>
      <c r="E14" s="70">
        <f>D14+0.8</f>
        <v>20.6</v>
      </c>
      <c r="F14" s="71">
        <f>E14+1.3</f>
        <v>21.9</v>
      </c>
      <c r="G14" s="61"/>
      <c r="H14" s="72" t="s">
        <v>153</v>
      </c>
      <c r="I14" s="72" t="s">
        <v>153</v>
      </c>
      <c r="J14" s="80" t="s">
        <v>153</v>
      </c>
      <c r="K14" s="80" t="s">
        <v>153</v>
      </c>
      <c r="L14" s="80" t="s">
        <v>153</v>
      </c>
    </row>
    <row r="15" customHeight="1" spans="1:12">
      <c r="A15" s="69" t="s">
        <v>173</v>
      </c>
      <c r="B15" s="70">
        <f>C15-0.6</f>
        <v>15.4</v>
      </c>
      <c r="C15" s="71">
        <v>16</v>
      </c>
      <c r="D15" s="70">
        <f>C15+0.6</f>
        <v>16.6</v>
      </c>
      <c r="E15" s="70">
        <f>D15+0.6</f>
        <v>17.2</v>
      </c>
      <c r="F15" s="75">
        <f>E15+0.95</f>
        <v>18.15</v>
      </c>
      <c r="G15" s="76"/>
      <c r="H15" s="72" t="s">
        <v>153</v>
      </c>
      <c r="I15" s="72" t="s">
        <v>153</v>
      </c>
      <c r="J15" s="80" t="s">
        <v>153</v>
      </c>
      <c r="K15" s="80" t="s">
        <v>153</v>
      </c>
      <c r="L15" s="80" t="s">
        <v>153</v>
      </c>
    </row>
    <row r="16" customHeight="1" spans="1:12">
      <c r="A16" s="69" t="s">
        <v>174</v>
      </c>
      <c r="B16" s="77">
        <f>C16-0.4</f>
        <v>11.6</v>
      </c>
      <c r="C16" s="74">
        <v>12</v>
      </c>
      <c r="D16" s="77">
        <f>C16+0.4</f>
        <v>12.4</v>
      </c>
      <c r="E16" s="77">
        <f>D16+0.4</f>
        <v>12.8</v>
      </c>
      <c r="F16" s="77">
        <f>E16+0.6</f>
        <v>13.4</v>
      </c>
      <c r="G16" s="76"/>
      <c r="H16" s="72" t="s">
        <v>153</v>
      </c>
      <c r="I16" s="72" t="s">
        <v>153</v>
      </c>
      <c r="J16" s="80" t="s">
        <v>153</v>
      </c>
      <c r="K16" s="80" t="s">
        <v>155</v>
      </c>
      <c r="L16" s="80" t="s">
        <v>153</v>
      </c>
    </row>
    <row r="17" customHeight="1" spans="1:12">
      <c r="A17" s="69" t="s">
        <v>175</v>
      </c>
      <c r="B17" s="77">
        <f>C17-0.5</f>
        <v>34.5</v>
      </c>
      <c r="C17" s="74">
        <v>35</v>
      </c>
      <c r="D17" s="77">
        <f>C17+0.5</f>
        <v>35.5</v>
      </c>
      <c r="E17" s="77">
        <f>D17+0.5</f>
        <v>36</v>
      </c>
      <c r="F17" s="77">
        <f>E17+0.5</f>
        <v>36.5</v>
      </c>
      <c r="G17" s="76"/>
      <c r="H17" s="72" t="s">
        <v>153</v>
      </c>
      <c r="I17" s="72" t="s">
        <v>176</v>
      </c>
      <c r="J17" s="80" t="s">
        <v>153</v>
      </c>
      <c r="K17" s="80" t="s">
        <v>177</v>
      </c>
      <c r="L17" s="80" t="s">
        <v>153</v>
      </c>
    </row>
  </sheetData>
  <mergeCells count="6">
    <mergeCell ref="D1:F1"/>
    <mergeCell ref="I1:L1"/>
    <mergeCell ref="B2:F2"/>
    <mergeCell ref="H2:L2"/>
    <mergeCell ref="A2:A3"/>
    <mergeCell ref="G1:G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E15" sqref="E15"/>
    </sheetView>
  </sheetViews>
  <sheetFormatPr defaultColWidth="9" defaultRowHeight="14.25"/>
  <cols>
    <col min="1" max="1" width="7" customWidth="1"/>
    <col min="2" max="2" width="12.1666666666667" style="50" customWidth="1"/>
    <col min="3" max="3" width="12.8333333333333" style="50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178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179</v>
      </c>
      <c r="B2" s="5" t="s">
        <v>180</v>
      </c>
      <c r="C2" s="5" t="s">
        <v>181</v>
      </c>
      <c r="D2" s="5" t="s">
        <v>182</v>
      </c>
      <c r="E2" s="5" t="s">
        <v>183</v>
      </c>
      <c r="F2" s="5" t="s">
        <v>184</v>
      </c>
      <c r="G2" s="5" t="s">
        <v>185</v>
      </c>
      <c r="H2" s="5" t="s">
        <v>186</v>
      </c>
      <c r="I2" s="4" t="s">
        <v>187</v>
      </c>
      <c r="J2" s="4" t="s">
        <v>188</v>
      </c>
      <c r="K2" s="4" t="s">
        <v>189</v>
      </c>
      <c r="L2" s="4" t="s">
        <v>190</v>
      </c>
      <c r="M2" s="4" t="s">
        <v>191</v>
      </c>
      <c r="N2" s="5" t="s">
        <v>192</v>
      </c>
      <c r="O2" s="5" t="s">
        <v>193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194</v>
      </c>
      <c r="J3" s="4" t="s">
        <v>194</v>
      </c>
      <c r="K3" s="4" t="s">
        <v>194</v>
      </c>
      <c r="L3" s="4" t="s">
        <v>194</v>
      </c>
      <c r="M3" s="4" t="s">
        <v>194</v>
      </c>
      <c r="N3" s="7"/>
      <c r="O3" s="7"/>
    </row>
    <row r="4" spans="1:15">
      <c r="A4" s="9"/>
      <c r="B4" s="10"/>
      <c r="C4" s="10"/>
      <c r="D4" s="35"/>
      <c r="E4" s="10"/>
      <c r="F4" s="192" t="s">
        <v>195</v>
      </c>
      <c r="G4" s="10" t="s">
        <v>66</v>
      </c>
      <c r="H4" s="10" t="s">
        <v>66</v>
      </c>
      <c r="I4" s="10">
        <v>2</v>
      </c>
      <c r="J4" s="10">
        <v>2</v>
      </c>
      <c r="K4" s="10">
        <v>2</v>
      </c>
      <c r="L4" s="10">
        <v>4</v>
      </c>
      <c r="M4" s="10">
        <v>3</v>
      </c>
      <c r="N4" s="10">
        <f t="shared" ref="N4:N9" si="0">SUM(I4:M4)</f>
        <v>13</v>
      </c>
      <c r="O4" s="10" t="s">
        <v>196</v>
      </c>
    </row>
    <row r="5" spans="1:15">
      <c r="A5" s="9"/>
      <c r="B5" s="10"/>
      <c r="C5" s="10"/>
      <c r="D5" s="38"/>
      <c r="E5" s="10"/>
      <c r="F5" s="193" t="s">
        <v>195</v>
      </c>
      <c r="G5" s="10" t="s">
        <v>66</v>
      </c>
      <c r="H5" s="10" t="s">
        <v>66</v>
      </c>
      <c r="I5" s="10">
        <v>2</v>
      </c>
      <c r="J5" s="10">
        <v>1</v>
      </c>
      <c r="K5" s="10">
        <v>2</v>
      </c>
      <c r="L5" s="10">
        <v>3</v>
      </c>
      <c r="M5" s="10">
        <v>3</v>
      </c>
      <c r="N5" s="10">
        <f t="shared" si="0"/>
        <v>11</v>
      </c>
      <c r="O5" s="10" t="s">
        <v>196</v>
      </c>
    </row>
    <row r="6" ht="27" spans="1:15">
      <c r="A6" s="9">
        <v>3</v>
      </c>
      <c r="B6" s="10">
        <v>20</v>
      </c>
      <c r="C6" s="10" t="s">
        <v>197</v>
      </c>
      <c r="D6" s="21" t="s">
        <v>198</v>
      </c>
      <c r="E6" s="10" t="s">
        <v>199</v>
      </c>
      <c r="F6" s="192" t="s">
        <v>195</v>
      </c>
      <c r="G6" s="10" t="s">
        <v>66</v>
      </c>
      <c r="H6" s="10" t="s">
        <v>66</v>
      </c>
      <c r="I6" s="10">
        <v>1</v>
      </c>
      <c r="J6" s="10">
        <v>2</v>
      </c>
      <c r="K6" s="10">
        <v>1</v>
      </c>
      <c r="L6" s="10">
        <v>4</v>
      </c>
      <c r="M6" s="10">
        <v>2</v>
      </c>
      <c r="N6" s="10">
        <f t="shared" si="0"/>
        <v>10</v>
      </c>
      <c r="O6" s="10" t="s">
        <v>196</v>
      </c>
    </row>
    <row r="7" spans="1:15">
      <c r="A7" s="9"/>
      <c r="B7" s="10"/>
      <c r="C7" s="10"/>
      <c r="D7" s="38"/>
      <c r="E7" s="10"/>
      <c r="F7" s="44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10"/>
      <c r="C8" s="10"/>
      <c r="D8" s="38"/>
      <c r="E8" s="10"/>
      <c r="F8" s="43"/>
      <c r="G8" s="10"/>
      <c r="H8" s="10"/>
      <c r="I8" s="10"/>
      <c r="J8" s="10"/>
      <c r="K8" s="10"/>
      <c r="L8" s="10"/>
      <c r="M8" s="9"/>
      <c r="N8" s="9"/>
      <c r="O8" s="9"/>
    </row>
    <row r="9" spans="1:15">
      <c r="A9" s="9"/>
      <c r="B9" s="10"/>
      <c r="C9" s="10"/>
      <c r="D9" s="38"/>
      <c r="E9" s="10"/>
      <c r="F9" s="44"/>
      <c r="G9" s="10"/>
      <c r="H9" s="10"/>
      <c r="I9" s="10"/>
      <c r="J9" s="10"/>
      <c r="K9" s="10"/>
      <c r="L9" s="10"/>
      <c r="M9" s="9"/>
      <c r="N9" s="9"/>
      <c r="O9" s="9"/>
    </row>
    <row r="10" spans="1:15">
      <c r="A10" s="9"/>
      <c r="B10" s="10"/>
      <c r="C10" s="10"/>
      <c r="D10" s="38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10"/>
      <c r="C11" s="10"/>
      <c r="D11" s="21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2" t="s">
        <v>200</v>
      </c>
      <c r="B12" s="51"/>
      <c r="C12" s="51"/>
      <c r="D12" s="14"/>
      <c r="E12" s="15"/>
      <c r="F12" s="29"/>
      <c r="G12" s="29"/>
      <c r="H12" s="29"/>
      <c r="I12" s="24"/>
      <c r="J12" s="12" t="s">
        <v>201</v>
      </c>
      <c r="K12" s="13"/>
      <c r="L12" s="13"/>
      <c r="M12" s="14"/>
      <c r="N12" s="13"/>
      <c r="O12" s="20"/>
    </row>
    <row r="13" ht="16.5" spans="1:15">
      <c r="A13" s="16" t="s">
        <v>202</v>
      </c>
      <c r="B13" s="52"/>
      <c r="C13" s="52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6" sqref="F16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179</v>
      </c>
      <c r="B2" s="5" t="s">
        <v>184</v>
      </c>
      <c r="C2" s="5" t="s">
        <v>180</v>
      </c>
      <c r="D2" s="5" t="s">
        <v>181</v>
      </c>
      <c r="E2" s="5" t="s">
        <v>182</v>
      </c>
      <c r="F2" s="5" t="s">
        <v>183</v>
      </c>
      <c r="G2" s="4" t="s">
        <v>204</v>
      </c>
      <c r="H2" s="4"/>
      <c r="I2" s="4" t="s">
        <v>205</v>
      </c>
      <c r="J2" s="4"/>
      <c r="K2" s="6" t="s">
        <v>206</v>
      </c>
      <c r="L2" s="47" t="s">
        <v>207</v>
      </c>
      <c r="M2" s="18" t="s">
        <v>208</v>
      </c>
    </row>
    <row r="3" s="1" customFormat="1" ht="16.5" spans="1:13">
      <c r="A3" s="4"/>
      <c r="B3" s="7"/>
      <c r="C3" s="7"/>
      <c r="D3" s="7"/>
      <c r="E3" s="7"/>
      <c r="F3" s="7"/>
      <c r="G3" s="4" t="s">
        <v>209</v>
      </c>
      <c r="H3" s="4" t="s">
        <v>210</v>
      </c>
      <c r="I3" s="4" t="s">
        <v>209</v>
      </c>
      <c r="J3" s="4" t="s">
        <v>210</v>
      </c>
      <c r="K3" s="8"/>
      <c r="L3" s="48"/>
      <c r="M3" s="19"/>
    </row>
    <row r="4" spans="1:13">
      <c r="A4" s="9">
        <v>1</v>
      </c>
      <c r="B4" s="43"/>
      <c r="C4" s="10"/>
      <c r="D4" s="10"/>
      <c r="E4" s="35"/>
      <c r="F4" s="10"/>
      <c r="G4" s="10">
        <v>0.2</v>
      </c>
      <c r="H4" s="10">
        <v>0.2</v>
      </c>
      <c r="I4" s="10">
        <v>0.3</v>
      </c>
      <c r="J4" s="10">
        <v>0.5</v>
      </c>
      <c r="K4" s="10">
        <f t="shared" ref="K4:K9" si="0">SUM(G4:J4)</f>
        <v>1.2</v>
      </c>
      <c r="L4" s="10" t="s">
        <v>211</v>
      </c>
      <c r="M4" s="10" t="s">
        <v>196</v>
      </c>
    </row>
    <row r="5" spans="1:13">
      <c r="A5" s="9">
        <v>2</v>
      </c>
      <c r="B5" s="44"/>
      <c r="C5" s="10"/>
      <c r="D5" s="10"/>
      <c r="E5" s="38"/>
      <c r="F5" s="10"/>
      <c r="G5" s="10">
        <v>0.3</v>
      </c>
      <c r="H5" s="10">
        <v>0.2</v>
      </c>
      <c r="I5" s="10">
        <v>0.5</v>
      </c>
      <c r="J5" s="10">
        <v>0.5</v>
      </c>
      <c r="K5" s="10">
        <f t="shared" si="0"/>
        <v>1.5</v>
      </c>
      <c r="L5" s="10" t="s">
        <v>211</v>
      </c>
      <c r="M5" s="10" t="s">
        <v>196</v>
      </c>
    </row>
    <row r="6" ht="27" spans="1:13">
      <c r="A6" s="9">
        <v>3</v>
      </c>
      <c r="B6" s="192" t="s">
        <v>195</v>
      </c>
      <c r="C6" s="10">
        <v>20</v>
      </c>
      <c r="D6" s="10" t="s">
        <v>197</v>
      </c>
      <c r="E6" s="21" t="s">
        <v>198</v>
      </c>
      <c r="F6" s="10" t="s">
        <v>199</v>
      </c>
      <c r="G6" s="10">
        <v>0.2</v>
      </c>
      <c r="H6" s="10">
        <v>0.2</v>
      </c>
      <c r="I6" s="10">
        <v>0.2</v>
      </c>
      <c r="J6" s="10">
        <v>0.5</v>
      </c>
      <c r="K6" s="10">
        <f t="shared" si="0"/>
        <v>1.1</v>
      </c>
      <c r="L6" s="10" t="s">
        <v>211</v>
      </c>
      <c r="M6" s="10" t="s">
        <v>196</v>
      </c>
    </row>
    <row r="7" spans="1:13">
      <c r="A7" s="9"/>
      <c r="B7" s="44"/>
      <c r="C7" s="10"/>
      <c r="D7" s="10"/>
      <c r="E7" s="23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43"/>
      <c r="C8" s="10"/>
      <c r="D8" s="10"/>
      <c r="E8" s="22"/>
      <c r="F8" s="10"/>
      <c r="G8" s="10"/>
      <c r="H8" s="10"/>
      <c r="I8" s="10"/>
      <c r="J8" s="10"/>
      <c r="K8" s="9"/>
      <c r="L8" s="10"/>
      <c r="M8" s="9"/>
    </row>
    <row r="9" spans="1:13">
      <c r="A9" s="9"/>
      <c r="B9" s="44"/>
      <c r="C9" s="10"/>
      <c r="D9" s="10"/>
      <c r="E9" s="45"/>
      <c r="F9" s="10"/>
      <c r="G9" s="10"/>
      <c r="H9" s="10"/>
      <c r="I9" s="10"/>
      <c r="J9" s="10"/>
      <c r="K9" s="9"/>
      <c r="L9" s="10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2" t="s">
        <v>200</v>
      </c>
      <c r="B12" s="13"/>
      <c r="C12" s="13"/>
      <c r="D12" s="13"/>
      <c r="E12" s="14"/>
      <c r="F12" s="15"/>
      <c r="G12" s="24"/>
      <c r="H12" s="12" t="s">
        <v>212</v>
      </c>
      <c r="I12" s="13"/>
      <c r="J12" s="13"/>
      <c r="K12" s="14"/>
      <c r="L12" s="49"/>
      <c r="M12" s="20"/>
    </row>
    <row r="13" ht="16.5" spans="1:13">
      <c r="A13" s="46" t="s">
        <v>213</v>
      </c>
      <c r="B13" s="4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zoomScale="125" zoomScaleNormal="125" workbookViewId="0">
      <selection activeCell="F14" sqref="F1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215</v>
      </c>
      <c r="B2" s="5" t="s">
        <v>184</v>
      </c>
      <c r="C2" s="5" t="s">
        <v>180</v>
      </c>
      <c r="D2" s="5" t="s">
        <v>181</v>
      </c>
      <c r="E2" s="5" t="s">
        <v>182</v>
      </c>
      <c r="F2" s="5" t="s">
        <v>183</v>
      </c>
      <c r="G2" s="30" t="s">
        <v>216</v>
      </c>
      <c r="H2" s="31"/>
      <c r="I2" s="41"/>
      <c r="J2" s="30" t="s">
        <v>217</v>
      </c>
      <c r="K2" s="31"/>
      <c r="L2" s="41"/>
      <c r="M2" s="30" t="s">
        <v>218</v>
      </c>
      <c r="N2" s="31"/>
      <c r="O2" s="41"/>
      <c r="P2" s="30" t="s">
        <v>219</v>
      </c>
      <c r="Q2" s="31"/>
      <c r="R2" s="41"/>
      <c r="S2" s="31" t="s">
        <v>220</v>
      </c>
      <c r="T2" s="31"/>
      <c r="U2" s="41"/>
      <c r="V2" s="26" t="s">
        <v>221</v>
      </c>
      <c r="W2" s="26" t="s">
        <v>193</v>
      </c>
    </row>
    <row r="3" s="1" customFormat="1" ht="16.5" spans="1:23">
      <c r="A3" s="7"/>
      <c r="B3" s="32"/>
      <c r="C3" s="32"/>
      <c r="D3" s="32"/>
      <c r="E3" s="32"/>
      <c r="F3" s="32"/>
      <c r="G3" s="4" t="s">
        <v>222</v>
      </c>
      <c r="H3" s="4" t="s">
        <v>126</v>
      </c>
      <c r="I3" s="4" t="s">
        <v>184</v>
      </c>
      <c r="J3" s="4" t="s">
        <v>222</v>
      </c>
      <c r="K3" s="4" t="s">
        <v>126</v>
      </c>
      <c r="L3" s="4" t="s">
        <v>184</v>
      </c>
      <c r="M3" s="4" t="s">
        <v>222</v>
      </c>
      <c r="N3" s="4" t="s">
        <v>126</v>
      </c>
      <c r="O3" s="4" t="s">
        <v>184</v>
      </c>
      <c r="P3" s="4" t="s">
        <v>222</v>
      </c>
      <c r="Q3" s="4" t="s">
        <v>126</v>
      </c>
      <c r="R3" s="4" t="s">
        <v>184</v>
      </c>
      <c r="S3" s="4" t="s">
        <v>222</v>
      </c>
      <c r="T3" s="4" t="s">
        <v>126</v>
      </c>
      <c r="U3" s="4" t="s">
        <v>184</v>
      </c>
      <c r="V3" s="42"/>
      <c r="W3" s="42"/>
    </row>
    <row r="4" spans="1:23">
      <c r="A4" s="33" t="s">
        <v>223</v>
      </c>
      <c r="B4" s="194" t="s">
        <v>195</v>
      </c>
      <c r="C4" s="10"/>
      <c r="D4" s="10"/>
      <c r="E4" s="35"/>
      <c r="F4" s="34" t="s">
        <v>199</v>
      </c>
      <c r="G4" s="195" t="s">
        <v>224</v>
      </c>
      <c r="H4" s="195" t="s">
        <v>225</v>
      </c>
      <c r="I4" s="195" t="s">
        <v>226</v>
      </c>
      <c r="J4" s="195" t="s">
        <v>227</v>
      </c>
      <c r="K4" s="10" t="s">
        <v>228</v>
      </c>
      <c r="L4" s="195" t="s">
        <v>229</v>
      </c>
      <c r="M4" s="195" t="s">
        <v>230</v>
      </c>
      <c r="N4" s="195" t="s">
        <v>231</v>
      </c>
      <c r="O4" s="195" t="s">
        <v>232</v>
      </c>
      <c r="P4" s="10"/>
      <c r="Q4" s="10"/>
      <c r="R4" s="10"/>
      <c r="S4" s="10"/>
      <c r="T4" s="10"/>
      <c r="U4" s="10"/>
      <c r="V4" s="10"/>
      <c r="W4" s="10"/>
    </row>
    <row r="5" ht="16.5" spans="1:23">
      <c r="A5" s="36"/>
      <c r="B5" s="37"/>
      <c r="C5" s="10"/>
      <c r="D5" s="10"/>
      <c r="E5" s="38"/>
      <c r="F5" s="37"/>
      <c r="G5" s="30" t="s">
        <v>233</v>
      </c>
      <c r="H5" s="31"/>
      <c r="I5" s="41"/>
      <c r="J5" s="30" t="s">
        <v>234</v>
      </c>
      <c r="K5" s="31"/>
      <c r="L5" s="41"/>
      <c r="M5" s="30" t="s">
        <v>235</v>
      </c>
      <c r="N5" s="31"/>
      <c r="O5" s="41"/>
      <c r="P5" s="30" t="s">
        <v>236</v>
      </c>
      <c r="Q5" s="31"/>
      <c r="R5" s="41"/>
      <c r="S5" s="31" t="s">
        <v>237</v>
      </c>
      <c r="T5" s="31"/>
      <c r="U5" s="41"/>
      <c r="V5" s="10"/>
      <c r="W5" s="10"/>
    </row>
    <row r="6" ht="27" spans="1:23">
      <c r="A6" s="36"/>
      <c r="B6" s="37"/>
      <c r="C6" s="10">
        <v>20</v>
      </c>
      <c r="D6" s="10" t="s">
        <v>197</v>
      </c>
      <c r="E6" s="21" t="s">
        <v>198</v>
      </c>
      <c r="F6" s="37"/>
      <c r="G6" s="4" t="s">
        <v>222</v>
      </c>
      <c r="H6" s="4" t="s">
        <v>126</v>
      </c>
      <c r="I6" s="4" t="s">
        <v>184</v>
      </c>
      <c r="J6" s="4" t="s">
        <v>222</v>
      </c>
      <c r="K6" s="4" t="s">
        <v>126</v>
      </c>
      <c r="L6" s="4" t="s">
        <v>184</v>
      </c>
      <c r="M6" s="4" t="s">
        <v>222</v>
      </c>
      <c r="N6" s="4" t="s">
        <v>126</v>
      </c>
      <c r="O6" s="4" t="s">
        <v>184</v>
      </c>
      <c r="P6" s="4" t="s">
        <v>222</v>
      </c>
      <c r="Q6" s="4" t="s">
        <v>126</v>
      </c>
      <c r="R6" s="4" t="s">
        <v>184</v>
      </c>
      <c r="S6" s="4" t="s">
        <v>222</v>
      </c>
      <c r="T6" s="4" t="s">
        <v>126</v>
      </c>
      <c r="U6" s="4" t="s">
        <v>184</v>
      </c>
      <c r="V6" s="10"/>
      <c r="W6" s="10"/>
    </row>
    <row r="7" spans="1:23">
      <c r="A7" s="39"/>
      <c r="B7" s="40"/>
      <c r="C7" s="10"/>
      <c r="D7" s="10"/>
      <c r="E7" s="23"/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238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0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239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240</v>
      </c>
      <c r="B12" s="34"/>
      <c r="C12" s="34"/>
      <c r="D12" s="34"/>
      <c r="E12" s="34"/>
      <c r="F12" s="3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40"/>
      <c r="B13" s="40"/>
      <c r="C13" s="40"/>
      <c r="D13" s="40"/>
      <c r="E13" s="40"/>
      <c r="F13" s="40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="2" customFormat="1" ht="18.75" spans="1:23">
      <c r="A15" s="12" t="s">
        <v>200</v>
      </c>
      <c r="B15" s="13"/>
      <c r="C15" s="13"/>
      <c r="D15" s="13"/>
      <c r="E15" s="14"/>
      <c r="F15" s="15"/>
      <c r="G15" s="24"/>
      <c r="H15" s="29"/>
      <c r="I15" s="29"/>
      <c r="J15" s="12" t="s">
        <v>212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/>
      <c r="V15" s="13"/>
      <c r="W15" s="20"/>
    </row>
    <row r="16" ht="16.5" spans="1:23">
      <c r="A16" s="16" t="s">
        <v>241</v>
      </c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4:F7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242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243</v>
      </c>
      <c r="B2" s="26" t="s">
        <v>180</v>
      </c>
      <c r="C2" s="26" t="s">
        <v>181</v>
      </c>
      <c r="D2" s="26" t="s">
        <v>182</v>
      </c>
      <c r="E2" s="26" t="s">
        <v>183</v>
      </c>
      <c r="F2" s="26" t="s">
        <v>184</v>
      </c>
      <c r="G2" s="25" t="s">
        <v>244</v>
      </c>
      <c r="H2" s="25" t="s">
        <v>245</v>
      </c>
      <c r="I2" s="25" t="s">
        <v>246</v>
      </c>
      <c r="J2" s="25" t="s">
        <v>245</v>
      </c>
      <c r="K2" s="25" t="s">
        <v>247</v>
      </c>
      <c r="L2" s="25" t="s">
        <v>245</v>
      </c>
      <c r="M2" s="26" t="s">
        <v>221</v>
      </c>
      <c r="N2" s="26" t="s">
        <v>193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243</v>
      </c>
      <c r="B4" s="28" t="s">
        <v>248</v>
      </c>
      <c r="C4" s="28" t="s">
        <v>222</v>
      </c>
      <c r="D4" s="28" t="s">
        <v>182</v>
      </c>
      <c r="E4" s="26" t="s">
        <v>183</v>
      </c>
      <c r="F4" s="26" t="s">
        <v>184</v>
      </c>
      <c r="G4" s="25" t="s">
        <v>244</v>
      </c>
      <c r="H4" s="25" t="s">
        <v>245</v>
      </c>
      <c r="I4" s="25" t="s">
        <v>246</v>
      </c>
      <c r="J4" s="25" t="s">
        <v>245</v>
      </c>
      <c r="K4" s="25" t="s">
        <v>247</v>
      </c>
      <c r="L4" s="25" t="s">
        <v>245</v>
      </c>
      <c r="M4" s="26" t="s">
        <v>221</v>
      </c>
      <c r="N4" s="26" t="s">
        <v>193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249</v>
      </c>
      <c r="B11" s="13"/>
      <c r="C11" s="13"/>
      <c r="D11" s="14"/>
      <c r="E11" s="15"/>
      <c r="F11" s="29"/>
      <c r="G11" s="24"/>
      <c r="H11" s="29"/>
      <c r="I11" s="12" t="s">
        <v>250</v>
      </c>
      <c r="J11" s="13"/>
      <c r="K11" s="13"/>
      <c r="L11" s="13"/>
      <c r="M11" s="13"/>
      <c r="N11" s="20"/>
    </row>
    <row r="12" ht="16.5" spans="1:14">
      <c r="A12" s="16" t="s">
        <v>251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14" sqref="E14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215</v>
      </c>
      <c r="B2" s="5" t="s">
        <v>184</v>
      </c>
      <c r="C2" s="5" t="s">
        <v>180</v>
      </c>
      <c r="D2" s="5" t="s">
        <v>181</v>
      </c>
      <c r="E2" s="5" t="s">
        <v>182</v>
      </c>
      <c r="F2" s="5" t="s">
        <v>183</v>
      </c>
      <c r="G2" s="4" t="s">
        <v>253</v>
      </c>
      <c r="H2" s="4" t="s">
        <v>254</v>
      </c>
      <c r="I2" s="4" t="s">
        <v>255</v>
      </c>
      <c r="J2" s="4" t="s">
        <v>256</v>
      </c>
      <c r="K2" s="5" t="s">
        <v>221</v>
      </c>
      <c r="L2" s="5" t="s">
        <v>193</v>
      </c>
    </row>
    <row r="3" ht="27" spans="1:12">
      <c r="A3" s="9" t="s">
        <v>238</v>
      </c>
      <c r="B3" s="9" t="s">
        <v>195</v>
      </c>
      <c r="C3" s="10">
        <v>20</v>
      </c>
      <c r="D3" s="10" t="s">
        <v>197</v>
      </c>
      <c r="E3" s="21" t="s">
        <v>198</v>
      </c>
      <c r="F3" s="10" t="s">
        <v>199</v>
      </c>
      <c r="G3" s="10" t="s">
        <v>257</v>
      </c>
      <c r="H3" s="10" t="s">
        <v>258</v>
      </c>
      <c r="I3" s="10"/>
      <c r="J3" s="10"/>
      <c r="K3" s="10"/>
      <c r="L3" s="10" t="s">
        <v>196</v>
      </c>
    </row>
    <row r="4" spans="1:12">
      <c r="A4" s="9" t="s">
        <v>239</v>
      </c>
      <c r="B4" s="9"/>
      <c r="C4" s="10"/>
      <c r="D4" s="10"/>
      <c r="E4" s="22"/>
      <c r="F4" s="10"/>
      <c r="G4" s="10"/>
      <c r="H4" s="10"/>
      <c r="I4" s="10"/>
      <c r="J4" s="10"/>
      <c r="K4" s="10"/>
      <c r="L4" s="10" t="s">
        <v>196</v>
      </c>
    </row>
    <row r="5" spans="1:12">
      <c r="A5" s="9" t="s">
        <v>240</v>
      </c>
      <c r="B5" s="9"/>
      <c r="C5" s="10"/>
      <c r="D5" s="10"/>
      <c r="E5" s="23"/>
      <c r="F5" s="10"/>
      <c r="G5" s="10"/>
      <c r="H5" s="10"/>
      <c r="I5" s="9"/>
      <c r="J5" s="9"/>
      <c r="K5" s="9"/>
      <c r="L5" s="9" t="s">
        <v>196</v>
      </c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2" t="s">
        <v>200</v>
      </c>
      <c r="B9" s="13"/>
      <c r="C9" s="13"/>
      <c r="D9" s="13"/>
      <c r="E9" s="14"/>
      <c r="F9" s="15"/>
      <c r="G9" s="24"/>
      <c r="H9" s="12" t="s">
        <v>212</v>
      </c>
      <c r="I9" s="13"/>
      <c r="J9" s="13"/>
      <c r="K9" s="13"/>
      <c r="L9" s="20"/>
    </row>
    <row r="10" ht="16.5" spans="1:12">
      <c r="A10" s="16" t="s">
        <v>259</v>
      </c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2024-02-02T02:34:55Z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