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洗测尺寸表" sheetId="20" r:id="rId7"/>
    <sheet name="尾期（第一批）" sheetId="18" r:id="rId8"/>
    <sheet name="验货尺寸表 (尾期第一批) " sheetId="19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externalReferences>
    <externalReference r:id="rId16"/>
    <externalReference r:id="rId17"/>
    <externalReference r:id="rId18"/>
    <externalReference r:id="rId19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8">#REF!</definedName>
    <definedName name="版型吊牌编码" localSheetId="8">#REF!</definedName>
    <definedName name="标准" localSheetId="8">#REF!</definedName>
    <definedName name="标准编码" localSheetId="8">#REF!</definedName>
    <definedName name="标准物料编码" localSheetId="8">#REF!</definedName>
    <definedName name="插扣编码" localSheetId="8">#REF!</definedName>
    <definedName name="尺码唛编码" localSheetId="8">#REF!</definedName>
    <definedName name="抽绳编码" localSheetId="8">#REF!</definedName>
    <definedName name="粗线编码" localSheetId="8">#REF!</definedName>
    <definedName name="大类" localSheetId="8">#REF!</definedName>
    <definedName name="大类名称" localSheetId="8">#REF!</definedName>
    <definedName name="单位1" localSheetId="8">#REF!</definedName>
    <definedName name="单位编码" localSheetId="8">#REF!</definedName>
    <definedName name="吊牌编码" localSheetId="8">#REF!</definedName>
    <definedName name="吊钟编码" localSheetId="8">#REF!</definedName>
    <definedName name="反光材料编码" localSheetId="8">#REF!</definedName>
    <definedName name="辅料" localSheetId="8">#REF!</definedName>
    <definedName name="辅料编码" localSheetId="8">#REF!</definedName>
    <definedName name="工字扣编码" localSheetId="8">#REF!</definedName>
    <definedName name="功能标编码" localSheetId="8">#REF!</definedName>
    <definedName name="钩扣编码" localSheetId="8">#REF!</definedName>
    <definedName name="横机" localSheetId="8">#REF!</definedName>
    <definedName name="横机编码" localSheetId="8">#REF!</definedName>
    <definedName name="胶环编码" localSheetId="8">#REF!</definedName>
    <definedName name="胶牌编码" localSheetId="8">#REF!</definedName>
    <definedName name="金属牌编码" localSheetId="8">#REF!</definedName>
    <definedName name="卡头编码" localSheetId="8">#REF!</definedName>
    <definedName name="拉链" localSheetId="8">#REF!</definedName>
    <definedName name="拉链编码" localSheetId="8">#REF!</definedName>
    <definedName name="拉头" localSheetId="8">#REF!</definedName>
    <definedName name="拉头编码" localSheetId="8">#REF!</definedName>
    <definedName name="拉头吊坠编码" localSheetId="8">#REF!</definedName>
    <definedName name="拉头色" localSheetId="8">#REF!</definedName>
    <definedName name="拉头颜色" localSheetId="8">#REF!</definedName>
    <definedName name="里料编码" localSheetId="8">#REF!</definedName>
    <definedName name="毛皮编码" localSheetId="8">#REF!</definedName>
    <definedName name="面辅料颜色" localSheetId="8">#REF!</definedName>
    <definedName name="面料编号" localSheetId="8">#REF!</definedName>
    <definedName name="魔术贴编码" localSheetId="8">#REF!</definedName>
    <definedName name="纽扣编码" localSheetId="8">#REF!</definedName>
    <definedName name="汽眼编码" localSheetId="8">#REF!</definedName>
    <definedName name="日字扣编码" localSheetId="8">#REF!</definedName>
    <definedName name="色号" localSheetId="8">#REF!</definedName>
    <definedName name="色号1" localSheetId="8">#REF!</definedName>
    <definedName name="色号颜色" localSheetId="8">#REF!</definedName>
    <definedName name="色名色号" localSheetId="8">#REF!</definedName>
    <definedName name="四件扣编码" localSheetId="8">#REF!</definedName>
    <definedName name="梭织编码" localSheetId="8">#REF!</definedName>
    <definedName name="烫花编码" localSheetId="8">#REF!</definedName>
    <definedName name="烫唛编码" localSheetId="8">#REF!</definedName>
    <definedName name="五抓扣编码" localSheetId="8">#REF!</definedName>
    <definedName name="洗水" localSheetId="8">#REF!</definedName>
    <definedName name="洗水编码" localSheetId="8">#REF!</definedName>
    <definedName name="下拉头编码" localSheetId="8">#REF!</definedName>
    <definedName name="橡筋编码" localSheetId="8">#REF!</definedName>
    <definedName name="橡筋绳编码" localSheetId="8">#REF!</definedName>
    <definedName name="胸杯编码" localSheetId="8">#REF!</definedName>
    <definedName name="绣花" localSheetId="8">#REF!</definedName>
    <definedName name="绣花编码" localSheetId="8">#REF!</definedName>
    <definedName name="绣章编码" localSheetId="8">#REF!</definedName>
    <definedName name="颜色" localSheetId="8">#REF!</definedName>
    <definedName name="印花" localSheetId="8">#REF!</definedName>
    <definedName name="印花编码" localSheetId="8">#REF!</definedName>
    <definedName name="针织编码" localSheetId="8">#REF!</definedName>
    <definedName name="织带编码" localSheetId="8">#REF!</definedName>
    <definedName name="织唛编码" localSheetId="8">#REF!</definedName>
    <definedName name="主料" localSheetId="8">#REF!</definedName>
    <definedName name="主料编码" localSheetId="8">#REF!</definedName>
    <definedName name="主唛编码" localSheetId="8">#REF!</definedName>
    <definedName name="撞钉编码" localSheetId="8">#REF!</definedName>
    <definedName name="xlbcz001" localSheetId="8">[3]拉链属性!$A$2:$A$46</definedName>
    <definedName name="xlbqt001" localSheetId="8">[4]拉链属性!$A$44:$A$53</definedName>
    <definedName name="_xlnm.Print_Area" localSheetId="2">首期!$A$1:$K$53</definedName>
    <definedName name="_xlnm.Print_Area" localSheetId="8">'验货尺寸表 (尾期第一批) '!$A$1:$Q$26</definedName>
    <definedName name="D形扣编码" localSheetId="6">#REF!</definedName>
    <definedName name="版型吊牌编码" localSheetId="6">#REF!</definedName>
    <definedName name="标准" localSheetId="6">#REF!</definedName>
    <definedName name="标准编码" localSheetId="6">#REF!</definedName>
    <definedName name="标准物料编码" localSheetId="6">#REF!</definedName>
    <definedName name="插扣编码" localSheetId="6">#REF!</definedName>
    <definedName name="尺码唛编码" localSheetId="6">#REF!</definedName>
    <definedName name="抽绳编码" localSheetId="6">#REF!</definedName>
    <definedName name="粗线编码" localSheetId="6">#REF!</definedName>
    <definedName name="大类" localSheetId="6">#REF!</definedName>
    <definedName name="大类名称" localSheetId="6">#REF!</definedName>
    <definedName name="单位1" localSheetId="6">#REF!</definedName>
    <definedName name="单位编码" localSheetId="6">#REF!</definedName>
    <definedName name="吊牌编码" localSheetId="6">#REF!</definedName>
    <definedName name="吊钟编码" localSheetId="6">#REF!</definedName>
    <definedName name="反光材料编码" localSheetId="6">#REF!</definedName>
    <definedName name="辅料" localSheetId="6">#REF!</definedName>
    <definedName name="辅料编码" localSheetId="6">#REF!</definedName>
    <definedName name="工字扣编码" localSheetId="6">#REF!</definedName>
    <definedName name="功能标编码" localSheetId="6">#REF!</definedName>
    <definedName name="钩扣编码" localSheetId="6">#REF!</definedName>
    <definedName name="横机" localSheetId="6">#REF!</definedName>
    <definedName name="横机编码" localSheetId="6">#REF!</definedName>
    <definedName name="胶环编码" localSheetId="6">#REF!</definedName>
    <definedName name="胶牌编码" localSheetId="6">#REF!</definedName>
    <definedName name="金属牌编码" localSheetId="6">#REF!</definedName>
    <definedName name="卡头编码" localSheetId="6">#REF!</definedName>
    <definedName name="拉链" localSheetId="6">#REF!</definedName>
    <definedName name="拉链编码" localSheetId="6">#REF!</definedName>
    <definedName name="拉头" localSheetId="6">#REF!</definedName>
    <definedName name="拉头编码" localSheetId="6">#REF!</definedName>
    <definedName name="拉头吊坠编码" localSheetId="6">#REF!</definedName>
    <definedName name="拉头色" localSheetId="6">#REF!</definedName>
    <definedName name="拉头颜色" localSheetId="6">#REF!</definedName>
    <definedName name="里料编码" localSheetId="6">#REF!</definedName>
    <definedName name="毛皮编码" localSheetId="6">#REF!</definedName>
    <definedName name="面辅料颜色" localSheetId="6">#REF!</definedName>
    <definedName name="面料编号" localSheetId="6">#REF!</definedName>
    <definedName name="魔术贴编码" localSheetId="6">#REF!</definedName>
    <definedName name="纽扣编码" localSheetId="6">#REF!</definedName>
    <definedName name="汽眼编码" localSheetId="6">#REF!</definedName>
    <definedName name="日字扣编码" localSheetId="6">#REF!</definedName>
    <definedName name="色号" localSheetId="6">#REF!</definedName>
    <definedName name="色号1" localSheetId="6">#REF!</definedName>
    <definedName name="色号颜色" localSheetId="6">#REF!</definedName>
    <definedName name="色名色号" localSheetId="6">#REF!</definedName>
    <definedName name="四件扣编码" localSheetId="6">#REF!</definedName>
    <definedName name="梭织编码" localSheetId="6">#REF!</definedName>
    <definedName name="烫花编码" localSheetId="6">#REF!</definedName>
    <definedName name="烫唛编码" localSheetId="6">#REF!</definedName>
    <definedName name="五抓扣编码" localSheetId="6">#REF!</definedName>
    <definedName name="洗水" localSheetId="6">#REF!</definedName>
    <definedName name="洗水编码" localSheetId="6">#REF!</definedName>
    <definedName name="下拉头编码" localSheetId="6">#REF!</definedName>
    <definedName name="橡筋编码" localSheetId="6">#REF!</definedName>
    <definedName name="橡筋绳编码" localSheetId="6">#REF!</definedName>
    <definedName name="胸杯编码" localSheetId="6">#REF!</definedName>
    <definedName name="绣花" localSheetId="6">#REF!</definedName>
    <definedName name="绣花编码" localSheetId="6">#REF!</definedName>
    <definedName name="绣章编码" localSheetId="6">#REF!</definedName>
    <definedName name="颜色" localSheetId="6">#REF!</definedName>
    <definedName name="印花" localSheetId="6">#REF!</definedName>
    <definedName name="印花编码" localSheetId="6">#REF!</definedName>
    <definedName name="针织编码" localSheetId="6">#REF!</definedName>
    <definedName name="织带编码" localSheetId="6">#REF!</definedName>
    <definedName name="织唛编码" localSheetId="6">#REF!</definedName>
    <definedName name="主料" localSheetId="6">#REF!</definedName>
    <definedName name="主料编码" localSheetId="6">#REF!</definedName>
    <definedName name="主唛编码" localSheetId="6">#REF!</definedName>
    <definedName name="撞钉编码" localSheetId="6">#REF!</definedName>
    <definedName name="xlbcz001" localSheetId="6">[3]拉链属性!$A$2:$A$46</definedName>
    <definedName name="xlbqt001" localSheetId="6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<sst xmlns="http://schemas.openxmlformats.org/spreadsheetml/2006/main" count="1166" uniqueCount="384">
  <si>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</si>
  <si>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</si>
  <si>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</si>
  <si>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</si>
  <si>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</si>
  <si>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</si>
  <si>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</si>
  <si>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</si>
  <si>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</si>
  <si>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</si>
  <si>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</si>
  <si>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</si>
  <si>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</si>
  <si>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</si>
  <si>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</si>
  <si>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</si>
  <si>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</si>
  <si>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</si>
  <si>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</si>
  <si>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</si>
  <si>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</si>
  <si>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</si>
  <si>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</si>
  <si>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</si>
  <si>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</si>
  <si>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</si>
  <si>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</si>
  <si>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</si>
  <si>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</si>
  <si>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</si>
  <si>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</si>
  <si>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</si>
  <si>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</si>
  <si>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</si>
  <si>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</si>
  <si>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</si>
  <si>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</si>
  <si>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</si>
  <si>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</si>
  <si>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</si>
  <si>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</si>
  <si>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</si>
  <si>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</si>
  <si>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</si>
  <si>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</si>
  <si>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</si>
  <si>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</si>
  <si>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</si>
  <si>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</si>
  <si>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</si>
  <si>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</si>
  <si>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</si>
  <si>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</si>
  <si>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</si>
  <si>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</si>
  <si>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</si>
  <si>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</si>
  <si>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</si>
  <si>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</si>
  <si>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</si>
  <si>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</si>
  <si>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</si>
  <si>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TAJJAM81223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</si>
  <si>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</si>
  <si>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</si>
  <si>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</si>
  <si>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</si>
  <si>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</si>
  <si>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</si>
  <si>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</si>
  <si>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</si>
  <si>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</si>
  <si>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</si>
  <si>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</si>
  <si>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</si>
  <si>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</si>
  <si>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</si>
  <si>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</si>
  <si>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CGDD23110200102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</si>
  <si>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</si>
  <si>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</si>
  <si>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</si>
  <si>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</si>
  <si>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</si>
  <si>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</si>
  <si>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</si>
  <si>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</si>
  <si>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</si>
  <si>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</si>
  <si>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</si>
  <si>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</si>
  <si>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</si>
  <si>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</si>
  <si>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</si>
  <si>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</si>
  <si>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</si>
  <si>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</si>
  <si>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</si>
  <si>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</si>
  <si>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</si>
  <si>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</si>
  <si>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</si>
  <si>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</si>
  <si>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</si>
  <si>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</si>
  <si>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</si>
  <si>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</si>
  <si>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</si>
  <si>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</si>
  <si>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</si>
  <si>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</si>
  <si>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</si>
  <si>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</si>
  <si>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</si>
  <si>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</si>
  <si>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</si>
  <si>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原力蓝</t>
  </si>
  <si>
    <t>山影灰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</si>
  <si>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</si>
  <si>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</si>
  <si>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</si>
  <si>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</si>
  <si>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</si>
  <si>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</si>
  <si>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1、开筒不顺直，筒底起酒窝，爆口，压线有大小。</t>
  </si>
  <si>
    <t>2、上领没有对位，压领线大小不一，面筒领咀要修止口。</t>
  </si>
  <si>
    <t>3、拉肩要注意肩章平服，不可以有宽窄。</t>
  </si>
  <si>
    <t>4、脚叉线团要清理干净，脚叉有长短，转角不可以有歪斜。</t>
  </si>
  <si>
    <t>5、冚袖口+脚口要顺直，不可以外露毛边。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</si>
  <si>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</si>
  <si>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</si>
  <si>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</si>
  <si>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</si>
  <si>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</si>
  <si>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</si>
  <si>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</si>
  <si>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</si>
  <si>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</si>
  <si>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</si>
  <si>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</si>
  <si>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</si>
  <si>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</si>
  <si>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</si>
  <si>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</si>
  <si>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</si>
  <si>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</si>
  <si>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</si>
  <si>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样品规格  SAMPLE SPEC</t>
  </si>
  <si>
    <t>2XL</t>
  </si>
  <si>
    <t>3XL</t>
  </si>
  <si>
    <t>4XL</t>
  </si>
  <si>
    <t>170/94</t>
  </si>
  <si>
    <t>175/98</t>
  </si>
  <si>
    <t>175/102</t>
  </si>
  <si>
    <t>175/108</t>
  </si>
  <si>
    <t>180/114</t>
  </si>
  <si>
    <t>185/120</t>
  </si>
  <si>
    <t>195/112B</t>
  </si>
  <si>
    <t>洗前 XL</t>
  </si>
  <si>
    <t>洗后 XL</t>
  </si>
  <si>
    <t>后中长</t>
  </si>
  <si>
    <t>+0.5</t>
  </si>
  <si>
    <t>+0.2</t>
  </si>
  <si>
    <t>胸围</t>
  </si>
  <si>
    <t>+0</t>
  </si>
  <si>
    <t>-0.4</t>
  </si>
  <si>
    <t>腰围</t>
  </si>
  <si>
    <t>摆围</t>
  </si>
  <si>
    <t>-0.5</t>
  </si>
  <si>
    <t>-2</t>
  </si>
  <si>
    <t>肩宽</t>
  </si>
  <si>
    <t>-0.2</t>
  </si>
  <si>
    <t>短袖肩点袖长</t>
  </si>
  <si>
    <t>袖肥/2（参考值）</t>
  </si>
  <si>
    <t>-0.3</t>
  </si>
  <si>
    <t>短袖口/2</t>
  </si>
  <si>
    <t>袖口/下摆高</t>
  </si>
  <si>
    <t>后中底领高</t>
  </si>
  <si>
    <t>领尖长</t>
  </si>
  <si>
    <t>罗纹翻领</t>
  </si>
  <si>
    <t>领围</t>
  </si>
  <si>
    <t>门襟高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</si>
  <si>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</si>
  <si>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</si>
  <si>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</si>
  <si>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</si>
  <si>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</si>
  <si>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</si>
  <si>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</si>
  <si>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</si>
  <si>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</si>
  <si>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</si>
  <si>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</si>
  <si>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</si>
  <si>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</si>
  <si>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蓝岩黑色分别各2件不同码，洗前、洗后共12件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</si>
  <si>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</si>
  <si>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</si>
  <si>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</si>
  <si>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</si>
  <si>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1、拉肩胶章处有大小</t>
  </si>
  <si>
    <t>2、封筒有起窝</t>
  </si>
  <si>
    <t>3、领咀压线有大小</t>
  </si>
  <si>
    <t>4、打边处线头要清理干净</t>
  </si>
  <si>
    <t>【整改的严重缺陷及整改复核时间】</t>
  </si>
  <si>
    <t>以上问题车间已整改</t>
  </si>
  <si>
    <t>+1 +0.6</t>
  </si>
  <si>
    <t>+1.2 +1</t>
  </si>
  <si>
    <t>+0.6 +0.3</t>
  </si>
  <si>
    <t>+1 +1.5</t>
  </si>
  <si>
    <t>+1 +0.5</t>
  </si>
  <si>
    <t>+0.6 +1</t>
  </si>
  <si>
    <t>+0 +0</t>
  </si>
  <si>
    <t>-1 -1</t>
  </si>
  <si>
    <t>-0.3 +0</t>
  </si>
  <si>
    <t>+0 -0.2</t>
  </si>
  <si>
    <t>+0.3 +0.5</t>
  </si>
  <si>
    <t>+0.3 +0.3</t>
  </si>
  <si>
    <t>+0.2 +0.5</t>
  </si>
  <si>
    <t>+0.5 +0.5</t>
  </si>
  <si>
    <t>-0.2 -0.3</t>
  </si>
  <si>
    <t>-0.2 -0.2</t>
  </si>
  <si>
    <t>+0 -0.3</t>
  </si>
  <si>
    <t>-0.2 +0</t>
  </si>
  <si>
    <t>-0.3 -0.2</t>
  </si>
  <si>
    <t>+0.2 +0</t>
  </si>
  <si>
    <t>+0 +0.2</t>
  </si>
  <si>
    <t>+0.2 +0.3</t>
  </si>
  <si>
    <t>+0.2 +0.2</t>
  </si>
  <si>
    <t>矿石蓝</t>
  </si>
  <si>
    <t>+1.5 +1.3</t>
  </si>
  <si>
    <t>+1  /+0</t>
  </si>
  <si>
    <t>+0.3 +0</t>
  </si>
  <si>
    <t>+0 -0.4</t>
  </si>
  <si>
    <t>-0.1 -1</t>
  </si>
  <si>
    <t>+0.5 +0</t>
  </si>
  <si>
    <t>-1 -1.5</t>
  </si>
  <si>
    <t>+0 -0.5</t>
  </si>
  <si>
    <t>-0.3 -0.5</t>
  </si>
  <si>
    <t>+0.3 +0.4</t>
  </si>
  <si>
    <t>+0.4 +0.4</t>
  </si>
  <si>
    <t>+0.3 +0.2</t>
  </si>
  <si>
    <t>+0.5 +0.4</t>
  </si>
  <si>
    <t>+0.5 +0.3</t>
  </si>
  <si>
    <t>-0.5 -0.4</t>
  </si>
  <si>
    <t>-0.2 -0.4</t>
  </si>
  <si>
    <t>-0.4 -0.6</t>
  </si>
  <si>
    <t>TOREAD-QC尾期检验报告书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</si>
  <si>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</si>
  <si>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</si>
  <si>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</si>
  <si>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</si>
  <si>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</si>
  <si>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</si>
  <si>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</si>
  <si>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</si>
  <si>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</si>
  <si>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</si>
  <si>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</si>
  <si>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</si>
  <si>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</si>
  <si>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</si>
  <si>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</si>
  <si>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</si>
  <si>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</si>
  <si>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</si>
  <si>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</si>
  <si>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采购凭证编号：CGDD23110200102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</si>
  <si>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</si>
  <si>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</si>
  <si>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</si>
  <si>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</si>
  <si>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</si>
  <si>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</si>
  <si>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</si>
  <si>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</si>
  <si>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</si>
  <si>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</si>
  <si>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</si>
  <si>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</si>
  <si>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</si>
  <si>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</si>
  <si>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</si>
  <si>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</si>
  <si>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</si>
  <si>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1、肩缝胶章不顺直，领咀压线有大小</t>
  </si>
  <si>
    <t>2、烫后侧缝有藏止口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</si>
  <si>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</si>
  <si>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</si>
  <si>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</si>
  <si>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</si>
  <si>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</si>
  <si>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</si>
  <si>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</si>
  <si>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</si>
  <si>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</si>
  <si>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</si>
  <si>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</si>
  <si>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 +0.8</t>
  </si>
  <si>
    <t>+1.5 +1.2</t>
  </si>
  <si>
    <t>+1.3 +1</t>
  </si>
  <si>
    <t>-0.5 -1</t>
  </si>
  <si>
    <t>-0.5 -0.5</t>
  </si>
  <si>
    <t>-0.5 +0</t>
  </si>
  <si>
    <t>-1 -0.5</t>
  </si>
  <si>
    <t>-0.6 -0.4</t>
  </si>
  <si>
    <t>-0.4 -0.2</t>
  </si>
  <si>
    <t>+0.4 +0.3</t>
  </si>
  <si>
    <t>-0.5 -0.3</t>
  </si>
  <si>
    <t xml:space="preserve"> </t>
  </si>
  <si>
    <t>+1 +1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</si>
  <si>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</si>
  <si>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</si>
  <si>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</si>
  <si>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</si>
  <si>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</si>
  <si>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</si>
  <si>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</si>
  <si>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</si>
  <si>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</si>
  <si>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</si>
  <si>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</si>
  <si>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</si>
  <si>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</si>
  <si>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</si>
  <si>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</si>
  <si>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</si>
  <si>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F230826203</t>
  </si>
  <si>
    <t>FK08580</t>
  </si>
  <si>
    <t>宏港</t>
  </si>
  <si>
    <t>F230826204</t>
  </si>
  <si>
    <t>面料厂补布</t>
  </si>
  <si>
    <t>制表时间：2023-12-10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</si>
  <si>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</si>
  <si>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</si>
  <si>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</si>
  <si>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</si>
  <si>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</si>
  <si>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</si>
  <si>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</si>
  <si>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</si>
  <si>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</si>
  <si>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</si>
  <si>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</si>
  <si>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制表时间：2023-12-12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</si>
  <si>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</si>
  <si>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</si>
  <si>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</si>
  <si>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</si>
  <si>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</si>
  <si>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</si>
  <si>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</si>
  <si>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</si>
  <si>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</si>
  <si>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</si>
  <si>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</si>
  <si>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</si>
  <si>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</si>
  <si>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</si>
  <si>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</si>
  <si>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</si>
  <si>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</si>
  <si>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</si>
  <si>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</si>
  <si>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</si>
  <si>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</si>
  <si>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</si>
  <si>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</si>
  <si>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</si>
  <si>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</si>
  <si>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</si>
  <si>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</si>
  <si>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</si>
  <si>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前幅、</t>
  </si>
  <si>
    <t xml:space="preserve">TOREAD斜纹布底侧夹标 </t>
  </si>
  <si>
    <t>无脱落</t>
  </si>
  <si>
    <t>制表时间：2023-12-18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</si>
  <si>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</si>
  <si>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</si>
  <si>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</si>
  <si>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</si>
  <si>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</si>
  <si>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制表时间：2023-11-20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</si>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</sst>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[$¥-804]* #,##0.00_ ;_ [$¥-804]* \-#,##0.00_ ;_ [$¥-804]* &quot;-&quot;??_ ;_ @_ "/>
    <numFmt numFmtId="178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Arial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9" borderId="74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8" fillId="0" borderId="75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77" applyNumberFormat="0" applyAlignment="0" applyProtection="0">
      <alignment vertical="center"/>
    </xf>
    <xf numFmtId="0" fontId="51" fillId="11" borderId="78" applyNumberFormat="0" applyAlignment="0" applyProtection="0">
      <alignment vertical="center"/>
    </xf>
    <xf numFmtId="0" fontId="52" fillId="11" borderId="77" applyNumberFormat="0" applyAlignment="0" applyProtection="0">
      <alignment vertical="center"/>
    </xf>
    <xf numFmtId="0" fontId="53" fillId="12" borderId="79" applyNumberFormat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1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61" fillId="0" borderId="0"/>
    <xf numFmtId="0" fontId="10" fillId="0" borderId="0"/>
    <xf numFmtId="0" fontId="10" fillId="0" borderId="0"/>
  </cellStyleXfs>
  <cellXfs count="4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Fill="1" applyBorder="1"/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2" xfId="0" applyFont="1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176" fontId="10" fillId="0" borderId="2" xfId="0" applyNumberFormat="1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13" fillId="0" borderId="0" xfId="53" applyFont="1" applyFill="1" applyAlignment="1"/>
    <xf numFmtId="0" fontId="14" fillId="0" borderId="0" xfId="53" applyFont="1" applyFill="1" applyAlignment="1"/>
    <xf numFmtId="49" fontId="13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5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13" fillId="0" borderId="0" xfId="53" applyFont="1" applyFill="1" applyBorder="1" applyAlignment="1">
      <alignment horizontal="center" vertical="center"/>
    </xf>
    <xf numFmtId="0" fontId="16" fillId="0" borderId="9" xfId="52" applyFont="1" applyFill="1" applyBorder="1" applyAlignment="1">
      <alignment horizontal="left" vertical="center"/>
    </xf>
    <xf numFmtId="0" fontId="17" fillId="0" borderId="10" xfId="52" applyFont="1" applyFill="1" applyBorder="1" applyAlignment="1">
      <alignment horizontal="center" vertical="center"/>
    </xf>
    <xf numFmtId="0" fontId="16" fillId="0" borderId="11" xfId="52" applyFont="1" applyFill="1" applyBorder="1" applyAlignment="1">
      <alignment horizontal="center" vertical="center"/>
    </xf>
    <xf numFmtId="0" fontId="16" fillId="0" borderId="12" xfId="52" applyFont="1" applyFill="1" applyBorder="1" applyAlignment="1">
      <alignment vertical="center"/>
    </xf>
    <xf numFmtId="0" fontId="18" fillId="0" borderId="12" xfId="52" applyFont="1" applyFill="1" applyBorder="1" applyAlignment="1">
      <alignment horizontal="center" vertical="center"/>
    </xf>
    <xf numFmtId="0" fontId="19" fillId="0" borderId="13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>
      <alignment horizontal="center" vertical="center"/>
    </xf>
    <xf numFmtId="0" fontId="20" fillId="0" borderId="6" xfId="53" applyFont="1" applyFill="1" applyBorder="1" applyAlignment="1">
      <alignment horizontal="center" vertical="center"/>
    </xf>
    <xf numFmtId="0" fontId="20" fillId="0" borderId="7" xfId="53" applyFont="1" applyFill="1" applyBorder="1" applyAlignment="1">
      <alignment horizontal="center" vertical="center"/>
    </xf>
    <xf numFmtId="0" fontId="21" fillId="0" borderId="2" xfId="58" applyFont="1" applyBorder="1" applyAlignment="1">
      <alignment horizontal="center" vertical="center"/>
    </xf>
    <xf numFmtId="0" fontId="21" fillId="0" borderId="2" xfId="58" applyFont="1" applyFill="1" applyBorder="1" applyAlignment="1">
      <alignment horizontal="center" vertical="center"/>
    </xf>
    <xf numFmtId="0" fontId="21" fillId="0" borderId="2" xfId="59" applyFont="1" applyBorder="1" applyAlignment="1">
      <alignment horizontal="center" vertical="center"/>
    </xf>
    <xf numFmtId="0" fontId="22" fillId="0" borderId="13" xfId="59" applyFont="1" applyBorder="1" applyAlignment="1">
      <alignment horizontal="left" vertical="center"/>
    </xf>
    <xf numFmtId="0" fontId="22" fillId="0" borderId="2" xfId="59" applyFont="1" applyBorder="1" applyAlignment="1">
      <alignment horizontal="center" vertical="center"/>
    </xf>
    <xf numFmtId="0" fontId="22" fillId="3" borderId="2" xfId="59" applyFont="1" applyFill="1" applyBorder="1" applyAlignment="1">
      <alignment horizontal="center" vertical="center"/>
    </xf>
    <xf numFmtId="0" fontId="22" fillId="0" borderId="13" xfId="59" applyFont="1" applyFill="1" applyBorder="1" applyAlignment="1">
      <alignment horizontal="left" vertical="center"/>
    </xf>
    <xf numFmtId="0" fontId="22" fillId="0" borderId="2" xfId="59" applyFont="1" applyFill="1" applyBorder="1" applyAlignment="1">
      <alignment horizontal="center" vertical="center"/>
    </xf>
    <xf numFmtId="0" fontId="22" fillId="4" borderId="2" xfId="59" applyFont="1" applyFill="1" applyBorder="1" applyAlignment="1">
      <alignment horizontal="center" vertical="center"/>
    </xf>
    <xf numFmtId="0" fontId="22" fillId="0" borderId="14" xfId="59" applyFont="1" applyBorder="1" applyAlignment="1">
      <alignment horizontal="center" vertical="center"/>
    </xf>
    <xf numFmtId="0" fontId="22" fillId="0" borderId="15" xfId="59" applyFont="1" applyBorder="1" applyAlignment="1">
      <alignment horizontal="center" vertical="center"/>
    </xf>
    <xf numFmtId="0" fontId="22" fillId="3" borderId="15" xfId="59" applyFont="1" applyFill="1" applyBorder="1" applyAlignment="1">
      <alignment horizontal="center" vertical="center"/>
    </xf>
    <xf numFmtId="0" fontId="20" fillId="0" borderId="0" xfId="53" applyFont="1" applyFill="1" applyAlignment="1"/>
    <xf numFmtId="0" fontId="13" fillId="0" borderId="12" xfId="53" applyFont="1" applyFill="1" applyBorder="1" applyAlignment="1">
      <alignment horizontal="center"/>
    </xf>
    <xf numFmtId="0" fontId="16" fillId="0" borderId="12" xfId="52" applyFont="1" applyFill="1" applyBorder="1" applyAlignment="1">
      <alignment horizontal="left" vertical="center"/>
    </xf>
    <xf numFmtId="0" fontId="13" fillId="0" borderId="12" xfId="52" applyFont="1" applyFill="1" applyBorder="1" applyAlignment="1">
      <alignment horizontal="center" vertical="center"/>
    </xf>
    <xf numFmtId="0" fontId="13" fillId="0" borderId="16" xfId="52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center"/>
    </xf>
    <xf numFmtId="0" fontId="13" fillId="0" borderId="2" xfId="53" applyFont="1" applyFill="1" applyBorder="1" applyAlignment="1">
      <alignment horizontal="center"/>
    </xf>
    <xf numFmtId="0" fontId="20" fillId="0" borderId="2" xfId="53" applyFont="1" applyFill="1" applyBorder="1" applyAlignment="1" applyProtection="1">
      <alignment horizontal="center" vertical="center"/>
    </xf>
    <xf numFmtId="0" fontId="20" fillId="0" borderId="18" xfId="53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49" fontId="23" fillId="0" borderId="20" xfId="54" applyNumberFormat="1" applyFont="1" applyFill="1" applyBorder="1" applyAlignment="1">
      <alignment horizontal="center" vertical="center"/>
    </xf>
    <xf numFmtId="0" fontId="13" fillId="0" borderId="5" xfId="53" applyFont="1" applyFill="1" applyBorder="1" applyAlignment="1">
      <alignment horizontal="center"/>
    </xf>
    <xf numFmtId="177" fontId="21" fillId="0" borderId="3" xfId="0" applyNumberFormat="1" applyFont="1" applyFill="1" applyBorder="1" applyAlignment="1">
      <alignment horizontal="center" vertical="center"/>
    </xf>
    <xf numFmtId="177" fontId="21" fillId="0" borderId="21" xfId="0" applyNumberFormat="1" applyFont="1" applyFill="1" applyBorder="1" applyAlignment="1">
      <alignment horizontal="center" vertical="center"/>
    </xf>
    <xf numFmtId="0" fontId="21" fillId="0" borderId="21" xfId="0" applyNumberFormat="1" applyFont="1" applyFill="1" applyBorder="1" applyAlignment="1">
      <alignment horizontal="center" vertical="center"/>
    </xf>
    <xf numFmtId="49" fontId="23" fillId="0" borderId="21" xfId="54" applyNumberFormat="1" applyFont="1" applyFill="1" applyBorder="1" applyAlignment="1">
      <alignment horizontal="center" vertical="center"/>
    </xf>
    <xf numFmtId="49" fontId="24" fillId="0" borderId="21" xfId="54" applyNumberFormat="1" applyFont="1" applyFill="1" applyBorder="1" applyAlignment="1">
      <alignment horizontal="center" vertical="center"/>
    </xf>
    <xf numFmtId="0" fontId="13" fillId="0" borderId="22" xfId="53" applyFont="1" applyFill="1" applyBorder="1" applyAlignment="1">
      <alignment horizontal="center"/>
    </xf>
    <xf numFmtId="49" fontId="13" fillId="0" borderId="23" xfId="53" applyNumberFormat="1" applyFont="1" applyFill="1" applyBorder="1" applyAlignment="1">
      <alignment horizont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4" xfId="54" applyNumberFormat="1" applyFont="1" applyFill="1" applyBorder="1" applyAlignment="1">
      <alignment horizontal="center" vertical="center"/>
    </xf>
    <xf numFmtId="14" fontId="20" fillId="0" borderId="0" xfId="53" applyNumberFormat="1" applyFont="1" applyFill="1" applyAlignment="1">
      <alignment horizontal="left"/>
    </xf>
    <xf numFmtId="0" fontId="14" fillId="0" borderId="0" xfId="52" applyFill="1" applyBorder="1" applyAlignment="1">
      <alignment horizontal="left" vertical="center"/>
    </xf>
    <xf numFmtId="0" fontId="14" fillId="0" borderId="0" xfId="52" applyFont="1" applyFill="1" applyAlignment="1">
      <alignment horizontal="left" vertical="center"/>
    </xf>
    <xf numFmtId="0" fontId="14" fillId="0" borderId="0" xfId="52" applyFill="1" applyAlignment="1">
      <alignment horizontal="left" vertical="center"/>
    </xf>
    <xf numFmtId="0" fontId="25" fillId="0" borderId="25" xfId="52" applyFont="1" applyBorder="1" applyAlignment="1">
      <alignment horizontal="center" vertical="top"/>
    </xf>
    <xf numFmtId="0" fontId="26" fillId="0" borderId="26" xfId="52" applyFont="1" applyFill="1" applyBorder="1" applyAlignment="1">
      <alignment horizontal="left" vertical="center"/>
    </xf>
    <xf numFmtId="0" fontId="17" fillId="0" borderId="27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center" vertical="center"/>
    </xf>
    <xf numFmtId="0" fontId="27" fillId="0" borderId="27" xfId="52" applyFont="1" applyFill="1" applyBorder="1" applyAlignment="1">
      <alignment vertical="center"/>
    </xf>
    <xf numFmtId="0" fontId="26" fillId="0" borderId="27" xfId="52" applyFont="1" applyFill="1" applyBorder="1" applyAlignment="1">
      <alignment vertical="center"/>
    </xf>
    <xf numFmtId="0" fontId="17" fillId="0" borderId="21" xfId="52" applyFont="1" applyBorder="1" applyAlignment="1">
      <alignment horizontal="left" vertical="center"/>
    </xf>
    <xf numFmtId="0" fontId="17" fillId="0" borderId="20" xfId="52" applyFont="1" applyBorder="1" applyAlignment="1">
      <alignment horizontal="left" vertical="center"/>
    </xf>
    <xf numFmtId="0" fontId="26" fillId="0" borderId="28" xfId="52" applyFont="1" applyFill="1" applyBorder="1" applyAlignment="1">
      <alignment vertical="center"/>
    </xf>
    <xf numFmtId="0" fontId="17" fillId="0" borderId="21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vertical="center"/>
    </xf>
    <xf numFmtId="58" fontId="5" fillId="0" borderId="21" xfId="52" applyNumberFormat="1" applyFont="1" applyFill="1" applyBorder="1" applyAlignment="1">
      <alignment horizontal="center" vertical="center"/>
    </xf>
    <xf numFmtId="0" fontId="5" fillId="0" borderId="2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left" vertical="center"/>
    </xf>
    <xf numFmtId="0" fontId="17" fillId="0" borderId="2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vertical="center"/>
    </xf>
    <xf numFmtId="0" fontId="17" fillId="0" borderId="23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vertical="center"/>
    </xf>
    <xf numFmtId="0" fontId="5" fillId="0" borderId="23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vertical="center"/>
    </xf>
    <xf numFmtId="0" fontId="5" fillId="0" borderId="0" xfId="52" applyFont="1" applyFill="1" applyBorder="1" applyAlignment="1">
      <alignment vertical="center"/>
    </xf>
    <xf numFmtId="0" fontId="5" fillId="0" borderId="0" xfId="52" applyFont="1" applyFill="1" applyAlignment="1">
      <alignment horizontal="left" vertical="center"/>
    </xf>
    <xf numFmtId="0" fontId="26" fillId="0" borderId="26" xfId="52" applyFont="1" applyFill="1" applyBorder="1" applyAlignment="1">
      <alignment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5" fillId="0" borderId="21" xfId="52" applyFont="1" applyFill="1" applyBorder="1" applyAlignment="1">
      <alignment horizontal="left" vertical="center"/>
    </xf>
    <xf numFmtId="0" fontId="5" fillId="0" borderId="21" xfId="52" applyFont="1" applyFill="1" applyBorder="1" applyAlignment="1">
      <alignment vertical="center"/>
    </xf>
    <xf numFmtId="0" fontId="5" fillId="0" borderId="32" xfId="52" applyFont="1" applyFill="1" applyBorder="1" applyAlignment="1">
      <alignment horizontal="center" vertical="center"/>
    </xf>
    <xf numFmtId="0" fontId="5" fillId="0" borderId="33" xfId="52" applyFont="1" applyFill="1" applyBorder="1" applyAlignment="1">
      <alignment horizontal="center" vertical="center"/>
    </xf>
    <xf numFmtId="0" fontId="28" fillId="0" borderId="34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5" fillId="0" borderId="23" xfId="52" applyFont="1" applyFill="1" applyBorder="1" applyAlignment="1">
      <alignment vertical="center"/>
    </xf>
    <xf numFmtId="0" fontId="5" fillId="0" borderId="0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5" fillId="0" borderId="28" xfId="52" applyFont="1" applyFill="1" applyBorder="1" applyAlignment="1">
      <alignment horizontal="left" vertical="center"/>
    </xf>
    <xf numFmtId="0" fontId="5" fillId="0" borderId="34" xfId="52" applyFont="1" applyFill="1" applyBorder="1" applyAlignment="1">
      <alignment horizontal="left" vertical="center"/>
    </xf>
    <xf numFmtId="0" fontId="5" fillId="0" borderId="33" xfId="52" applyFont="1" applyFill="1" applyBorder="1" applyAlignment="1">
      <alignment horizontal="left" vertical="center"/>
    </xf>
    <xf numFmtId="0" fontId="5" fillId="0" borderId="28" xfId="52" applyFont="1" applyFill="1" applyBorder="1" applyAlignment="1">
      <alignment horizontal="left" vertical="center" wrapText="1"/>
    </xf>
    <xf numFmtId="0" fontId="5" fillId="0" borderId="21" xfId="52" applyFont="1" applyFill="1" applyBorder="1" applyAlignment="1">
      <alignment horizontal="left" vertical="center" wrapText="1"/>
    </xf>
    <xf numFmtId="0" fontId="26" fillId="0" borderId="29" xfId="52" applyFont="1" applyFill="1" applyBorder="1" applyAlignment="1">
      <alignment horizontal="left" vertical="center"/>
    </xf>
    <xf numFmtId="0" fontId="14" fillId="0" borderId="23" xfId="52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center" vertical="center"/>
    </xf>
    <xf numFmtId="0" fontId="26" fillId="0" borderId="36" xfId="52" applyFont="1" applyFill="1" applyBorder="1" applyAlignment="1">
      <alignment horizontal="left" vertical="center"/>
    </xf>
    <xf numFmtId="0" fontId="5" fillId="0" borderId="34" xfId="52" applyFont="1" applyFill="1" applyBorder="1" applyAlignment="1">
      <alignment horizontal="right" vertical="center"/>
    </xf>
    <xf numFmtId="0" fontId="5" fillId="0" borderId="33" xfId="52" applyFont="1" applyFill="1" applyBorder="1" applyAlignment="1">
      <alignment horizontal="righ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5" fillId="0" borderId="23" xfId="52" applyFont="1" applyFill="1" applyBorder="1" applyAlignment="1">
      <alignment horizontal="center" vertical="center"/>
    </xf>
    <xf numFmtId="58" fontId="5" fillId="0" borderId="23" xfId="52" applyNumberFormat="1" applyFont="1" applyFill="1" applyBorder="1" applyAlignment="1">
      <alignment horizontal="center" vertical="center"/>
    </xf>
    <xf numFmtId="0" fontId="26" fillId="0" borderId="23" xfId="52" applyFont="1" applyFill="1" applyBorder="1" applyAlignment="1">
      <alignment horizontal="center" vertical="center"/>
    </xf>
    <xf numFmtId="0" fontId="5" fillId="0" borderId="27" xfId="52" applyFont="1" applyFill="1" applyBorder="1" applyAlignment="1">
      <alignment horizontal="center" vertical="center"/>
    </xf>
    <xf numFmtId="0" fontId="5" fillId="0" borderId="38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/>
    </xf>
    <xf numFmtId="0" fontId="5" fillId="0" borderId="20" xfId="52" applyFont="1" applyFill="1" applyBorder="1" applyAlignment="1">
      <alignment horizontal="left" vertical="center"/>
    </xf>
    <xf numFmtId="0" fontId="5" fillId="0" borderId="24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5" fillId="0" borderId="40" xfId="52" applyFont="1" applyFill="1" applyBorder="1" applyAlignment="1">
      <alignment horizontal="center" vertical="center"/>
    </xf>
    <xf numFmtId="0" fontId="28" fillId="0" borderId="40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5" fillId="0" borderId="40" xfId="52" applyFont="1" applyFill="1" applyBorder="1" applyAlignment="1">
      <alignment horizontal="left" vertical="center"/>
    </xf>
    <xf numFmtId="0" fontId="5" fillId="0" borderId="20" xfId="52" applyFont="1" applyFill="1" applyBorder="1" applyAlignment="1">
      <alignment horizontal="left" vertical="center" wrapText="1"/>
    </xf>
    <xf numFmtId="0" fontId="14" fillId="0" borderId="24" xfId="52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center" vertical="center"/>
    </xf>
    <xf numFmtId="0" fontId="5" fillId="0" borderId="37" xfId="52" applyFont="1" applyFill="1" applyBorder="1" applyAlignment="1">
      <alignment horizontal="left" vertical="center"/>
    </xf>
    <xf numFmtId="0" fontId="5" fillId="0" borderId="20" xfId="52" applyFont="1" applyFill="1" applyBorder="1" applyAlignment="1">
      <alignment horizontal="center" vertical="center"/>
    </xf>
    <xf numFmtId="0" fontId="5" fillId="0" borderId="20" xfId="52" applyFont="1" applyFill="1" applyBorder="1" applyAlignment="1">
      <alignment horizontal="center" vertical="center" wrapText="1"/>
    </xf>
    <xf numFmtId="0" fontId="14" fillId="0" borderId="40" xfId="52" applyFont="1" applyFill="1" applyBorder="1" applyAlignment="1">
      <alignment horizontal="center" vertical="center"/>
    </xf>
    <xf numFmtId="0" fontId="29" fillId="0" borderId="40" xfId="52" applyFont="1" applyFill="1" applyBorder="1" applyAlignment="1">
      <alignment horizontal="center" vertical="center"/>
    </xf>
    <xf numFmtId="0" fontId="5" fillId="0" borderId="37" xfId="52" applyFont="1" applyFill="1" applyBorder="1" applyAlignment="1">
      <alignment horizontal="right" vertical="center"/>
    </xf>
    <xf numFmtId="0" fontId="5" fillId="0" borderId="41" xfId="52" applyFont="1" applyFill="1" applyBorder="1" applyAlignment="1">
      <alignment horizontal="center" vertical="center"/>
    </xf>
    <xf numFmtId="0" fontId="28" fillId="0" borderId="38" xfId="52" applyFont="1" applyFill="1" applyBorder="1" applyAlignment="1">
      <alignment horizontal="left" vertical="center"/>
    </xf>
    <xf numFmtId="0" fontId="5" fillId="0" borderId="24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30" fillId="0" borderId="42" xfId="0" applyFont="1" applyFill="1" applyBorder="1" applyAlignment="1">
      <alignment horizontal="center" vertical="center"/>
    </xf>
    <xf numFmtId="0" fontId="21" fillId="0" borderId="20" xfId="0" applyNumberFormat="1" applyFont="1" applyFill="1" applyBorder="1" applyAlignment="1">
      <alignment horizontal="center" vertical="center"/>
    </xf>
    <xf numFmtId="0" fontId="14" fillId="0" borderId="0" xfId="52" applyFont="1" applyAlignment="1">
      <alignment horizontal="left" vertical="center"/>
    </xf>
    <xf numFmtId="0" fontId="29" fillId="0" borderId="43" xfId="52" applyFont="1" applyBorder="1" applyAlignment="1">
      <alignment horizontal="left" vertical="center"/>
    </xf>
    <xf numFmtId="0" fontId="17" fillId="0" borderId="44" xfId="52" applyFont="1" applyBorder="1" applyAlignment="1">
      <alignment horizontal="center" vertical="center"/>
    </xf>
    <xf numFmtId="0" fontId="29" fillId="0" borderId="44" xfId="52" applyFont="1" applyBorder="1" applyAlignment="1">
      <alignment horizontal="center" vertical="center"/>
    </xf>
    <xf numFmtId="0" fontId="28" fillId="0" borderId="44" xfId="52" applyFont="1" applyBorder="1" applyAlignment="1">
      <alignment horizontal="left" vertical="center"/>
    </xf>
    <xf numFmtId="0" fontId="28" fillId="0" borderId="26" xfId="52" applyFont="1" applyBorder="1" applyAlignment="1">
      <alignment horizontal="center" vertical="center"/>
    </xf>
    <xf numFmtId="0" fontId="28" fillId="0" borderId="27" xfId="52" applyFont="1" applyBorder="1" applyAlignment="1">
      <alignment horizontal="center" vertical="center"/>
    </xf>
    <xf numFmtId="0" fontId="28" fillId="0" borderId="38" xfId="52" applyFont="1" applyBorder="1" applyAlignment="1">
      <alignment horizontal="center" vertical="center"/>
    </xf>
    <xf numFmtId="0" fontId="29" fillId="0" borderId="26" xfId="52" applyFont="1" applyBorder="1" applyAlignment="1">
      <alignment horizontal="center" vertical="center"/>
    </xf>
    <xf numFmtId="0" fontId="29" fillId="0" borderId="27" xfId="52" applyFont="1" applyBorder="1" applyAlignment="1">
      <alignment horizontal="center" vertical="center"/>
    </xf>
    <xf numFmtId="0" fontId="29" fillId="0" borderId="38" xfId="52" applyFont="1" applyBorder="1" applyAlignment="1">
      <alignment horizontal="center" vertical="center"/>
    </xf>
    <xf numFmtId="0" fontId="28" fillId="0" borderId="28" xfId="52" applyFont="1" applyBorder="1" applyAlignment="1">
      <alignment horizontal="left" vertical="center"/>
    </xf>
    <xf numFmtId="0" fontId="28" fillId="0" borderId="21" xfId="52" applyFont="1" applyBorder="1" applyAlignment="1">
      <alignment horizontal="left" vertical="center"/>
    </xf>
    <xf numFmtId="14" fontId="17" fillId="0" borderId="21" xfId="52" applyNumberFormat="1" applyFont="1" applyBorder="1" applyAlignment="1">
      <alignment horizontal="center" vertical="center"/>
    </xf>
    <xf numFmtId="14" fontId="17" fillId="0" borderId="20" xfId="52" applyNumberFormat="1" applyFont="1" applyBorder="1" applyAlignment="1">
      <alignment horizontal="center" vertical="center"/>
    </xf>
    <xf numFmtId="0" fontId="28" fillId="0" borderId="28" xfId="52" applyFont="1" applyBorder="1" applyAlignment="1">
      <alignment vertical="center"/>
    </xf>
    <xf numFmtId="0" fontId="5" fillId="0" borderId="21" xfId="52" applyFont="1" applyBorder="1" applyAlignment="1">
      <alignment horizontal="center" vertical="center"/>
    </xf>
    <xf numFmtId="0" fontId="5" fillId="0" borderId="20" xfId="52" applyFont="1" applyBorder="1" applyAlignment="1">
      <alignment horizontal="center" vertical="center"/>
    </xf>
    <xf numFmtId="0" fontId="17" fillId="0" borderId="28" xfId="52" applyFont="1" applyBorder="1" applyAlignment="1">
      <alignment horizontal="left" vertical="center"/>
    </xf>
    <xf numFmtId="0" fontId="31" fillId="0" borderId="29" xfId="52" applyFont="1" applyBorder="1" applyAlignment="1">
      <alignment vertical="center"/>
    </xf>
    <xf numFmtId="0" fontId="17" fillId="0" borderId="23" xfId="52" applyFont="1" applyBorder="1" applyAlignment="1">
      <alignment horizontal="left" vertical="center"/>
    </xf>
    <xf numFmtId="0" fontId="17" fillId="0" borderId="24" xfId="52" applyFont="1" applyBorder="1" applyAlignment="1">
      <alignment horizontal="left" vertical="center"/>
    </xf>
    <xf numFmtId="0" fontId="28" fillId="0" borderId="29" xfId="52" applyFont="1" applyBorder="1" applyAlignment="1">
      <alignment horizontal="left" vertical="center"/>
    </xf>
    <xf numFmtId="0" fontId="28" fillId="0" borderId="23" xfId="52" applyFont="1" applyBorder="1" applyAlignment="1">
      <alignment horizontal="left" vertical="center"/>
    </xf>
    <xf numFmtId="14" fontId="17" fillId="0" borderId="23" xfId="52" applyNumberFormat="1" applyFont="1" applyBorder="1" applyAlignment="1">
      <alignment horizontal="center" vertical="center"/>
    </xf>
    <xf numFmtId="14" fontId="17" fillId="0" borderId="24" xfId="52" applyNumberFormat="1" applyFont="1" applyBorder="1" applyAlignment="1">
      <alignment horizontal="center" vertical="center"/>
    </xf>
    <xf numFmtId="0" fontId="29" fillId="0" borderId="0" xfId="52" applyFont="1" applyBorder="1" applyAlignment="1">
      <alignment horizontal="left" vertical="center"/>
    </xf>
    <xf numFmtId="0" fontId="28" fillId="0" borderId="26" xfId="52" applyFont="1" applyBorder="1" applyAlignment="1">
      <alignment vertical="center"/>
    </xf>
    <xf numFmtId="0" fontId="14" fillId="0" borderId="27" xfId="52" applyFont="1" applyBorder="1" applyAlignment="1">
      <alignment horizontal="left" vertical="center"/>
    </xf>
    <xf numFmtId="0" fontId="17" fillId="0" borderId="27" xfId="52" applyFont="1" applyBorder="1" applyAlignment="1">
      <alignment horizontal="left" vertical="center"/>
    </xf>
    <xf numFmtId="0" fontId="14" fillId="0" borderId="27" xfId="52" applyFont="1" applyBorder="1" applyAlignment="1">
      <alignment vertical="center"/>
    </xf>
    <xf numFmtId="0" fontId="28" fillId="0" borderId="27" xfId="52" applyFont="1" applyBorder="1" applyAlignment="1">
      <alignment vertical="center"/>
    </xf>
    <xf numFmtId="0" fontId="14" fillId="0" borderId="21" xfId="52" applyFont="1" applyBorder="1" applyAlignment="1">
      <alignment horizontal="left" vertical="center"/>
    </xf>
    <xf numFmtId="0" fontId="14" fillId="0" borderId="21" xfId="52" applyFont="1" applyBorder="1" applyAlignment="1">
      <alignment vertical="center"/>
    </xf>
    <xf numFmtId="0" fontId="28" fillId="0" borderId="21" xfId="52" applyFont="1" applyBorder="1" applyAlignment="1">
      <alignment vertical="center"/>
    </xf>
    <xf numFmtId="0" fontId="28" fillId="0" borderId="0" xfId="52" applyFont="1" applyBorder="1" applyAlignment="1">
      <alignment horizontal="left" vertical="center"/>
    </xf>
    <xf numFmtId="0" fontId="5" fillId="0" borderId="36" xfId="52" applyFont="1" applyBorder="1" applyAlignment="1">
      <alignment horizontal="left" vertical="center" wrapText="1"/>
    </xf>
    <xf numFmtId="0" fontId="5" fillId="0" borderId="31" xfId="52" applyFont="1" applyBorder="1" applyAlignment="1">
      <alignment horizontal="left" vertical="center" wrapText="1"/>
    </xf>
    <xf numFmtId="0" fontId="5" fillId="0" borderId="45" xfId="52" applyFont="1" applyBorder="1" applyAlignment="1">
      <alignment horizontal="left" vertical="center" wrapText="1"/>
    </xf>
    <xf numFmtId="0" fontId="5" fillId="0" borderId="34" xfId="52" applyFont="1" applyBorder="1" applyAlignment="1">
      <alignment horizontal="left" vertical="center"/>
    </xf>
    <xf numFmtId="0" fontId="5" fillId="0" borderId="33" xfId="52" applyFont="1" applyBorder="1" applyAlignment="1">
      <alignment horizontal="left" vertical="center"/>
    </xf>
    <xf numFmtId="0" fontId="5" fillId="0" borderId="37" xfId="52" applyFont="1" applyBorder="1" applyAlignment="1">
      <alignment horizontal="left" vertical="center"/>
    </xf>
    <xf numFmtId="0" fontId="5" fillId="0" borderId="32" xfId="52" applyFont="1" applyBorder="1" applyAlignment="1">
      <alignment horizontal="left" vertical="center"/>
    </xf>
    <xf numFmtId="0" fontId="17" fillId="0" borderId="29" xfId="52" applyFont="1" applyBorder="1" applyAlignment="1">
      <alignment horizontal="left" vertical="center"/>
    </xf>
    <xf numFmtId="0" fontId="5" fillId="0" borderId="26" xfId="52" applyFont="1" applyBorder="1" applyAlignment="1">
      <alignment horizontal="left" vertical="center" wrapText="1"/>
    </xf>
    <xf numFmtId="0" fontId="5" fillId="0" borderId="27" xfId="52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8" fillId="0" borderId="29" xfId="52" applyFont="1" applyBorder="1" applyAlignment="1">
      <alignment horizontal="center" vertical="center"/>
    </xf>
    <xf numFmtId="0" fontId="28" fillId="0" borderId="23" xfId="52" applyFont="1" applyBorder="1" applyAlignment="1">
      <alignment horizontal="center" vertical="center"/>
    </xf>
    <xf numFmtId="0" fontId="28" fillId="0" borderId="28" xfId="52" applyFont="1" applyBorder="1" applyAlignment="1">
      <alignment horizontal="center" vertical="center"/>
    </xf>
    <xf numFmtId="0" fontId="28" fillId="0" borderId="21" xfId="52" applyFont="1" applyBorder="1" applyAlignment="1">
      <alignment horizontal="center" vertical="center"/>
    </xf>
    <xf numFmtId="0" fontId="26" fillId="0" borderId="21" xfId="52" applyFont="1" applyBorder="1" applyAlignment="1">
      <alignment horizontal="left" vertical="center"/>
    </xf>
    <xf numFmtId="0" fontId="28" fillId="0" borderId="46" xfId="52" applyFont="1" applyFill="1" applyBorder="1" applyAlignment="1">
      <alignment horizontal="left" vertical="center"/>
    </xf>
    <xf numFmtId="0" fontId="28" fillId="0" borderId="47" xfId="52" applyFont="1" applyFill="1" applyBorder="1" applyAlignment="1">
      <alignment horizontal="left" vertical="center"/>
    </xf>
    <xf numFmtId="0" fontId="29" fillId="0" borderId="0" xfId="52" applyFont="1" applyFill="1" applyBorder="1" applyAlignment="1">
      <alignment horizontal="left" vertical="center"/>
    </xf>
    <xf numFmtId="0" fontId="17" fillId="0" borderId="36" xfId="52" applyFont="1" applyFill="1" applyBorder="1" applyAlignment="1">
      <alignment horizontal="left" vertical="center"/>
    </xf>
    <xf numFmtId="0" fontId="17" fillId="0" borderId="31" xfId="52" applyFont="1" applyFill="1" applyBorder="1" applyAlignment="1">
      <alignment horizontal="left" vertical="center"/>
    </xf>
    <xf numFmtId="0" fontId="17" fillId="0" borderId="34" xfId="52" applyFont="1" applyFill="1" applyBorder="1" applyAlignment="1">
      <alignment horizontal="left" vertical="center"/>
    </xf>
    <xf numFmtId="0" fontId="17" fillId="0" borderId="33" xfId="52" applyFont="1" applyFill="1" applyBorder="1" applyAlignment="1">
      <alignment horizontal="left" vertical="center"/>
    </xf>
    <xf numFmtId="0" fontId="28" fillId="0" borderId="34" xfId="52" applyFont="1" applyBorder="1" applyAlignment="1">
      <alignment horizontal="left" vertical="center"/>
    </xf>
    <xf numFmtId="0" fontId="28" fillId="0" borderId="33" xfId="52" applyFont="1" applyBorder="1" applyAlignment="1">
      <alignment horizontal="left" vertical="center"/>
    </xf>
    <xf numFmtId="0" fontId="29" fillId="0" borderId="48" xfId="52" applyFont="1" applyBorder="1" applyAlignment="1">
      <alignment vertical="center"/>
    </xf>
    <xf numFmtId="0" fontId="17" fillId="0" borderId="49" xfId="52" applyFont="1" applyBorder="1" applyAlignment="1">
      <alignment horizontal="center" vertical="center"/>
    </xf>
    <xf numFmtId="0" fontId="29" fillId="0" borderId="49" xfId="52" applyFont="1" applyBorder="1" applyAlignment="1">
      <alignment vertical="center"/>
    </xf>
    <xf numFmtId="58" fontId="14" fillId="0" borderId="49" xfId="52" applyNumberFormat="1" applyFont="1" applyBorder="1" applyAlignment="1">
      <alignment vertical="center"/>
    </xf>
    <xf numFmtId="0" fontId="29" fillId="0" borderId="49" xfId="52" applyFont="1" applyBorder="1" applyAlignment="1">
      <alignment horizontal="center" vertical="center"/>
    </xf>
    <xf numFmtId="0" fontId="29" fillId="0" borderId="50" xfId="52" applyFont="1" applyFill="1" applyBorder="1" applyAlignment="1">
      <alignment horizontal="left" vertical="center"/>
    </xf>
    <xf numFmtId="0" fontId="29" fillId="0" borderId="49" xfId="52" applyFont="1" applyFill="1" applyBorder="1" applyAlignment="1">
      <alignment horizontal="left" vertical="center"/>
    </xf>
    <xf numFmtId="0" fontId="29" fillId="0" borderId="51" xfId="52" applyFont="1" applyFill="1" applyBorder="1" applyAlignment="1">
      <alignment horizontal="center" vertical="center"/>
    </xf>
    <xf numFmtId="0" fontId="29" fillId="0" borderId="52" xfId="52" applyFont="1" applyFill="1" applyBorder="1" applyAlignment="1">
      <alignment horizontal="center" vertical="center"/>
    </xf>
    <xf numFmtId="0" fontId="29" fillId="0" borderId="29" xfId="52" applyFont="1" applyFill="1" applyBorder="1" applyAlignment="1">
      <alignment horizontal="center" vertical="center"/>
    </xf>
    <xf numFmtId="0" fontId="29" fillId="0" borderId="23" xfId="52" applyFont="1" applyFill="1" applyBorder="1" applyAlignment="1">
      <alignment horizontal="center" vertical="center"/>
    </xf>
    <xf numFmtId="58" fontId="29" fillId="0" borderId="49" xfId="52" applyNumberFormat="1" applyFont="1" applyBorder="1" applyAlignment="1">
      <alignment vertical="center"/>
    </xf>
    <xf numFmtId="0" fontId="14" fillId="0" borderId="44" xfId="52" applyFont="1" applyBorder="1" applyAlignment="1">
      <alignment horizontal="center" vertical="center"/>
    </xf>
    <xf numFmtId="0" fontId="14" fillId="0" borderId="53" xfId="52" applyFont="1" applyBorder="1" applyAlignment="1">
      <alignment horizontal="center" vertical="center"/>
    </xf>
    <xf numFmtId="0" fontId="28" fillId="0" borderId="20" xfId="52" applyFont="1" applyBorder="1" applyAlignment="1">
      <alignment horizontal="left" vertical="center"/>
    </xf>
    <xf numFmtId="0" fontId="28" fillId="0" borderId="24" xfId="52" applyFont="1" applyBorder="1" applyAlignment="1">
      <alignment horizontal="left" vertical="center"/>
    </xf>
    <xf numFmtId="0" fontId="17" fillId="0" borderId="3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38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33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17" fillId="0" borderId="20" xfId="52" applyFont="1" applyFill="1" applyBorder="1" applyAlignment="1">
      <alignment horizontal="left" vertical="center"/>
    </xf>
    <xf numFmtId="0" fontId="28" fillId="0" borderId="24" xfId="52" applyFont="1" applyBorder="1" applyAlignment="1">
      <alignment horizontal="center" vertical="center"/>
    </xf>
    <xf numFmtId="0" fontId="26" fillId="0" borderId="20" xfId="52" applyFont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17" fillId="0" borderId="39" xfId="52" applyFont="1" applyFill="1" applyBorder="1" applyAlignment="1">
      <alignment horizontal="left" vertical="center"/>
    </xf>
    <xf numFmtId="0" fontId="17" fillId="0" borderId="40" xfId="52" applyFont="1" applyFill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17" fillId="0" borderId="54" xfId="52" applyFont="1" applyBorder="1" applyAlignment="1">
      <alignment horizontal="center" vertical="center"/>
    </xf>
    <xf numFmtId="0" fontId="29" fillId="0" borderId="55" xfId="52" applyFont="1" applyFill="1" applyBorder="1" applyAlignment="1">
      <alignment horizontal="left" vertical="center"/>
    </xf>
    <xf numFmtId="0" fontId="29" fillId="0" borderId="56" xfId="52" applyFont="1" applyFill="1" applyBorder="1" applyAlignment="1">
      <alignment horizontal="center" vertical="center"/>
    </xf>
    <xf numFmtId="0" fontId="29" fillId="0" borderId="24" xfId="52" applyFont="1" applyFill="1" applyBorder="1" applyAlignment="1">
      <alignment horizontal="center" vertical="center"/>
    </xf>
    <xf numFmtId="0" fontId="13" fillId="0" borderId="0" xfId="53" applyFont="1" applyFill="1" applyAlignment="1">
      <alignment horizontal="left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3" fillId="0" borderId="0" xfId="51" applyNumberFormat="1" applyFont="1" applyFill="1" applyBorder="1" applyAlignment="1">
      <alignment horizontal="center" vertical="center"/>
    </xf>
    <xf numFmtId="178" fontId="32" fillId="0" borderId="0" xfId="0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0" fontId="5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28" fillId="0" borderId="57" xfId="0" applyFont="1" applyFill="1" applyBorder="1" applyAlignment="1">
      <alignment horizontal="center" vertical="center"/>
    </xf>
    <xf numFmtId="0" fontId="30" fillId="0" borderId="57" xfId="0" applyFont="1" applyFill="1" applyBorder="1" applyAlignment="1">
      <alignment horizontal="center" vertical="center"/>
    </xf>
    <xf numFmtId="0" fontId="13" fillId="0" borderId="21" xfId="53" applyFont="1" applyFill="1" applyBorder="1" applyAlignment="1"/>
    <xf numFmtId="0" fontId="14" fillId="0" borderId="0" xfId="52" applyFont="1" applyBorder="1" applyAlignment="1">
      <alignment horizontal="left" vertical="center"/>
    </xf>
    <xf numFmtId="0" fontId="34" fillId="0" borderId="25" xfId="52" applyFont="1" applyBorder="1" applyAlignment="1">
      <alignment horizontal="center" vertical="top"/>
    </xf>
    <xf numFmtId="0" fontId="17" fillId="0" borderId="44" xfId="52" applyFont="1" applyBorder="1" applyAlignment="1">
      <alignment horizontal="left" vertical="center"/>
    </xf>
    <xf numFmtId="0" fontId="17" fillId="0" borderId="21" xfId="52" applyNumberFormat="1" applyFont="1" applyBorder="1" applyAlignment="1">
      <alignment horizontal="center" vertical="center"/>
    </xf>
    <xf numFmtId="0" fontId="17" fillId="0" borderId="20" xfId="52" applyFont="1" applyBorder="1" applyAlignment="1">
      <alignment horizontal="center" vertical="center"/>
    </xf>
    <xf numFmtId="0" fontId="17" fillId="0" borderId="32" xfId="52" applyFont="1" applyBorder="1" applyAlignment="1">
      <alignment horizontal="center" vertical="center"/>
    </xf>
    <xf numFmtId="0" fontId="17" fillId="0" borderId="40" xfId="52" applyFont="1" applyBorder="1" applyAlignment="1">
      <alignment horizontal="center" vertical="center"/>
    </xf>
    <xf numFmtId="0" fontId="17" fillId="0" borderId="23" xfId="52" applyFont="1" applyBorder="1" applyAlignment="1">
      <alignment horizontal="center" vertical="center"/>
    </xf>
    <xf numFmtId="0" fontId="17" fillId="0" borderId="24" xfId="52" applyFont="1" applyBorder="1" applyAlignment="1">
      <alignment horizontal="center" vertical="center"/>
    </xf>
    <xf numFmtId="0" fontId="28" fillId="0" borderId="58" xfId="52" applyFont="1" applyBorder="1" applyAlignment="1">
      <alignment horizontal="left" vertical="center"/>
    </xf>
    <xf numFmtId="0" fontId="28" fillId="0" borderId="35" xfId="52" applyFont="1" applyBorder="1" applyAlignment="1">
      <alignment horizontal="left" vertical="center"/>
    </xf>
    <xf numFmtId="0" fontId="29" fillId="0" borderId="50" xfId="52" applyFont="1" applyBorder="1" applyAlignment="1">
      <alignment horizontal="left" vertical="center"/>
    </xf>
    <xf numFmtId="0" fontId="29" fillId="0" borderId="49" xfId="52" applyFont="1" applyBorder="1" applyAlignment="1">
      <alignment horizontal="left" vertical="center"/>
    </xf>
    <xf numFmtId="0" fontId="28" fillId="0" borderId="51" xfId="52" applyFont="1" applyBorder="1" applyAlignment="1">
      <alignment vertical="center"/>
    </xf>
    <xf numFmtId="0" fontId="14" fillId="0" borderId="52" xfId="52" applyFont="1" applyBorder="1" applyAlignment="1">
      <alignment horizontal="left" vertical="center"/>
    </xf>
    <xf numFmtId="0" fontId="17" fillId="0" borderId="52" xfId="52" applyFont="1" applyBorder="1" applyAlignment="1">
      <alignment horizontal="left" vertical="center"/>
    </xf>
    <xf numFmtId="0" fontId="14" fillId="0" borderId="52" xfId="52" applyFont="1" applyBorder="1" applyAlignment="1">
      <alignment vertical="center"/>
    </xf>
    <xf numFmtId="0" fontId="28" fillId="0" borderId="52" xfId="52" applyFont="1" applyBorder="1" applyAlignment="1">
      <alignment vertical="center"/>
    </xf>
    <xf numFmtId="0" fontId="28" fillId="0" borderId="51" xfId="52" applyFont="1" applyBorder="1" applyAlignment="1">
      <alignment horizontal="center" vertical="center"/>
    </xf>
    <xf numFmtId="0" fontId="17" fillId="0" borderId="52" xfId="52" applyFont="1" applyBorder="1" applyAlignment="1">
      <alignment horizontal="center" vertical="center"/>
    </xf>
    <xf numFmtId="0" fontId="28" fillId="0" borderId="52" xfId="52" applyFont="1" applyBorder="1" applyAlignment="1">
      <alignment horizontal="center" vertical="center"/>
    </xf>
    <xf numFmtId="0" fontId="14" fillId="0" borderId="52" xfId="52" applyFont="1" applyBorder="1" applyAlignment="1">
      <alignment horizontal="center" vertical="center"/>
    </xf>
    <xf numFmtId="0" fontId="17" fillId="0" borderId="21" xfId="52" applyFont="1" applyBorder="1" applyAlignment="1">
      <alignment horizontal="center" vertical="center"/>
    </xf>
    <xf numFmtId="0" fontId="14" fillId="0" borderId="21" xfId="52" applyFont="1" applyBorder="1" applyAlignment="1">
      <alignment horizontal="center" vertical="center"/>
    </xf>
    <xf numFmtId="0" fontId="28" fillId="0" borderId="46" xfId="52" applyFont="1" applyBorder="1" applyAlignment="1">
      <alignment horizontal="left" vertical="center" wrapText="1"/>
    </xf>
    <xf numFmtId="0" fontId="28" fillId="0" borderId="47" xfId="52" applyFont="1" applyBorder="1" applyAlignment="1">
      <alignment horizontal="left" vertical="center" wrapText="1"/>
    </xf>
    <xf numFmtId="0" fontId="28" fillId="0" borderId="59" xfId="52" applyFont="1" applyBorder="1" applyAlignment="1">
      <alignment horizontal="left" vertical="center"/>
    </xf>
    <xf numFmtId="0" fontId="28" fillId="0" borderId="60" xfId="52" applyFont="1" applyBorder="1" applyAlignment="1">
      <alignment horizontal="left" vertical="center"/>
    </xf>
    <xf numFmtId="0" fontId="35" fillId="0" borderId="61" xfId="52" applyFont="1" applyBorder="1" applyAlignment="1">
      <alignment horizontal="left" vertical="center" wrapText="1"/>
    </xf>
    <xf numFmtId="0" fontId="21" fillId="0" borderId="1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/>
    </xf>
    <xf numFmtId="9" fontId="17" fillId="0" borderId="21" xfId="52" applyNumberFormat="1" applyFont="1" applyBorder="1" applyAlignment="1">
      <alignment horizontal="center" vertical="center"/>
    </xf>
    <xf numFmtId="9" fontId="17" fillId="0" borderId="23" xfId="52" applyNumberFormat="1" applyFont="1" applyBorder="1" applyAlignment="1">
      <alignment horizontal="center" vertical="center"/>
    </xf>
    <xf numFmtId="0" fontId="29" fillId="0" borderId="50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9" fontId="17" fillId="0" borderId="36" xfId="52" applyNumberFormat="1" applyFont="1" applyBorder="1" applyAlignment="1">
      <alignment horizontal="left" vertical="center"/>
    </xf>
    <xf numFmtId="9" fontId="17" fillId="0" borderId="31" xfId="52" applyNumberFormat="1" applyFont="1" applyBorder="1" applyAlignment="1">
      <alignment horizontal="left" vertical="center"/>
    </xf>
    <xf numFmtId="9" fontId="17" fillId="0" borderId="46" xfId="52" applyNumberFormat="1" applyFont="1" applyBorder="1" applyAlignment="1">
      <alignment horizontal="left" vertical="center"/>
    </xf>
    <xf numFmtId="9" fontId="17" fillId="0" borderId="47" xfId="52" applyNumberFormat="1" applyFont="1" applyBorder="1" applyAlignment="1">
      <alignment horizontal="left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2" xfId="52" applyFont="1" applyFill="1" applyBorder="1" applyAlignment="1">
      <alignment horizontal="left" vertical="center"/>
    </xf>
    <xf numFmtId="0" fontId="26" fillId="0" borderId="62" xfId="52" applyFont="1" applyFill="1" applyBorder="1" applyAlignment="1">
      <alignment horizontal="left" vertical="center"/>
    </xf>
    <xf numFmtId="0" fontId="26" fillId="0" borderId="47" xfId="52" applyFont="1" applyFill="1" applyBorder="1" applyAlignment="1">
      <alignment horizontal="left" vertical="center"/>
    </xf>
    <xf numFmtId="0" fontId="29" fillId="0" borderId="35" xfId="52" applyFont="1" applyFill="1" applyBorder="1" applyAlignment="1">
      <alignment horizontal="left" vertical="center"/>
    </xf>
    <xf numFmtId="0" fontId="17" fillId="0" borderId="63" xfId="52" applyFont="1" applyFill="1" applyBorder="1" applyAlignment="1">
      <alignment horizontal="left" vertical="center"/>
    </xf>
    <xf numFmtId="0" fontId="17" fillId="0" borderId="64" xfId="52" applyFont="1" applyFill="1" applyBorder="1" applyAlignment="1">
      <alignment horizontal="left" vertical="center"/>
    </xf>
    <xf numFmtId="0" fontId="29" fillId="0" borderId="43" xfId="52" applyFont="1" applyBorder="1" applyAlignment="1">
      <alignment vertical="center"/>
    </xf>
    <xf numFmtId="0" fontId="37" fillId="0" borderId="49" xfId="52" applyFont="1" applyBorder="1" applyAlignment="1">
      <alignment horizontal="center" vertical="center"/>
    </xf>
    <xf numFmtId="0" fontId="29" fillId="0" borderId="44" xfId="52" applyFont="1" applyBorder="1" applyAlignment="1">
      <alignment vertical="center"/>
    </xf>
    <xf numFmtId="0" fontId="17" fillId="0" borderId="65" xfId="52" applyFont="1" applyBorder="1" applyAlignment="1">
      <alignment vertical="center"/>
    </xf>
    <xf numFmtId="0" fontId="29" fillId="0" borderId="65" xfId="52" applyFont="1" applyBorder="1" applyAlignment="1">
      <alignment vertical="center"/>
    </xf>
    <xf numFmtId="58" fontId="14" fillId="0" borderId="44" xfId="52" applyNumberFormat="1" applyFont="1" applyBorder="1" applyAlignment="1">
      <alignment vertical="center"/>
    </xf>
    <xf numFmtId="0" fontId="29" fillId="0" borderId="35" xfId="52" applyFont="1" applyBorder="1" applyAlignment="1">
      <alignment horizontal="center" vertical="center"/>
    </xf>
    <xf numFmtId="0" fontId="17" fillId="0" borderId="58" xfId="52" applyFont="1" applyFill="1" applyBorder="1" applyAlignment="1">
      <alignment horizontal="left" vertical="center"/>
    </xf>
    <xf numFmtId="0" fontId="17" fillId="0" borderId="3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8" fillId="0" borderId="66" xfId="52" applyFont="1" applyBorder="1" applyAlignment="1">
      <alignment horizontal="left" vertical="center"/>
    </xf>
    <xf numFmtId="0" fontId="29" fillId="0" borderId="55" xfId="52" applyFont="1" applyBorder="1" applyAlignment="1">
      <alignment horizontal="left" vertical="center"/>
    </xf>
    <xf numFmtId="0" fontId="17" fillId="0" borderId="56" xfId="52" applyFont="1" applyBorder="1" applyAlignment="1">
      <alignment horizontal="left" vertical="center"/>
    </xf>
    <xf numFmtId="0" fontId="28" fillId="0" borderId="0" xfId="52" applyFont="1" applyBorder="1" applyAlignment="1">
      <alignment vertical="center"/>
    </xf>
    <xf numFmtId="0" fontId="28" fillId="0" borderId="41" xfId="52" applyFont="1" applyBorder="1" applyAlignment="1">
      <alignment horizontal="left" vertical="center" wrapText="1"/>
    </xf>
    <xf numFmtId="0" fontId="28" fillId="0" borderId="67" xfId="52" applyFont="1" applyBorder="1" applyAlignment="1">
      <alignment horizontal="left" vertical="center"/>
    </xf>
    <xf numFmtId="9" fontId="17" fillId="0" borderId="27" xfId="52" applyNumberFormat="1" applyFont="1" applyBorder="1" applyAlignment="1">
      <alignment horizontal="center" vertical="center"/>
    </xf>
    <xf numFmtId="0" fontId="27" fillId="0" borderId="20" xfId="52" applyFont="1" applyBorder="1" applyAlignment="1">
      <alignment horizontal="left" vertical="center" wrapText="1"/>
    </xf>
    <xf numFmtId="0" fontId="27" fillId="0" borderId="20" xfId="52" applyFont="1" applyBorder="1" applyAlignment="1">
      <alignment horizontal="left" vertical="center"/>
    </xf>
    <xf numFmtId="0" fontId="5" fillId="0" borderId="20" xfId="52" applyFont="1" applyBorder="1" applyAlignment="1">
      <alignment horizontal="left" vertical="center"/>
    </xf>
    <xf numFmtId="0" fontId="5" fillId="0" borderId="24" xfId="52" applyFont="1" applyBorder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9" fontId="17" fillId="0" borderId="39" xfId="52" applyNumberFormat="1" applyFont="1" applyBorder="1" applyAlignment="1">
      <alignment horizontal="left" vertical="center"/>
    </xf>
    <xf numFmtId="9" fontId="17" fillId="0" borderId="41" xfId="52" applyNumberFormat="1" applyFont="1" applyBorder="1" applyAlignment="1">
      <alignment horizontal="left" vertical="center"/>
    </xf>
    <xf numFmtId="0" fontId="26" fillId="0" borderId="56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17" fillId="0" borderId="68" xfId="52" applyFont="1" applyFill="1" applyBorder="1" applyAlignment="1">
      <alignment horizontal="left" vertical="center"/>
    </xf>
    <xf numFmtId="0" fontId="29" fillId="0" borderId="69" xfId="52" applyFont="1" applyBorder="1" applyAlignment="1">
      <alignment horizontal="center" vertical="center"/>
    </xf>
    <xf numFmtId="0" fontId="17" fillId="0" borderId="65" xfId="52" applyFont="1" applyBorder="1" applyAlignment="1">
      <alignment horizontal="center" vertical="center"/>
    </xf>
    <xf numFmtId="0" fontId="17" fillId="0" borderId="66" xfId="52" applyFont="1" applyBorder="1" applyAlignment="1">
      <alignment horizontal="center" vertical="center"/>
    </xf>
    <xf numFmtId="0" fontId="17" fillId="0" borderId="66" xfId="52" applyFont="1" applyFill="1" applyBorder="1" applyAlignment="1">
      <alignment horizontal="left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9" fillId="0" borderId="13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14" xfId="0" applyBorder="1"/>
    <xf numFmtId="0" fontId="0" fillId="0" borderId="15" xfId="0" applyBorder="1"/>
    <xf numFmtId="0" fontId="0" fillId="5" borderId="15" xfId="0" applyFill="1" applyBorder="1"/>
    <xf numFmtId="0" fontId="0" fillId="6" borderId="0" xfId="0" applyFill="1"/>
    <xf numFmtId="0" fontId="38" fillId="0" borderId="70" xfId="0" applyFont="1" applyBorder="1" applyAlignment="1">
      <alignment horizontal="center" vertical="center" wrapText="1"/>
    </xf>
    <xf numFmtId="0" fontId="39" fillId="0" borderId="71" xfId="0" applyFont="1" applyBorder="1" applyAlignment="1">
      <alignment horizontal="center" vertical="center"/>
    </xf>
    <xf numFmtId="0" fontId="39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71 2" xfId="58"/>
    <cellStyle name="常规 71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124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124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88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60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160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50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5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6625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10525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6625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0525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95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85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3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62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4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6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102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1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2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6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7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1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3" name="Text Box 1"/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4" name="Text Box 1"/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8" name="Text Box 1"/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9" name="Text Box 1"/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3" name="Text Box 1"/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70" name="Text Box 1"/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71" name="Text Box 1"/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2" name="Text Box 1"/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75" name="Text Box 1"/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1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2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6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7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1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3" name="Text Box 1"/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4" name="Text Box 1"/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8" name="Text Box 1"/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9" name="Text Box 1"/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3" name="Text Box 1"/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70" name="Text Box 1"/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71" name="Text Box 1"/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2" name="Text Box 1"/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75" name="Text Box 1"/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196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769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771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086225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43475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43475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076700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33950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295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295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15150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295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389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390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390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05625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24675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390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389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389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095750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1" name="Text Box 1"/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3" name="Text Box 1"/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4" name="Text Box 1"/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8" name="Text Box 1"/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9" name="Text Box 1"/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3" name="Text Box 1"/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70" name="Text Box 1"/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71" name="Text Box 1"/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2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75" name="Text Box 1"/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76" name="Text Box 1"/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7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78" name="Text Box 1"/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79" name="Text Box 1"/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1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9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90" name="Text Box 1"/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1" name="Text Box 1"/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3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1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02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03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6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07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08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1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12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327660</xdr:colOff>
      <xdr:row>12</xdr:row>
      <xdr:rowOff>43815</xdr:rowOff>
    </xdr:from>
    <xdr:to>
      <xdr:col>14</xdr:col>
      <xdr:colOff>123825</xdr:colOff>
      <xdr:row>30</xdr:row>
      <xdr:rowOff>72390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21015" y="3368040"/>
          <a:ext cx="3133725" cy="3286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06" customWidth="1"/>
    <col min="3" max="3" width="10.125" customWidth="1"/>
  </cols>
  <sheetData>
    <row r="1" ht="21" customHeight="1" spans="1:2">
      <c r="A1" s="407"/>
      <c r="B1" s="408" t="s">
        <v>0</v>
      </c>
    </row>
    <row r="2" spans="1:2">
      <c r="A2" s="10">
        <v>1</v>
      </c>
      <c r="B2" s="409" t="s">
        <v>1</v>
      </c>
    </row>
    <row r="3" spans="1:2">
      <c r="A3" s="10">
        <v>2</v>
      </c>
      <c r="B3" s="409" t="s">
        <v>2</v>
      </c>
    </row>
    <row r="4" spans="1:2">
      <c r="A4" s="10">
        <v>3</v>
      </c>
      <c r="B4" s="409" t="s">
        <v>3</v>
      </c>
    </row>
    <row r="5" spans="1:2">
      <c r="A5" s="10">
        <v>4</v>
      </c>
      <c r="B5" s="409" t="s">
        <v>4</v>
      </c>
    </row>
    <row r="6" spans="1:2">
      <c r="A6" s="10">
        <v>5</v>
      </c>
      <c r="B6" s="409" t="s">
        <v>5</v>
      </c>
    </row>
    <row r="7" spans="1:2">
      <c r="A7" s="10">
        <v>6</v>
      </c>
      <c r="B7" s="409" t="s">
        <v>6</v>
      </c>
    </row>
    <row r="8" s="405" customFormat="1" ht="15" customHeight="1" spans="1:2">
      <c r="A8" s="410">
        <v>7</v>
      </c>
      <c r="B8" s="411" t="s">
        <v>7</v>
      </c>
    </row>
    <row r="9" ht="18.95" customHeight="1" spans="1:2">
      <c r="A9" s="407"/>
      <c r="B9" s="412" t="s">
        <v>8</v>
      </c>
    </row>
    <row r="10" ht="15.95" customHeight="1" spans="1:2">
      <c r="A10" s="10">
        <v>1</v>
      </c>
      <c r="B10" s="413" t="s">
        <v>9</v>
      </c>
    </row>
    <row r="11" spans="1:2">
      <c r="A11" s="10">
        <v>2</v>
      </c>
      <c r="B11" s="409" t="s">
        <v>10</v>
      </c>
    </row>
    <row r="12" spans="1:2">
      <c r="A12" s="10">
        <v>3</v>
      </c>
      <c r="B12" s="411" t="s">
        <v>11</v>
      </c>
    </row>
    <row r="13" spans="1:2">
      <c r="A13" s="10">
        <v>4</v>
      </c>
      <c r="B13" s="409" t="s">
        <v>12</v>
      </c>
    </row>
    <row r="14" spans="1:2">
      <c r="A14" s="10">
        <v>5</v>
      </c>
      <c r="B14" s="409" t="s">
        <v>13</v>
      </c>
    </row>
    <row r="15" spans="1:2">
      <c r="A15" s="10">
        <v>6</v>
      </c>
      <c r="B15" s="409" t="s">
        <v>14</v>
      </c>
    </row>
    <row r="16" spans="1:2">
      <c r="A16" s="10">
        <v>7</v>
      </c>
      <c r="B16" s="409" t="s">
        <v>15</v>
      </c>
    </row>
    <row r="17" spans="1:2">
      <c r="A17" s="10">
        <v>8</v>
      </c>
      <c r="B17" s="409" t="s">
        <v>16</v>
      </c>
    </row>
    <row r="18" spans="1:2">
      <c r="A18" s="10">
        <v>9</v>
      </c>
      <c r="B18" s="409" t="s">
        <v>17</v>
      </c>
    </row>
    <row r="19" spans="1:2">
      <c r="A19" s="10"/>
      <c r="B19" s="409"/>
    </row>
    <row r="20" ht="20.25" spans="1:2">
      <c r="A20" s="407"/>
      <c r="B20" s="408" t="s">
        <v>18</v>
      </c>
    </row>
    <row r="21" spans="1:2">
      <c r="A21" s="10">
        <v>1</v>
      </c>
      <c r="B21" s="414" t="s">
        <v>19</v>
      </c>
    </row>
    <row r="22" spans="1:2">
      <c r="A22" s="10">
        <v>2</v>
      </c>
      <c r="B22" s="409" t="s">
        <v>20</v>
      </c>
    </row>
    <row r="23" spans="1:2">
      <c r="A23" s="10">
        <v>3</v>
      </c>
      <c r="B23" s="409" t="s">
        <v>21</v>
      </c>
    </row>
    <row r="24" spans="1:2">
      <c r="A24" s="10">
        <v>4</v>
      </c>
      <c r="B24" s="409" t="s">
        <v>22</v>
      </c>
    </row>
    <row r="25" spans="1:2">
      <c r="A25" s="10">
        <v>5</v>
      </c>
      <c r="B25" s="409" t="s">
        <v>23</v>
      </c>
    </row>
    <row r="26" spans="1:2">
      <c r="A26" s="10">
        <v>6</v>
      </c>
      <c r="B26" s="409" t="s">
        <v>24</v>
      </c>
    </row>
    <row r="27" spans="1:2">
      <c r="A27" s="10">
        <v>7</v>
      </c>
      <c r="B27" s="409" t="s">
        <v>25</v>
      </c>
    </row>
    <row r="28" spans="1:2">
      <c r="A28" s="10"/>
      <c r="B28" s="409"/>
    </row>
    <row r="29" ht="20.25" spans="1:2">
      <c r="A29" s="407"/>
      <c r="B29" s="408" t="s">
        <v>26</v>
      </c>
    </row>
    <row r="30" spans="1:2">
      <c r="A30" s="10">
        <v>1</v>
      </c>
      <c r="B30" s="414" t="s">
        <v>27</v>
      </c>
    </row>
    <row r="31" spans="1:2">
      <c r="A31" s="10">
        <v>2</v>
      </c>
      <c r="B31" s="409" t="s">
        <v>28</v>
      </c>
    </row>
    <row r="32" spans="1:2">
      <c r="A32" s="10">
        <v>3</v>
      </c>
      <c r="B32" s="409" t="s">
        <v>29</v>
      </c>
    </row>
    <row r="33" ht="28.5" spans="1:2">
      <c r="A33" s="10">
        <v>4</v>
      </c>
      <c r="B33" s="409" t="s">
        <v>30</v>
      </c>
    </row>
    <row r="34" spans="1:2">
      <c r="A34" s="10">
        <v>5</v>
      </c>
      <c r="B34" s="409" t="s">
        <v>31</v>
      </c>
    </row>
    <row r="35" spans="1:2">
      <c r="A35" s="10">
        <v>6</v>
      </c>
      <c r="B35" s="409" t="s">
        <v>32</v>
      </c>
    </row>
    <row r="36" spans="1:2">
      <c r="A36" s="10">
        <v>7</v>
      </c>
      <c r="B36" s="409" t="s">
        <v>33</v>
      </c>
    </row>
    <row r="37" spans="1:2">
      <c r="A37" s="10"/>
      <c r="B37" s="409"/>
    </row>
    <row r="39" spans="1:2">
      <c r="A39" s="415" t="s">
        <v>34</v>
      </c>
      <c r="B39" s="41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C19" sqref="C19"/>
    </sheetView>
  </sheetViews>
  <sheetFormatPr defaultColWidth="9" defaultRowHeight="14.25"/>
  <cols>
    <col min="1" max="1" width="7" customWidth="1"/>
    <col min="2" max="2" width="14.5" customWidth="1"/>
    <col min="3" max="3" width="19.1" style="60" customWidth="1"/>
    <col min="4" max="4" width="10.6" customWidth="1"/>
    <col min="5" max="5" width="20.4" customWidth="1"/>
    <col min="6" max="6" width="11.375" customWidth="1"/>
    <col min="7" max="7" width="8" customWidth="1"/>
    <col min="8" max="8" width="11.3" customWidth="1"/>
    <col min="9" max="14" width="7.3" customWidth="1"/>
    <col min="15" max="15" width="10.625" customWidth="1"/>
  </cols>
  <sheetData>
    <row r="1" ht="29.25" spans="1:15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312</v>
      </c>
      <c r="B2" s="5" t="s">
        <v>313</v>
      </c>
      <c r="C2" s="5" t="s">
        <v>314</v>
      </c>
      <c r="D2" s="5" t="s">
        <v>315</v>
      </c>
      <c r="E2" s="5" t="s">
        <v>316</v>
      </c>
      <c r="F2" s="5" t="s">
        <v>317</v>
      </c>
      <c r="G2" s="5" t="s">
        <v>318</v>
      </c>
      <c r="H2" s="5" t="s">
        <v>319</v>
      </c>
      <c r="I2" s="4" t="s">
        <v>320</v>
      </c>
      <c r="J2" s="4" t="s">
        <v>321</v>
      </c>
      <c r="K2" s="4" t="s">
        <v>322</v>
      </c>
      <c r="L2" s="4" t="s">
        <v>323</v>
      </c>
      <c r="M2" s="4" t="s">
        <v>324</v>
      </c>
      <c r="N2" s="5" t="s">
        <v>325</v>
      </c>
      <c r="O2" s="5" t="s">
        <v>326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284</v>
      </c>
      <c r="J3" s="4" t="s">
        <v>284</v>
      </c>
      <c r="K3" s="4" t="s">
        <v>284</v>
      </c>
      <c r="L3" s="4" t="s">
        <v>284</v>
      </c>
      <c r="M3" s="4" t="s">
        <v>284</v>
      </c>
      <c r="N3" s="7"/>
      <c r="O3" s="7"/>
    </row>
    <row r="4" ht="25" customHeight="1" spans="1:15">
      <c r="A4" s="9">
        <v>1</v>
      </c>
      <c r="B4" s="23" t="s">
        <v>327</v>
      </c>
      <c r="C4" s="23" t="s">
        <v>328</v>
      </c>
      <c r="D4" s="22" t="s">
        <v>116</v>
      </c>
      <c r="E4" s="24" t="s">
        <v>62</v>
      </c>
      <c r="F4" s="22" t="s">
        <v>329</v>
      </c>
      <c r="G4" s="9" t="s">
        <v>65</v>
      </c>
      <c r="H4" s="9"/>
      <c r="I4" s="66">
        <v>2</v>
      </c>
      <c r="J4" s="66">
        <v>1</v>
      </c>
      <c r="K4" s="66">
        <v>3</v>
      </c>
      <c r="L4" s="66">
        <v>5</v>
      </c>
      <c r="M4" s="66">
        <v>0</v>
      </c>
      <c r="N4" s="9">
        <f>SUM(I4:M4)</f>
        <v>11</v>
      </c>
      <c r="O4" s="9"/>
    </row>
    <row r="5" ht="25" customHeight="1" spans="1:15">
      <c r="A5" s="9">
        <v>2</v>
      </c>
      <c r="B5" s="23" t="s">
        <v>330</v>
      </c>
      <c r="C5" s="23" t="s">
        <v>328</v>
      </c>
      <c r="D5" s="22" t="s">
        <v>118</v>
      </c>
      <c r="E5" s="24" t="s">
        <v>62</v>
      </c>
      <c r="F5" s="22" t="s">
        <v>329</v>
      </c>
      <c r="G5" s="9" t="s">
        <v>65</v>
      </c>
      <c r="H5" s="9"/>
      <c r="I5" s="66">
        <v>4</v>
      </c>
      <c r="J5" s="66">
        <v>1</v>
      </c>
      <c r="K5" s="66">
        <v>1</v>
      </c>
      <c r="L5" s="66">
        <v>10</v>
      </c>
      <c r="M5" s="66">
        <v>0</v>
      </c>
      <c r="N5" s="9">
        <f>SUM(I5:M5)</f>
        <v>16</v>
      </c>
      <c r="O5" s="9"/>
    </row>
    <row r="6" ht="25" customHeight="1" spans="1:15">
      <c r="A6" s="9">
        <v>3</v>
      </c>
      <c r="B6" s="26"/>
      <c r="C6" s="23" t="s">
        <v>328</v>
      </c>
      <c r="D6" s="22" t="s">
        <v>117</v>
      </c>
      <c r="E6" s="24" t="s">
        <v>62</v>
      </c>
      <c r="F6" s="22" t="s">
        <v>329</v>
      </c>
      <c r="G6" s="9" t="s">
        <v>65</v>
      </c>
      <c r="H6" s="9"/>
      <c r="I6" s="66">
        <v>5</v>
      </c>
      <c r="J6" s="66">
        <v>2</v>
      </c>
      <c r="K6" s="66">
        <v>3</v>
      </c>
      <c r="L6" s="66">
        <v>12</v>
      </c>
      <c r="M6" s="66">
        <v>0</v>
      </c>
      <c r="N6" s="9">
        <f>SUM(I6:M6)</f>
        <v>22</v>
      </c>
      <c r="O6" s="9"/>
    </row>
    <row r="7" ht="25" customHeight="1" spans="1:15">
      <c r="A7" s="10"/>
      <c r="B7" s="10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ht="25" customHeight="1" spans="1:15">
      <c r="A8" s="10"/>
      <c r="B8" s="10"/>
      <c r="C8" s="9"/>
      <c r="D8" s="10"/>
      <c r="E8" s="61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ht="25" customHeight="1" spans="1:15">
      <c r="A9" s="62" t="s">
        <v>331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7"/>
    </row>
    <row r="10" s="2" customFormat="1" ht="18.75" spans="1:15">
      <c r="A10" s="12" t="s">
        <v>332</v>
      </c>
      <c r="B10" s="13"/>
      <c r="C10" s="64"/>
      <c r="D10" s="14"/>
      <c r="E10" s="15"/>
      <c r="F10" s="32"/>
      <c r="G10" s="32"/>
      <c r="H10" s="32"/>
      <c r="I10" s="27"/>
      <c r="J10" s="12" t="s">
        <v>333</v>
      </c>
      <c r="K10" s="13"/>
      <c r="L10" s="13"/>
      <c r="M10" s="14"/>
      <c r="N10" s="13"/>
      <c r="O10" s="20"/>
    </row>
    <row r="11" ht="16.5" spans="1:15">
      <c r="A11" s="16" t="s">
        <v>334</v>
      </c>
      <c r="B11" s="17"/>
      <c r="C11" s="65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</sheetData>
  <mergeCells count="16">
    <mergeCell ref="A1:O1"/>
    <mergeCell ref="A9:O9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:O6 O8:O9 O10:O1048576">
      <formula1>"YES,NO"</formula1>
    </dataValidation>
  </dataValidation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B4" sqref="B4:B6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9.1" customWidth="1"/>
    <col min="5" max="5" width="12.125" customWidth="1"/>
    <col min="6" max="6" width="19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312</v>
      </c>
      <c r="B2" s="5" t="s">
        <v>317</v>
      </c>
      <c r="C2" s="5" t="s">
        <v>313</v>
      </c>
      <c r="D2" s="5" t="s">
        <v>314</v>
      </c>
      <c r="E2" s="5" t="s">
        <v>315</v>
      </c>
      <c r="F2" s="5" t="s">
        <v>316</v>
      </c>
      <c r="G2" s="4" t="s">
        <v>336</v>
      </c>
      <c r="H2" s="4"/>
      <c r="I2" s="4" t="s">
        <v>337</v>
      </c>
      <c r="J2" s="4"/>
      <c r="K2" s="6" t="s">
        <v>338</v>
      </c>
      <c r="L2" s="56" t="s">
        <v>339</v>
      </c>
      <c r="M2" s="18" t="s">
        <v>340</v>
      </c>
    </row>
    <row r="3" s="1" customFormat="1" ht="16.5" spans="1:13">
      <c r="A3" s="4"/>
      <c r="B3" s="7"/>
      <c r="C3" s="7"/>
      <c r="D3" s="7"/>
      <c r="E3" s="7"/>
      <c r="F3" s="7"/>
      <c r="G3" s="4" t="s">
        <v>341</v>
      </c>
      <c r="H3" s="4" t="s">
        <v>342</v>
      </c>
      <c r="I3" s="4" t="s">
        <v>341</v>
      </c>
      <c r="J3" s="4" t="s">
        <v>342</v>
      </c>
      <c r="K3" s="8"/>
      <c r="L3" s="57"/>
      <c r="M3" s="19"/>
    </row>
    <row r="4" ht="24" customHeight="1" spans="1:13">
      <c r="A4" s="48">
        <v>1</v>
      </c>
      <c r="B4" s="22" t="s">
        <v>329</v>
      </c>
      <c r="C4" s="23" t="s">
        <v>327</v>
      </c>
      <c r="D4" s="23" t="s">
        <v>328</v>
      </c>
      <c r="E4" s="22" t="s">
        <v>116</v>
      </c>
      <c r="F4" s="24" t="s">
        <v>62</v>
      </c>
      <c r="G4" s="52">
        <v>-0.01</v>
      </c>
      <c r="H4" s="53">
        <v>0</v>
      </c>
      <c r="I4" s="53">
        <v>-0.03</v>
      </c>
      <c r="J4" s="53">
        <v>0</v>
      </c>
      <c r="K4" s="23"/>
      <c r="L4" s="48" t="s">
        <v>94</v>
      </c>
      <c r="M4" s="48" t="s">
        <v>343</v>
      </c>
    </row>
    <row r="5" ht="24" customHeight="1" spans="1:13">
      <c r="A5" s="48">
        <v>2</v>
      </c>
      <c r="B5" s="22" t="s">
        <v>329</v>
      </c>
      <c r="C5" s="23" t="s">
        <v>330</v>
      </c>
      <c r="D5" s="23" t="s">
        <v>328</v>
      </c>
      <c r="E5" s="22" t="s">
        <v>118</v>
      </c>
      <c r="F5" s="24" t="s">
        <v>62</v>
      </c>
      <c r="G5" s="52">
        <v>-0.02</v>
      </c>
      <c r="H5" s="53">
        <v>0</v>
      </c>
      <c r="I5" s="53">
        <v>-0.02</v>
      </c>
      <c r="J5" s="53">
        <v>-0.01</v>
      </c>
      <c r="K5" s="10"/>
      <c r="L5" s="48" t="s">
        <v>94</v>
      </c>
      <c r="M5" s="48" t="s">
        <v>343</v>
      </c>
    </row>
    <row r="6" ht="24" customHeight="1" spans="1:13">
      <c r="A6" s="48">
        <v>3</v>
      </c>
      <c r="B6" s="22" t="s">
        <v>329</v>
      </c>
      <c r="C6" s="26"/>
      <c r="D6" s="23" t="s">
        <v>328</v>
      </c>
      <c r="E6" s="22" t="s">
        <v>117</v>
      </c>
      <c r="F6" s="24" t="s">
        <v>62</v>
      </c>
      <c r="G6" s="52"/>
      <c r="H6" s="54"/>
      <c r="I6" s="53"/>
      <c r="J6" s="53"/>
      <c r="K6" s="58"/>
      <c r="L6" s="48" t="s">
        <v>94</v>
      </c>
      <c r="M6" s="48" t="s">
        <v>343</v>
      </c>
    </row>
    <row r="7" ht="24" customHeight="1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ht="24" customHeight="1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="2" customFormat="1" ht="18.75" spans="1:13">
      <c r="A9" s="12" t="s">
        <v>344</v>
      </c>
      <c r="B9" s="13"/>
      <c r="C9" s="13"/>
      <c r="D9" s="13"/>
      <c r="E9" s="14"/>
      <c r="F9" s="15"/>
      <c r="G9" s="27"/>
      <c r="H9" s="12" t="s">
        <v>333</v>
      </c>
      <c r="I9" s="13"/>
      <c r="J9" s="13"/>
      <c r="K9" s="14"/>
      <c r="L9" s="59"/>
      <c r="M9" s="20"/>
    </row>
    <row r="10" ht="16.5" spans="1:13">
      <c r="A10" s="55" t="s">
        <v>345</v>
      </c>
      <c r="B10" s="55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6 M7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B4" sqref="B4:B6"/>
    </sheetView>
  </sheetViews>
  <sheetFormatPr defaultColWidth="9" defaultRowHeight="14.25"/>
  <cols>
    <col min="1" max="2" width="8.625" customWidth="1"/>
    <col min="3" max="3" width="12.125" customWidth="1"/>
    <col min="4" max="4" width="21.125" customWidth="1"/>
    <col min="5" max="5" width="12.125" customWidth="1"/>
    <col min="6" max="6" width="17.875" customWidth="1"/>
    <col min="7" max="9" width="8.6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347</v>
      </c>
      <c r="B2" s="5" t="s">
        <v>317</v>
      </c>
      <c r="C2" s="5" t="s">
        <v>313</v>
      </c>
      <c r="D2" s="5" t="s">
        <v>314</v>
      </c>
      <c r="E2" s="5" t="s">
        <v>315</v>
      </c>
      <c r="F2" s="5" t="s">
        <v>316</v>
      </c>
      <c r="G2" s="34" t="s">
        <v>348</v>
      </c>
      <c r="H2" s="35"/>
      <c r="I2" s="46"/>
      <c r="J2" s="34" t="s">
        <v>349</v>
      </c>
      <c r="K2" s="35"/>
      <c r="L2" s="46"/>
      <c r="M2" s="34" t="s">
        <v>350</v>
      </c>
      <c r="N2" s="35"/>
      <c r="O2" s="46"/>
      <c r="P2" s="34" t="s">
        <v>351</v>
      </c>
      <c r="Q2" s="35"/>
      <c r="R2" s="46"/>
      <c r="S2" s="35" t="s">
        <v>352</v>
      </c>
      <c r="T2" s="35"/>
      <c r="U2" s="46"/>
      <c r="V2" s="29" t="s">
        <v>353</v>
      </c>
      <c r="W2" s="29" t="s">
        <v>326</v>
      </c>
    </row>
    <row r="3" s="1" customFormat="1" ht="16.5" spans="1:23">
      <c r="A3" s="7"/>
      <c r="B3" s="36"/>
      <c r="C3" s="36"/>
      <c r="D3" s="36"/>
      <c r="E3" s="36"/>
      <c r="F3" s="36"/>
      <c r="G3" s="4" t="s">
        <v>354</v>
      </c>
      <c r="H3" s="4" t="s">
        <v>67</v>
      </c>
      <c r="I3" s="4" t="s">
        <v>317</v>
      </c>
      <c r="J3" s="4" t="s">
        <v>354</v>
      </c>
      <c r="K3" s="4" t="s">
        <v>67</v>
      </c>
      <c r="L3" s="4" t="s">
        <v>317</v>
      </c>
      <c r="M3" s="4" t="s">
        <v>354</v>
      </c>
      <c r="N3" s="4" t="s">
        <v>67</v>
      </c>
      <c r="O3" s="4" t="s">
        <v>317</v>
      </c>
      <c r="P3" s="4" t="s">
        <v>354</v>
      </c>
      <c r="Q3" s="4" t="s">
        <v>67</v>
      </c>
      <c r="R3" s="4" t="s">
        <v>317</v>
      </c>
      <c r="S3" s="4" t="s">
        <v>354</v>
      </c>
      <c r="T3" s="4" t="s">
        <v>67</v>
      </c>
      <c r="U3" s="4" t="s">
        <v>317</v>
      </c>
      <c r="V3" s="50"/>
      <c r="W3" s="50"/>
    </row>
    <row r="4" ht="21" customHeight="1" spans="1:23">
      <c r="A4" s="37" t="s">
        <v>355</v>
      </c>
      <c r="B4" s="22" t="s">
        <v>329</v>
      </c>
      <c r="C4" s="23" t="s">
        <v>327</v>
      </c>
      <c r="D4" s="23" t="s">
        <v>328</v>
      </c>
      <c r="E4" s="22" t="s">
        <v>116</v>
      </c>
      <c r="F4" s="24" t="s">
        <v>62</v>
      </c>
      <c r="G4" s="38"/>
      <c r="H4" s="39"/>
      <c r="I4" s="39"/>
      <c r="J4" s="47"/>
      <c r="K4" s="48"/>
      <c r="L4" s="48"/>
      <c r="M4" s="9"/>
      <c r="N4" s="9"/>
      <c r="O4" s="9"/>
      <c r="P4" s="9"/>
      <c r="Q4" s="9"/>
      <c r="R4" s="9"/>
      <c r="S4" s="9"/>
      <c r="T4" s="9"/>
      <c r="U4" s="9"/>
      <c r="V4" s="48" t="s">
        <v>356</v>
      </c>
      <c r="W4" s="9"/>
    </row>
    <row r="5" s="33" customFormat="1" ht="21" customHeight="1" spans="1:23">
      <c r="A5" s="40" t="s">
        <v>355</v>
      </c>
      <c r="B5" s="22" t="s">
        <v>329</v>
      </c>
      <c r="C5" s="23" t="s">
        <v>330</v>
      </c>
      <c r="D5" s="23" t="s">
        <v>328</v>
      </c>
      <c r="E5" s="22" t="s">
        <v>118</v>
      </c>
      <c r="F5" s="24" t="s">
        <v>62</v>
      </c>
      <c r="G5" s="41"/>
      <c r="H5" s="41"/>
      <c r="I5" s="41"/>
      <c r="J5" s="41"/>
      <c r="K5" s="49"/>
      <c r="L5" s="49"/>
      <c r="M5" s="41"/>
      <c r="N5" s="41"/>
      <c r="O5" s="41"/>
      <c r="P5" s="41"/>
      <c r="Q5" s="41"/>
      <c r="R5" s="41"/>
      <c r="S5" s="41"/>
      <c r="T5" s="41"/>
      <c r="U5" s="41"/>
      <c r="V5" s="49" t="s">
        <v>356</v>
      </c>
      <c r="W5" s="51"/>
    </row>
    <row r="6" ht="24" customHeight="1" spans="1:23">
      <c r="A6" s="40" t="s">
        <v>355</v>
      </c>
      <c r="B6" s="22" t="s">
        <v>329</v>
      </c>
      <c r="C6" s="26"/>
      <c r="D6" s="23" t="s">
        <v>328</v>
      </c>
      <c r="E6" s="22" t="s">
        <v>117</v>
      </c>
      <c r="F6" s="24" t="s">
        <v>62</v>
      </c>
      <c r="G6" s="9"/>
      <c r="H6" s="38"/>
      <c r="I6" s="47"/>
      <c r="J6" s="9"/>
      <c r="K6" s="48"/>
      <c r="L6" s="48"/>
      <c r="M6" s="9"/>
      <c r="N6" s="9"/>
      <c r="O6" s="9"/>
      <c r="P6" s="9"/>
      <c r="Q6" s="9"/>
      <c r="R6" s="9"/>
      <c r="S6" s="9"/>
      <c r="T6" s="9"/>
      <c r="U6" s="9"/>
      <c r="V6" s="48"/>
      <c r="W6" s="9"/>
    </row>
    <row r="7" ht="22" customHeight="1" spans="1:23">
      <c r="A7" s="37"/>
      <c r="B7" s="37"/>
      <c r="C7" s="42"/>
      <c r="D7" s="43"/>
      <c r="E7" s="42"/>
      <c r="F7" s="3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4"/>
      <c r="B8" s="44"/>
      <c r="C8" s="44"/>
      <c r="D8" s="44"/>
      <c r="E8" s="44"/>
      <c r="F8" s="44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5"/>
      <c r="B9" s="45"/>
      <c r="C9" s="45"/>
      <c r="D9" s="45"/>
      <c r="E9" s="45"/>
      <c r="F9" s="45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4"/>
      <c r="B10" s="44"/>
      <c r="C10" s="44"/>
      <c r="D10" s="44"/>
      <c r="E10" s="44"/>
      <c r="F10" s="44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5"/>
      <c r="B11" s="45"/>
      <c r="C11" s="45"/>
      <c r="D11" s="45"/>
      <c r="E11" s="45"/>
      <c r="F11" s="45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18.75" spans="1:23">
      <c r="A13" s="12" t="s">
        <v>344</v>
      </c>
      <c r="B13" s="13"/>
      <c r="C13" s="13"/>
      <c r="D13" s="13"/>
      <c r="E13" s="14"/>
      <c r="F13" s="15"/>
      <c r="G13" s="27"/>
      <c r="H13" s="32"/>
      <c r="I13" s="32"/>
      <c r="J13" s="12" t="s">
        <v>333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4"/>
      <c r="V13" s="13"/>
      <c r="W13" s="20"/>
    </row>
    <row r="14" ht="78" customHeight="1" spans="1:23">
      <c r="A14" s="16" t="s">
        <v>357</v>
      </c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</sheetData>
  <mergeCells count="30">
    <mergeCell ref="A1:W1"/>
    <mergeCell ref="G2:I2"/>
    <mergeCell ref="J2:L2"/>
    <mergeCell ref="M2:O2"/>
    <mergeCell ref="P2:R2"/>
    <mergeCell ref="S2:U2"/>
    <mergeCell ref="A13:E13"/>
    <mergeCell ref="F13:G13"/>
    <mergeCell ref="J13:U13"/>
    <mergeCell ref="A14:W14"/>
    <mergeCell ref="A2:A3"/>
    <mergeCell ref="A8:A9"/>
    <mergeCell ref="A10:A11"/>
    <mergeCell ref="B2:B3"/>
    <mergeCell ref="B8:B9"/>
    <mergeCell ref="B10:B11"/>
    <mergeCell ref="C2:C3"/>
    <mergeCell ref="C8:C9"/>
    <mergeCell ref="C10:C11"/>
    <mergeCell ref="D2:D3"/>
    <mergeCell ref="D8:D9"/>
    <mergeCell ref="D10:D11"/>
    <mergeCell ref="E2:E3"/>
    <mergeCell ref="E8:E9"/>
    <mergeCell ref="E10:E11"/>
    <mergeCell ref="F2:F3"/>
    <mergeCell ref="F8:F9"/>
    <mergeCell ref="F10:F11"/>
    <mergeCell ref="V2:V3"/>
    <mergeCell ref="W2:W3"/>
  </mergeCells>
  <dataValidations count="1">
    <dataValidation type="list" allowBlank="1" showInputMessage="1" showErrorMessage="1" sqref="W1 W4:W5 W6:W11 W12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359</v>
      </c>
      <c r="B2" s="29" t="s">
        <v>313</v>
      </c>
      <c r="C2" s="29" t="s">
        <v>314</v>
      </c>
      <c r="D2" s="29" t="s">
        <v>315</v>
      </c>
      <c r="E2" s="29" t="s">
        <v>316</v>
      </c>
      <c r="F2" s="29" t="s">
        <v>317</v>
      </c>
      <c r="G2" s="28" t="s">
        <v>360</v>
      </c>
      <c r="H2" s="28" t="s">
        <v>361</v>
      </c>
      <c r="I2" s="28" t="s">
        <v>362</v>
      </c>
      <c r="J2" s="28" t="s">
        <v>361</v>
      </c>
      <c r="K2" s="28" t="s">
        <v>363</v>
      </c>
      <c r="L2" s="28" t="s">
        <v>361</v>
      </c>
      <c r="M2" s="29" t="s">
        <v>353</v>
      </c>
      <c r="N2" s="29" t="s">
        <v>326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0" t="s">
        <v>359</v>
      </c>
      <c r="B4" s="31" t="s">
        <v>364</v>
      </c>
      <c r="C4" s="31" t="s">
        <v>354</v>
      </c>
      <c r="D4" s="31" t="s">
        <v>315</v>
      </c>
      <c r="E4" s="29" t="s">
        <v>316</v>
      </c>
      <c r="F4" s="29" t="s">
        <v>317</v>
      </c>
      <c r="G4" s="28" t="s">
        <v>360</v>
      </c>
      <c r="H4" s="28" t="s">
        <v>361</v>
      </c>
      <c r="I4" s="28" t="s">
        <v>362</v>
      </c>
      <c r="J4" s="28" t="s">
        <v>361</v>
      </c>
      <c r="K4" s="28" t="s">
        <v>363</v>
      </c>
      <c r="L4" s="28" t="s">
        <v>361</v>
      </c>
      <c r="M4" s="29" t="s">
        <v>353</v>
      </c>
      <c r="N4" s="29" t="s">
        <v>326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2" t="s">
        <v>365</v>
      </c>
      <c r="B11" s="13"/>
      <c r="C11" s="13"/>
      <c r="D11" s="14"/>
      <c r="E11" s="15"/>
      <c r="F11" s="32"/>
      <c r="G11" s="27"/>
      <c r="H11" s="32"/>
      <c r="I11" s="12" t="s">
        <v>366</v>
      </c>
      <c r="J11" s="13"/>
      <c r="K11" s="13"/>
      <c r="L11" s="13"/>
      <c r="M11" s="13"/>
      <c r="N11" s="20"/>
    </row>
    <row r="12" ht="16.5" spans="1:14">
      <c r="A12" s="16" t="s">
        <v>367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workbookViewId="0">
      <selection activeCell="H17" sqref="H17"/>
    </sheetView>
  </sheetViews>
  <sheetFormatPr defaultColWidth="9" defaultRowHeight="14.25" outlineLevelRow="7"/>
  <cols>
    <col min="1" max="2" width="7" customWidth="1"/>
    <col min="3" max="3" width="12.125" customWidth="1"/>
    <col min="4" max="4" width="19.4" customWidth="1"/>
    <col min="5" max="5" width="12.125" customWidth="1"/>
    <col min="6" max="6" width="19.6" customWidth="1"/>
    <col min="7" max="7" width="11.625" customWidth="1"/>
    <col min="8" max="8" width="22.7" customWidth="1"/>
    <col min="9" max="9" width="14" customWidth="1"/>
    <col min="10" max="10" width="11.5" customWidth="1"/>
  </cols>
  <sheetData>
    <row r="1" ht="29.25" spans="1:10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347</v>
      </c>
      <c r="B2" s="5" t="s">
        <v>317</v>
      </c>
      <c r="C2" s="5" t="s">
        <v>313</v>
      </c>
      <c r="D2" s="5" t="s">
        <v>314</v>
      </c>
      <c r="E2" s="5" t="s">
        <v>315</v>
      </c>
      <c r="F2" s="5" t="s">
        <v>316</v>
      </c>
      <c r="G2" s="4" t="s">
        <v>369</v>
      </c>
      <c r="H2" s="4" t="s">
        <v>370</v>
      </c>
      <c r="I2" s="4" t="s">
        <v>371</v>
      </c>
      <c r="J2" s="4" t="s">
        <v>372</v>
      </c>
      <c r="K2" s="5" t="s">
        <v>353</v>
      </c>
      <c r="L2" s="5" t="s">
        <v>326</v>
      </c>
    </row>
    <row r="3" ht="18.75" spans="1:12">
      <c r="A3" s="21" t="s">
        <v>355</v>
      </c>
      <c r="B3" s="22" t="s">
        <v>329</v>
      </c>
      <c r="C3" s="23" t="s">
        <v>327</v>
      </c>
      <c r="D3" s="23" t="s">
        <v>328</v>
      </c>
      <c r="E3" s="22" t="s">
        <v>116</v>
      </c>
      <c r="F3" s="24" t="s">
        <v>62</v>
      </c>
      <c r="G3" s="25" t="s">
        <v>373</v>
      </c>
      <c r="H3" s="9" t="s">
        <v>374</v>
      </c>
      <c r="I3" s="10"/>
      <c r="J3" s="10"/>
      <c r="K3" s="10" t="s">
        <v>375</v>
      </c>
      <c r="L3" s="9" t="s">
        <v>343</v>
      </c>
    </row>
    <row r="4" ht="18.75" spans="1:12">
      <c r="A4" s="21" t="s">
        <v>355</v>
      </c>
      <c r="B4" s="22" t="s">
        <v>329</v>
      </c>
      <c r="C4" s="23" t="s">
        <v>330</v>
      </c>
      <c r="D4" s="23" t="s">
        <v>328</v>
      </c>
      <c r="E4" s="22" t="s">
        <v>118</v>
      </c>
      <c r="F4" s="24" t="s">
        <v>62</v>
      </c>
      <c r="G4" s="25" t="s">
        <v>373</v>
      </c>
      <c r="H4" s="9" t="s">
        <v>374</v>
      </c>
      <c r="I4" s="10"/>
      <c r="J4" s="10"/>
      <c r="K4" s="10" t="s">
        <v>375</v>
      </c>
      <c r="L4" s="9" t="s">
        <v>343</v>
      </c>
    </row>
    <row r="5" ht="18.75" spans="1:12">
      <c r="A5" s="21" t="s">
        <v>355</v>
      </c>
      <c r="B5" s="22" t="s">
        <v>329</v>
      </c>
      <c r="C5" s="26"/>
      <c r="D5" s="23" t="s">
        <v>328</v>
      </c>
      <c r="E5" s="22" t="s">
        <v>117</v>
      </c>
      <c r="F5" s="24" t="s">
        <v>62</v>
      </c>
      <c r="G5" s="25" t="s">
        <v>373</v>
      </c>
      <c r="H5" s="9" t="s">
        <v>374</v>
      </c>
      <c r="I5" s="10"/>
      <c r="J5" s="10"/>
      <c r="K5" s="10" t="s">
        <v>375</v>
      </c>
      <c r="L5" s="9" t="s">
        <v>343</v>
      </c>
    </row>
    <row r="6" spans="1:1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="2" customFormat="1" ht="18.75" spans="1:12">
      <c r="A7" s="12" t="s">
        <v>376</v>
      </c>
      <c r="B7" s="13"/>
      <c r="C7" s="13"/>
      <c r="D7" s="13"/>
      <c r="E7" s="14"/>
      <c r="F7" s="15"/>
      <c r="G7" s="27"/>
      <c r="H7" s="12" t="s">
        <v>377</v>
      </c>
      <c r="I7" s="13"/>
      <c r="J7" s="13"/>
      <c r="K7" s="13"/>
      <c r="L7" s="20"/>
    </row>
    <row r="8" ht="16.5" spans="1:12">
      <c r="A8" s="16" t="s">
        <v>378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</row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L3:L5 L6:L8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312</v>
      </c>
      <c r="B2" s="5" t="s">
        <v>317</v>
      </c>
      <c r="C2" s="5" t="s">
        <v>354</v>
      </c>
      <c r="D2" s="5" t="s">
        <v>315</v>
      </c>
      <c r="E2" s="5" t="s">
        <v>316</v>
      </c>
      <c r="F2" s="4" t="s">
        <v>380</v>
      </c>
      <c r="G2" s="4" t="s">
        <v>337</v>
      </c>
      <c r="H2" s="6" t="s">
        <v>338</v>
      </c>
      <c r="I2" s="18" t="s">
        <v>340</v>
      </c>
    </row>
    <row r="3" s="1" customFormat="1" ht="16.5" spans="1:9">
      <c r="A3" s="4"/>
      <c r="B3" s="7"/>
      <c r="C3" s="7"/>
      <c r="D3" s="7"/>
      <c r="E3" s="7"/>
      <c r="F3" s="4" t="s">
        <v>381</v>
      </c>
      <c r="G3" s="4" t="s">
        <v>341</v>
      </c>
      <c r="H3" s="8"/>
      <c r="I3" s="19"/>
    </row>
    <row r="4" spans="1:9">
      <c r="A4" s="9"/>
      <c r="B4" s="10"/>
      <c r="C4" s="9"/>
      <c r="D4" s="11"/>
      <c r="E4" s="9"/>
      <c r="F4" s="9"/>
      <c r="G4" s="9"/>
      <c r="H4" s="9"/>
      <c r="I4" s="9"/>
    </row>
    <row r="5" spans="1:9">
      <c r="A5" s="9"/>
      <c r="B5" s="10"/>
      <c r="C5" s="9"/>
      <c r="D5" s="11"/>
      <c r="E5" s="9"/>
      <c r="F5" s="9"/>
      <c r="G5" s="9"/>
      <c r="H5" s="9"/>
      <c r="I5" s="9"/>
    </row>
    <row r="6" spans="1:9">
      <c r="A6" s="9"/>
      <c r="B6" s="10"/>
      <c r="C6" s="9"/>
      <c r="D6" s="11"/>
      <c r="E6" s="9"/>
      <c r="F6" s="9"/>
      <c r="G6" s="9"/>
      <c r="H6" s="9"/>
      <c r="I6" s="9"/>
    </row>
    <row r="7" spans="1:9">
      <c r="A7" s="9"/>
      <c r="B7" s="10"/>
      <c r="C7" s="9"/>
      <c r="D7" s="11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2" t="s">
        <v>382</v>
      </c>
      <c r="B12" s="13"/>
      <c r="C12" s="13"/>
      <c r="D12" s="14"/>
      <c r="E12" s="15"/>
      <c r="F12" s="12" t="s">
        <v>366</v>
      </c>
      <c r="G12" s="13"/>
      <c r="H12" s="14"/>
      <c r="I12" s="20"/>
    </row>
    <row r="13" ht="16.5" spans="1:9">
      <c r="A13" s="16" t="s">
        <v>383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5" t="s">
        <v>35</v>
      </c>
      <c r="C2" s="386"/>
      <c r="D2" s="386"/>
      <c r="E2" s="386"/>
      <c r="F2" s="386"/>
      <c r="G2" s="386"/>
      <c r="H2" s="386"/>
      <c r="I2" s="400"/>
    </row>
    <row r="3" ht="27.95" customHeight="1" spans="2:9">
      <c r="B3" s="387"/>
      <c r="C3" s="388"/>
      <c r="D3" s="389" t="s">
        <v>36</v>
      </c>
      <c r="E3" s="390"/>
      <c r="F3" s="391" t="s">
        <v>37</v>
      </c>
      <c r="G3" s="392"/>
      <c r="H3" s="389" t="s">
        <v>38</v>
      </c>
      <c r="I3" s="401"/>
    </row>
    <row r="4" ht="27.95" customHeight="1" spans="2:9">
      <c r="B4" s="387" t="s">
        <v>39</v>
      </c>
      <c r="C4" s="388" t="s">
        <v>40</v>
      </c>
      <c r="D4" s="388" t="s">
        <v>41</v>
      </c>
      <c r="E4" s="388" t="s">
        <v>42</v>
      </c>
      <c r="F4" s="393" t="s">
        <v>41</v>
      </c>
      <c r="G4" s="393" t="s">
        <v>42</v>
      </c>
      <c r="H4" s="388" t="s">
        <v>41</v>
      </c>
      <c r="I4" s="402" t="s">
        <v>42</v>
      </c>
    </row>
    <row r="5" ht="27.95" customHeight="1" spans="2:9">
      <c r="B5" s="394" t="s">
        <v>43</v>
      </c>
      <c r="C5" s="10">
        <v>13</v>
      </c>
      <c r="D5" s="10">
        <v>0</v>
      </c>
      <c r="E5" s="10">
        <v>1</v>
      </c>
      <c r="F5" s="395">
        <v>0</v>
      </c>
      <c r="G5" s="395">
        <v>1</v>
      </c>
      <c r="H5" s="10">
        <v>1</v>
      </c>
      <c r="I5" s="403">
        <v>2</v>
      </c>
    </row>
    <row r="6" ht="27.95" customHeight="1" spans="2:9">
      <c r="B6" s="394" t="s">
        <v>44</v>
      </c>
      <c r="C6" s="10">
        <v>20</v>
      </c>
      <c r="D6" s="10">
        <v>0</v>
      </c>
      <c r="E6" s="10">
        <v>1</v>
      </c>
      <c r="F6" s="395">
        <v>1</v>
      </c>
      <c r="G6" s="395">
        <v>2</v>
      </c>
      <c r="H6" s="10">
        <v>2</v>
      </c>
      <c r="I6" s="403">
        <v>3</v>
      </c>
    </row>
    <row r="7" ht="27.95" customHeight="1" spans="2:9">
      <c r="B7" s="394" t="s">
        <v>45</v>
      </c>
      <c r="C7" s="10">
        <v>32</v>
      </c>
      <c r="D7" s="10">
        <v>0</v>
      </c>
      <c r="E7" s="10">
        <v>1</v>
      </c>
      <c r="F7" s="395">
        <v>2</v>
      </c>
      <c r="G7" s="395">
        <v>3</v>
      </c>
      <c r="H7" s="10">
        <v>3</v>
      </c>
      <c r="I7" s="403">
        <v>4</v>
      </c>
    </row>
    <row r="8" ht="27.95" customHeight="1" spans="2:9">
      <c r="B8" s="394" t="s">
        <v>46</v>
      </c>
      <c r="C8" s="10">
        <v>50</v>
      </c>
      <c r="D8" s="10">
        <v>1</v>
      </c>
      <c r="E8" s="10">
        <v>2</v>
      </c>
      <c r="F8" s="395">
        <v>3</v>
      </c>
      <c r="G8" s="395">
        <v>4</v>
      </c>
      <c r="H8" s="10">
        <v>5</v>
      </c>
      <c r="I8" s="403">
        <v>6</v>
      </c>
    </row>
    <row r="9" ht="27.95" customHeight="1" spans="2:9">
      <c r="B9" s="394" t="s">
        <v>47</v>
      </c>
      <c r="C9" s="10">
        <v>80</v>
      </c>
      <c r="D9" s="10">
        <v>2</v>
      </c>
      <c r="E9" s="10">
        <v>3</v>
      </c>
      <c r="F9" s="395">
        <v>5</v>
      </c>
      <c r="G9" s="395">
        <v>6</v>
      </c>
      <c r="H9" s="10">
        <v>7</v>
      </c>
      <c r="I9" s="403">
        <v>8</v>
      </c>
    </row>
    <row r="10" ht="27.95" customHeight="1" spans="2:9">
      <c r="B10" s="394" t="s">
        <v>48</v>
      </c>
      <c r="C10" s="10">
        <v>125</v>
      </c>
      <c r="D10" s="10">
        <v>3</v>
      </c>
      <c r="E10" s="10">
        <v>4</v>
      </c>
      <c r="F10" s="395">
        <v>7</v>
      </c>
      <c r="G10" s="395">
        <v>8</v>
      </c>
      <c r="H10" s="10">
        <v>10</v>
      </c>
      <c r="I10" s="403">
        <v>11</v>
      </c>
    </row>
    <row r="11" ht="27.95" customHeight="1" spans="2:9">
      <c r="B11" s="394" t="s">
        <v>49</v>
      </c>
      <c r="C11" s="10">
        <v>200</v>
      </c>
      <c r="D11" s="10">
        <v>5</v>
      </c>
      <c r="E11" s="10">
        <v>6</v>
      </c>
      <c r="F11" s="395">
        <v>10</v>
      </c>
      <c r="G11" s="395">
        <v>11</v>
      </c>
      <c r="H11" s="10">
        <v>14</v>
      </c>
      <c r="I11" s="403">
        <v>15</v>
      </c>
    </row>
    <row r="12" ht="27.95" customHeight="1" spans="2:9">
      <c r="B12" s="396" t="s">
        <v>50</v>
      </c>
      <c r="C12" s="397">
        <v>315</v>
      </c>
      <c r="D12" s="397">
        <v>7</v>
      </c>
      <c r="E12" s="397">
        <v>8</v>
      </c>
      <c r="F12" s="398">
        <v>14</v>
      </c>
      <c r="G12" s="398">
        <v>15</v>
      </c>
      <c r="H12" s="397">
        <v>21</v>
      </c>
      <c r="I12" s="404">
        <v>22</v>
      </c>
    </row>
    <row r="14" spans="2:4">
      <c r="B14" s="399" t="s">
        <v>51</v>
      </c>
      <c r="C14" s="399"/>
      <c r="D14" s="39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02" customWidth="1"/>
    <col min="2" max="9" width="10.375" style="202"/>
    <col min="10" max="10" width="8.875" style="202" customWidth="1"/>
    <col min="11" max="11" width="12" style="202" customWidth="1"/>
    <col min="12" max="16384" width="10.375" style="202"/>
  </cols>
  <sheetData>
    <row r="1" ht="21" spans="1:11">
      <c r="A1" s="309" t="s">
        <v>52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ht="15" spans="1:11">
      <c r="A2" s="203" t="s">
        <v>53</v>
      </c>
      <c r="B2" s="310" t="s">
        <v>54</v>
      </c>
      <c r="C2" s="310"/>
      <c r="D2" s="205" t="s">
        <v>55</v>
      </c>
      <c r="E2" s="205"/>
      <c r="F2" s="204" t="s">
        <v>56</v>
      </c>
      <c r="G2" s="204"/>
      <c r="H2" s="206" t="s">
        <v>57</v>
      </c>
      <c r="I2" s="276" t="s">
        <v>56</v>
      </c>
      <c r="J2" s="276"/>
      <c r="K2" s="277"/>
    </row>
    <row r="3" ht="14.25" spans="1:11">
      <c r="A3" s="207" t="s">
        <v>58</v>
      </c>
      <c r="B3" s="208"/>
      <c r="C3" s="209"/>
      <c r="D3" s="210" t="s">
        <v>59</v>
      </c>
      <c r="E3" s="211"/>
      <c r="F3" s="211"/>
      <c r="G3" s="212"/>
      <c r="H3" s="210" t="s">
        <v>60</v>
      </c>
      <c r="I3" s="211"/>
      <c r="J3" s="211"/>
      <c r="K3" s="212"/>
    </row>
    <row r="4" ht="14.25" spans="1:11">
      <c r="A4" s="213" t="s">
        <v>61</v>
      </c>
      <c r="B4" s="127" t="s">
        <v>62</v>
      </c>
      <c r="C4" s="128"/>
      <c r="D4" s="213" t="s">
        <v>63</v>
      </c>
      <c r="E4" s="214"/>
      <c r="F4" s="215">
        <v>45306</v>
      </c>
      <c r="G4" s="216"/>
      <c r="H4" s="213" t="s">
        <v>64</v>
      </c>
      <c r="I4" s="214"/>
      <c r="J4" s="127" t="s">
        <v>65</v>
      </c>
      <c r="K4" s="128" t="s">
        <v>66</v>
      </c>
    </row>
    <row r="5" ht="14.25" spans="1:11">
      <c r="A5" s="217" t="s">
        <v>67</v>
      </c>
      <c r="B5" s="127" t="s">
        <v>68</v>
      </c>
      <c r="C5" s="128"/>
      <c r="D5" s="213" t="s">
        <v>69</v>
      </c>
      <c r="E5" s="214"/>
      <c r="F5" s="215">
        <v>45280</v>
      </c>
      <c r="G5" s="216"/>
      <c r="H5" s="213" t="s">
        <v>70</v>
      </c>
      <c r="I5" s="214"/>
      <c r="J5" s="127" t="s">
        <v>65</v>
      </c>
      <c r="K5" s="128" t="s">
        <v>66</v>
      </c>
    </row>
    <row r="6" ht="14.25" spans="1:11">
      <c r="A6" s="213" t="s">
        <v>71</v>
      </c>
      <c r="B6" s="311">
        <v>3</v>
      </c>
      <c r="C6" s="312">
        <v>6</v>
      </c>
      <c r="D6" s="217" t="s">
        <v>72</v>
      </c>
      <c r="E6" s="236"/>
      <c r="F6" s="215">
        <v>45301</v>
      </c>
      <c r="G6" s="216"/>
      <c r="H6" s="213" t="s">
        <v>73</v>
      </c>
      <c r="I6" s="214"/>
      <c r="J6" s="127" t="s">
        <v>65</v>
      </c>
      <c r="K6" s="128" t="s">
        <v>66</v>
      </c>
    </row>
    <row r="7" ht="14.25" spans="1:11">
      <c r="A7" s="213" t="s">
        <v>74</v>
      </c>
      <c r="B7" s="313">
        <v>9927</v>
      </c>
      <c r="C7" s="314"/>
      <c r="D7" s="217" t="s">
        <v>75</v>
      </c>
      <c r="E7" s="235"/>
      <c r="F7" s="215">
        <v>45303</v>
      </c>
      <c r="G7" s="216"/>
      <c r="H7" s="213" t="s">
        <v>76</v>
      </c>
      <c r="I7" s="214"/>
      <c r="J7" s="127" t="s">
        <v>65</v>
      </c>
      <c r="K7" s="128" t="s">
        <v>66</v>
      </c>
    </row>
    <row r="8" ht="15" spans="1:14">
      <c r="A8" s="221" t="s">
        <v>77</v>
      </c>
      <c r="B8" s="315" t="s">
        <v>78</v>
      </c>
      <c r="C8" s="316"/>
      <c r="D8" s="224" t="s">
        <v>79</v>
      </c>
      <c r="E8" s="225"/>
      <c r="F8" s="226">
        <v>45304</v>
      </c>
      <c r="G8" s="227"/>
      <c r="H8" s="224" t="s">
        <v>80</v>
      </c>
      <c r="I8" s="225"/>
      <c r="J8" s="222" t="s">
        <v>65</v>
      </c>
      <c r="K8" s="223" t="s">
        <v>66</v>
      </c>
      <c r="N8" s="363"/>
    </row>
    <row r="9" ht="15" spans="1:11">
      <c r="A9" s="317" t="s">
        <v>81</v>
      </c>
      <c r="B9" s="318"/>
      <c r="C9" s="318"/>
      <c r="D9" s="318"/>
      <c r="E9" s="318"/>
      <c r="F9" s="318"/>
      <c r="G9" s="318"/>
      <c r="H9" s="318"/>
      <c r="I9" s="318"/>
      <c r="J9" s="318"/>
      <c r="K9" s="364"/>
    </row>
    <row r="10" ht="15" spans="1:11">
      <c r="A10" s="319" t="s">
        <v>82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65"/>
    </row>
    <row r="11" ht="14.25" spans="1:11">
      <c r="A11" s="321" t="s">
        <v>83</v>
      </c>
      <c r="B11" s="322" t="s">
        <v>84</v>
      </c>
      <c r="C11" s="323" t="s">
        <v>85</v>
      </c>
      <c r="D11" s="324"/>
      <c r="E11" s="325" t="s">
        <v>86</v>
      </c>
      <c r="F11" s="322" t="s">
        <v>84</v>
      </c>
      <c r="G11" s="323" t="s">
        <v>85</v>
      </c>
      <c r="H11" s="323" t="s">
        <v>87</v>
      </c>
      <c r="I11" s="325" t="s">
        <v>88</v>
      </c>
      <c r="J11" s="322" t="s">
        <v>84</v>
      </c>
      <c r="K11" s="366" t="s">
        <v>85</v>
      </c>
    </row>
    <row r="12" ht="14.25" spans="1:11">
      <c r="A12" s="217" t="s">
        <v>89</v>
      </c>
      <c r="B12" s="234" t="s">
        <v>84</v>
      </c>
      <c r="C12" s="127" t="s">
        <v>85</v>
      </c>
      <c r="D12" s="235"/>
      <c r="E12" s="236" t="s">
        <v>90</v>
      </c>
      <c r="F12" s="234" t="s">
        <v>84</v>
      </c>
      <c r="G12" s="127" t="s">
        <v>85</v>
      </c>
      <c r="H12" s="127" t="s">
        <v>87</v>
      </c>
      <c r="I12" s="236" t="s">
        <v>91</v>
      </c>
      <c r="J12" s="234" t="s">
        <v>84</v>
      </c>
      <c r="K12" s="128" t="s">
        <v>85</v>
      </c>
    </row>
    <row r="13" ht="14.25" spans="1:11">
      <c r="A13" s="217" t="s">
        <v>92</v>
      </c>
      <c r="B13" s="234" t="s">
        <v>84</v>
      </c>
      <c r="C13" s="127" t="s">
        <v>85</v>
      </c>
      <c r="D13" s="235"/>
      <c r="E13" s="236" t="s">
        <v>93</v>
      </c>
      <c r="F13" s="127" t="s">
        <v>94</v>
      </c>
      <c r="G13" s="127" t="s">
        <v>95</v>
      </c>
      <c r="H13" s="127" t="s">
        <v>87</v>
      </c>
      <c r="I13" s="236" t="s">
        <v>96</v>
      </c>
      <c r="J13" s="234" t="s">
        <v>84</v>
      </c>
      <c r="K13" s="128" t="s">
        <v>85</v>
      </c>
    </row>
    <row r="14" ht="15" spans="1:11">
      <c r="A14" s="224" t="s">
        <v>97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79"/>
    </row>
    <row r="15" ht="15" spans="1:11">
      <c r="A15" s="319" t="s">
        <v>98</v>
      </c>
      <c r="B15" s="320"/>
      <c r="C15" s="320"/>
      <c r="D15" s="320"/>
      <c r="E15" s="320"/>
      <c r="F15" s="320"/>
      <c r="G15" s="320"/>
      <c r="H15" s="320"/>
      <c r="I15" s="320"/>
      <c r="J15" s="320"/>
      <c r="K15" s="365"/>
    </row>
    <row r="16" ht="14.25" spans="1:11">
      <c r="A16" s="326" t="s">
        <v>99</v>
      </c>
      <c r="B16" s="323" t="s">
        <v>94</v>
      </c>
      <c r="C16" s="323" t="s">
        <v>95</v>
      </c>
      <c r="D16" s="327"/>
      <c r="E16" s="328" t="s">
        <v>100</v>
      </c>
      <c r="F16" s="323" t="s">
        <v>94</v>
      </c>
      <c r="G16" s="323" t="s">
        <v>95</v>
      </c>
      <c r="H16" s="329"/>
      <c r="I16" s="328" t="s">
        <v>101</v>
      </c>
      <c r="J16" s="323" t="s">
        <v>94</v>
      </c>
      <c r="K16" s="366" t="s">
        <v>95</v>
      </c>
    </row>
    <row r="17" customHeight="1" spans="1:22">
      <c r="A17" s="252" t="s">
        <v>102</v>
      </c>
      <c r="B17" s="127" t="s">
        <v>94</v>
      </c>
      <c r="C17" s="127" t="s">
        <v>95</v>
      </c>
      <c r="D17" s="330"/>
      <c r="E17" s="253" t="s">
        <v>103</v>
      </c>
      <c r="F17" s="127" t="s">
        <v>94</v>
      </c>
      <c r="G17" s="127" t="s">
        <v>95</v>
      </c>
      <c r="H17" s="331"/>
      <c r="I17" s="253" t="s">
        <v>104</v>
      </c>
      <c r="J17" s="127" t="s">
        <v>94</v>
      </c>
      <c r="K17" s="128" t="s">
        <v>95</v>
      </c>
      <c r="L17" s="367"/>
      <c r="M17" s="367"/>
      <c r="N17" s="367"/>
      <c r="O17" s="367"/>
      <c r="P17" s="367"/>
      <c r="Q17" s="367"/>
      <c r="R17" s="367"/>
      <c r="S17" s="367"/>
      <c r="T17" s="367"/>
      <c r="U17" s="367"/>
      <c r="V17" s="367"/>
    </row>
    <row r="18" ht="18" customHeight="1" spans="1:11">
      <c r="A18" s="332" t="s">
        <v>105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68"/>
    </row>
    <row r="19" s="308" customFormat="1" ht="18" customHeight="1" spans="1:11">
      <c r="A19" s="319" t="s">
        <v>106</v>
      </c>
      <c r="B19" s="320"/>
      <c r="C19" s="320"/>
      <c r="D19" s="320"/>
      <c r="E19" s="320"/>
      <c r="F19" s="320"/>
      <c r="G19" s="320"/>
      <c r="H19" s="320"/>
      <c r="I19" s="320"/>
      <c r="J19" s="320"/>
      <c r="K19" s="365"/>
    </row>
    <row r="20" customHeight="1" spans="1:11">
      <c r="A20" s="334" t="s">
        <v>107</v>
      </c>
      <c r="B20" s="335"/>
      <c r="C20" s="335"/>
      <c r="D20" s="335"/>
      <c r="E20" s="335"/>
      <c r="F20" s="335"/>
      <c r="G20" s="335"/>
      <c r="H20" s="335"/>
      <c r="I20" s="335"/>
      <c r="J20" s="335"/>
      <c r="K20" s="369"/>
    </row>
    <row r="21" ht="21.75" customHeight="1" spans="1:11">
      <c r="A21" s="336" t="s">
        <v>108</v>
      </c>
      <c r="B21" s="337" t="s">
        <v>109</v>
      </c>
      <c r="C21" s="337" t="s">
        <v>110</v>
      </c>
      <c r="D21" s="337" t="s">
        <v>111</v>
      </c>
      <c r="E21" s="337" t="s">
        <v>112</v>
      </c>
      <c r="F21" s="337" t="s">
        <v>113</v>
      </c>
      <c r="G21" s="337" t="s">
        <v>114</v>
      </c>
      <c r="H21" s="337"/>
      <c r="I21" s="370"/>
      <c r="J21" s="208"/>
      <c r="K21" s="282" t="s">
        <v>115</v>
      </c>
    </row>
    <row r="22" ht="23" customHeight="1" spans="1:11">
      <c r="A22" s="338" t="s">
        <v>116</v>
      </c>
      <c r="B22" s="339" t="s">
        <v>94</v>
      </c>
      <c r="C22" s="339" t="s">
        <v>94</v>
      </c>
      <c r="D22" s="339" t="s">
        <v>94</v>
      </c>
      <c r="E22" s="339" t="s">
        <v>94</v>
      </c>
      <c r="F22" s="339" t="s">
        <v>94</v>
      </c>
      <c r="G22" s="339" t="s">
        <v>94</v>
      </c>
      <c r="H22" s="339"/>
      <c r="I22" s="339"/>
      <c r="J22" s="339"/>
      <c r="K22" s="371"/>
    </row>
    <row r="23" ht="23" customHeight="1" spans="1:11">
      <c r="A23" s="338" t="s">
        <v>117</v>
      </c>
      <c r="B23" s="339" t="s">
        <v>94</v>
      </c>
      <c r="C23" s="339" t="s">
        <v>94</v>
      </c>
      <c r="D23" s="339" t="s">
        <v>94</v>
      </c>
      <c r="E23" s="339" t="s">
        <v>94</v>
      </c>
      <c r="F23" s="339" t="s">
        <v>94</v>
      </c>
      <c r="G23" s="339" t="s">
        <v>94</v>
      </c>
      <c r="H23" s="339"/>
      <c r="I23" s="339"/>
      <c r="J23" s="339"/>
      <c r="K23" s="372"/>
    </row>
    <row r="24" ht="23" customHeight="1" spans="1:11">
      <c r="A24" s="338" t="s">
        <v>118</v>
      </c>
      <c r="B24" s="339" t="s">
        <v>94</v>
      </c>
      <c r="C24" s="339" t="s">
        <v>94</v>
      </c>
      <c r="D24" s="339" t="s">
        <v>94</v>
      </c>
      <c r="E24" s="339" t="s">
        <v>94</v>
      </c>
      <c r="F24" s="339" t="s">
        <v>94</v>
      </c>
      <c r="G24" s="339" t="s">
        <v>94</v>
      </c>
      <c r="H24" s="339"/>
      <c r="I24" s="339"/>
      <c r="J24" s="339"/>
      <c r="K24" s="372"/>
    </row>
    <row r="25" ht="23" customHeight="1" spans="1:11">
      <c r="A25" s="338"/>
      <c r="B25" s="339"/>
      <c r="C25" s="339"/>
      <c r="D25" s="339"/>
      <c r="E25" s="339"/>
      <c r="F25" s="339"/>
      <c r="G25" s="339"/>
      <c r="H25" s="339"/>
      <c r="I25" s="339"/>
      <c r="J25" s="339"/>
      <c r="K25" s="373"/>
    </row>
    <row r="26" ht="23" customHeight="1" spans="1:11">
      <c r="A26" s="220"/>
      <c r="B26" s="339"/>
      <c r="C26" s="339"/>
      <c r="D26" s="339"/>
      <c r="E26" s="339"/>
      <c r="F26" s="339"/>
      <c r="G26" s="339"/>
      <c r="H26" s="339"/>
      <c r="I26" s="339"/>
      <c r="J26" s="339"/>
      <c r="K26" s="373"/>
    </row>
    <row r="27" ht="23" customHeight="1" spans="1:11">
      <c r="A27" s="220"/>
      <c r="B27" s="339"/>
      <c r="C27" s="339"/>
      <c r="D27" s="339"/>
      <c r="E27" s="339"/>
      <c r="F27" s="339"/>
      <c r="G27" s="339"/>
      <c r="H27" s="339"/>
      <c r="I27" s="339"/>
      <c r="J27" s="339"/>
      <c r="K27" s="373"/>
    </row>
    <row r="28" ht="23" customHeight="1" spans="1:11">
      <c r="A28" s="245"/>
      <c r="B28" s="340"/>
      <c r="C28" s="340"/>
      <c r="D28" s="340"/>
      <c r="E28" s="340"/>
      <c r="F28" s="340"/>
      <c r="G28" s="340"/>
      <c r="H28" s="340"/>
      <c r="I28" s="340"/>
      <c r="J28" s="340"/>
      <c r="K28" s="374"/>
    </row>
    <row r="29" ht="18" customHeight="1" spans="1:11">
      <c r="A29" s="341" t="s">
        <v>119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75"/>
    </row>
    <row r="30" ht="18.75" customHeight="1" spans="1:11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76"/>
    </row>
    <row r="31" ht="18.75" customHeight="1" spans="1:11">
      <c r="A31" s="345"/>
      <c r="B31" s="346"/>
      <c r="C31" s="346"/>
      <c r="D31" s="346"/>
      <c r="E31" s="346"/>
      <c r="F31" s="346"/>
      <c r="G31" s="346"/>
      <c r="H31" s="346"/>
      <c r="I31" s="346"/>
      <c r="J31" s="346"/>
      <c r="K31" s="377"/>
    </row>
    <row r="32" ht="18" customHeight="1" spans="1:11">
      <c r="A32" s="341" t="s">
        <v>120</v>
      </c>
      <c r="B32" s="342"/>
      <c r="C32" s="342"/>
      <c r="D32" s="342"/>
      <c r="E32" s="342"/>
      <c r="F32" s="342"/>
      <c r="G32" s="342"/>
      <c r="H32" s="342"/>
      <c r="I32" s="342"/>
      <c r="J32" s="342"/>
      <c r="K32" s="375"/>
    </row>
    <row r="33" ht="14.25" spans="1:11">
      <c r="A33" s="347" t="s">
        <v>94</v>
      </c>
      <c r="B33" s="348"/>
      <c r="C33" s="348"/>
      <c r="D33" s="348"/>
      <c r="E33" s="348"/>
      <c r="F33" s="348"/>
      <c r="G33" s="348"/>
      <c r="H33" s="348"/>
      <c r="I33" s="348"/>
      <c r="J33" s="348"/>
      <c r="K33" s="378"/>
    </row>
    <row r="34" ht="15" spans="1:11">
      <c r="A34" s="135" t="s">
        <v>121</v>
      </c>
      <c r="B34" s="137"/>
      <c r="C34" s="127" t="s">
        <v>65</v>
      </c>
      <c r="D34" s="127" t="s">
        <v>66</v>
      </c>
      <c r="E34" s="349" t="s">
        <v>122</v>
      </c>
      <c r="F34" s="350"/>
      <c r="G34" s="350"/>
      <c r="H34" s="350"/>
      <c r="I34" s="350"/>
      <c r="J34" s="350"/>
      <c r="K34" s="379"/>
    </row>
    <row r="35" ht="15" spans="1:11">
      <c r="A35" s="351" t="s">
        <v>123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1"/>
    </row>
    <row r="36" ht="21" customHeight="1" spans="1:11">
      <c r="A36" s="352" t="s">
        <v>124</v>
      </c>
      <c r="B36" s="353"/>
      <c r="C36" s="353"/>
      <c r="D36" s="353"/>
      <c r="E36" s="353"/>
      <c r="F36" s="353"/>
      <c r="G36" s="353"/>
      <c r="H36" s="353"/>
      <c r="I36" s="353"/>
      <c r="J36" s="353"/>
      <c r="K36" s="380"/>
    </row>
    <row r="37" ht="21" customHeight="1" spans="1:11">
      <c r="A37" s="260" t="s">
        <v>125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91"/>
    </row>
    <row r="38" ht="21" customHeight="1" spans="1:11">
      <c r="A38" s="260" t="s">
        <v>126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91"/>
    </row>
    <row r="39" ht="21" customHeight="1" spans="1:11">
      <c r="A39" s="260" t="s">
        <v>127</v>
      </c>
      <c r="B39" s="261"/>
      <c r="C39" s="261"/>
      <c r="D39" s="261"/>
      <c r="E39" s="261"/>
      <c r="F39" s="261"/>
      <c r="G39" s="261"/>
      <c r="H39" s="261"/>
      <c r="I39" s="261"/>
      <c r="J39" s="261"/>
      <c r="K39" s="291"/>
    </row>
    <row r="40" ht="21" customHeight="1" spans="1:11">
      <c r="A40" s="260" t="s">
        <v>128</v>
      </c>
      <c r="B40" s="261"/>
      <c r="C40" s="261"/>
      <c r="D40" s="261"/>
      <c r="E40" s="261"/>
      <c r="F40" s="261"/>
      <c r="G40" s="261"/>
      <c r="H40" s="261"/>
      <c r="I40" s="261"/>
      <c r="J40" s="261"/>
      <c r="K40" s="291"/>
    </row>
    <row r="41" ht="21" customHeight="1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91"/>
    </row>
    <row r="42" ht="21" customHeight="1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91"/>
    </row>
    <row r="43" ht="15" spans="1:11">
      <c r="A43" s="255" t="s">
        <v>129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89"/>
    </row>
    <row r="44" ht="15" spans="1:11">
      <c r="A44" s="319" t="s">
        <v>130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65"/>
    </row>
    <row r="45" ht="14.25" spans="1:11">
      <c r="A45" s="326" t="s">
        <v>131</v>
      </c>
      <c r="B45" s="323" t="s">
        <v>94</v>
      </c>
      <c r="C45" s="323" t="s">
        <v>95</v>
      </c>
      <c r="D45" s="323" t="s">
        <v>87</v>
      </c>
      <c r="E45" s="328" t="s">
        <v>132</v>
      </c>
      <c r="F45" s="323" t="s">
        <v>94</v>
      </c>
      <c r="G45" s="323" t="s">
        <v>95</v>
      </c>
      <c r="H45" s="323" t="s">
        <v>87</v>
      </c>
      <c r="I45" s="328" t="s">
        <v>133</v>
      </c>
      <c r="J45" s="323" t="s">
        <v>94</v>
      </c>
      <c r="K45" s="366" t="s">
        <v>95</v>
      </c>
    </row>
    <row r="46" ht="14.25" spans="1:11">
      <c r="A46" s="252" t="s">
        <v>86</v>
      </c>
      <c r="B46" s="127" t="s">
        <v>94</v>
      </c>
      <c r="C46" s="127" t="s">
        <v>95</v>
      </c>
      <c r="D46" s="127" t="s">
        <v>87</v>
      </c>
      <c r="E46" s="253" t="s">
        <v>93</v>
      </c>
      <c r="F46" s="127" t="s">
        <v>94</v>
      </c>
      <c r="G46" s="127" t="s">
        <v>95</v>
      </c>
      <c r="H46" s="127" t="s">
        <v>87</v>
      </c>
      <c r="I46" s="253" t="s">
        <v>104</v>
      </c>
      <c r="J46" s="127" t="s">
        <v>94</v>
      </c>
      <c r="K46" s="128" t="s">
        <v>95</v>
      </c>
    </row>
    <row r="47" ht="15" spans="1:11">
      <c r="A47" s="224" t="s">
        <v>97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79"/>
    </row>
    <row r="48" ht="15" spans="1:11">
      <c r="A48" s="351" t="s">
        <v>134</v>
      </c>
      <c r="B48" s="351"/>
      <c r="C48" s="351"/>
      <c r="D48" s="351"/>
      <c r="E48" s="351"/>
      <c r="F48" s="351"/>
      <c r="G48" s="351"/>
      <c r="H48" s="351"/>
      <c r="I48" s="351"/>
      <c r="J48" s="351"/>
      <c r="K48" s="351"/>
    </row>
    <row r="49" ht="15" spans="1:11">
      <c r="A49" s="352"/>
      <c r="B49" s="353"/>
      <c r="C49" s="353"/>
      <c r="D49" s="353"/>
      <c r="E49" s="353"/>
      <c r="F49" s="353"/>
      <c r="G49" s="353"/>
      <c r="H49" s="353"/>
      <c r="I49" s="353"/>
      <c r="J49" s="353"/>
      <c r="K49" s="380"/>
    </row>
    <row r="50" ht="15" spans="1:11">
      <c r="A50" s="354" t="s">
        <v>135</v>
      </c>
      <c r="B50" s="355" t="s">
        <v>136</v>
      </c>
      <c r="C50" s="355"/>
      <c r="D50" s="356" t="s">
        <v>137</v>
      </c>
      <c r="E50" s="357" t="s">
        <v>138</v>
      </c>
      <c r="F50" s="358" t="s">
        <v>139</v>
      </c>
      <c r="G50" s="359">
        <v>45282</v>
      </c>
      <c r="H50" s="360" t="s">
        <v>140</v>
      </c>
      <c r="I50" s="381"/>
      <c r="J50" s="382" t="s">
        <v>141</v>
      </c>
      <c r="K50" s="383"/>
    </row>
    <row r="51" ht="15" spans="1:11">
      <c r="A51" s="351" t="s">
        <v>142</v>
      </c>
      <c r="B51" s="351"/>
      <c r="C51" s="351"/>
      <c r="D51" s="351"/>
      <c r="E51" s="351"/>
      <c r="F51" s="351"/>
      <c r="G51" s="351"/>
      <c r="H51" s="351"/>
      <c r="I51" s="351"/>
      <c r="J51" s="351"/>
      <c r="K51" s="351"/>
    </row>
    <row r="52" ht="15" spans="1:11">
      <c r="A52" s="361" t="s">
        <v>143</v>
      </c>
      <c r="B52" s="362"/>
      <c r="C52" s="362"/>
      <c r="D52" s="362"/>
      <c r="E52" s="362"/>
      <c r="F52" s="362"/>
      <c r="G52" s="362"/>
      <c r="H52" s="362"/>
      <c r="I52" s="362"/>
      <c r="J52" s="362"/>
      <c r="K52" s="384"/>
    </row>
    <row r="53" ht="15" spans="1:11">
      <c r="A53" s="354" t="s">
        <v>135</v>
      </c>
      <c r="B53" s="355" t="s">
        <v>136</v>
      </c>
      <c r="C53" s="355"/>
      <c r="D53" s="356" t="s">
        <v>137</v>
      </c>
      <c r="E53" s="357" t="s">
        <v>138</v>
      </c>
      <c r="F53" s="358" t="s">
        <v>144</v>
      </c>
      <c r="G53" s="359">
        <v>45282</v>
      </c>
      <c r="H53" s="360" t="s">
        <v>140</v>
      </c>
      <c r="I53" s="381"/>
      <c r="J53" s="382" t="s">
        <v>141</v>
      </c>
      <c r="K53" s="38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5"/>
  <sheetViews>
    <sheetView workbookViewId="0">
      <selection activeCell="E28" sqref="E28"/>
    </sheetView>
  </sheetViews>
  <sheetFormatPr defaultColWidth="9" defaultRowHeight="14.25"/>
  <cols>
    <col min="1" max="1" width="13.625" style="68" customWidth="1"/>
    <col min="2" max="3" width="8.5" style="69" customWidth="1"/>
    <col min="4" max="6" width="8.5" style="68" customWidth="1"/>
    <col min="7" max="7" width="8.875" style="68" customWidth="1"/>
    <col min="8" max="8" width="6.25" style="68" customWidth="1"/>
    <col min="9" max="9" width="2.75" style="68" customWidth="1"/>
    <col min="10" max="10" width="9.15833333333333" style="68" customWidth="1"/>
    <col min="11" max="11" width="11.5" style="68" customWidth="1"/>
    <col min="12" max="15" width="9.75" style="68" customWidth="1"/>
    <col min="16" max="16" width="9.75" style="297" customWidth="1"/>
    <col min="17" max="254" width="9" style="68"/>
    <col min="255" max="16384" width="9" style="71"/>
  </cols>
  <sheetData>
    <row r="1" s="68" customFormat="1" ht="29" customHeight="1" spans="1:257">
      <c r="A1" s="72" t="s">
        <v>145</v>
      </c>
      <c r="B1" s="73"/>
      <c r="C1" s="7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304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</row>
    <row r="2" s="68" customFormat="1" ht="20" customHeight="1" spans="1:257">
      <c r="A2" s="75" t="s">
        <v>61</v>
      </c>
      <c r="B2" s="76" t="str">
        <f>首期!B4</f>
        <v>TAJJAM81223</v>
      </c>
      <c r="C2" s="77"/>
      <c r="D2" s="78" t="s">
        <v>67</v>
      </c>
      <c r="E2" s="79" t="str">
        <f>首期!B5</f>
        <v>男式POLO短袖T恤</v>
      </c>
      <c r="F2" s="79"/>
      <c r="G2" s="79"/>
      <c r="H2" s="79"/>
      <c r="I2" s="97"/>
      <c r="J2" s="98" t="s">
        <v>57</v>
      </c>
      <c r="K2" s="99" t="s">
        <v>56</v>
      </c>
      <c r="L2" s="99"/>
      <c r="M2" s="99"/>
      <c r="N2" s="99"/>
      <c r="O2" s="100"/>
      <c r="P2" s="10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</row>
    <row r="3" s="68" customFormat="1" ht="15" spans="1:257">
      <c r="A3" s="80" t="s">
        <v>146</v>
      </c>
      <c r="B3" s="81"/>
      <c r="C3" s="82"/>
      <c r="D3" s="82"/>
      <c r="E3" s="82"/>
      <c r="F3" s="82"/>
      <c r="G3" s="82"/>
      <c r="H3" s="83"/>
      <c r="I3" s="102"/>
      <c r="J3" s="103" t="s">
        <v>147</v>
      </c>
      <c r="K3" s="103"/>
      <c r="L3" s="103"/>
      <c r="M3" s="103"/>
      <c r="N3" s="103"/>
      <c r="O3" s="104"/>
      <c r="P3" s="105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</row>
    <row r="4" s="68" customFormat="1" ht="16.5" spans="1:257">
      <c r="A4" s="80"/>
      <c r="B4" s="84" t="s">
        <v>109</v>
      </c>
      <c r="C4" s="84" t="s">
        <v>110</v>
      </c>
      <c r="D4" s="85" t="s">
        <v>111</v>
      </c>
      <c r="E4" s="84" t="s">
        <v>112</v>
      </c>
      <c r="F4" s="84" t="s">
        <v>148</v>
      </c>
      <c r="G4" s="84" t="s">
        <v>149</v>
      </c>
      <c r="H4" s="86" t="s">
        <v>150</v>
      </c>
      <c r="I4" s="102"/>
      <c r="J4" s="108"/>
      <c r="K4" s="305" t="s">
        <v>118</v>
      </c>
      <c r="L4" s="305" t="s">
        <v>118</v>
      </c>
      <c r="M4" s="306"/>
      <c r="N4" s="306"/>
      <c r="O4" s="306"/>
      <c r="P4" s="200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</row>
    <row r="5" s="68" customFormat="1" ht="16.5" spans="1:257">
      <c r="A5" s="80"/>
      <c r="B5" s="84" t="s">
        <v>151</v>
      </c>
      <c r="C5" s="84" t="s">
        <v>152</v>
      </c>
      <c r="D5" s="85" t="s">
        <v>153</v>
      </c>
      <c r="E5" s="84" t="s">
        <v>154</v>
      </c>
      <c r="F5" s="84" t="s">
        <v>155</v>
      </c>
      <c r="G5" s="84" t="s">
        <v>156</v>
      </c>
      <c r="H5" s="86" t="s">
        <v>157</v>
      </c>
      <c r="I5" s="107"/>
      <c r="J5" s="109"/>
      <c r="K5" s="110" t="s">
        <v>158</v>
      </c>
      <c r="L5" s="110" t="s">
        <v>159</v>
      </c>
      <c r="M5" s="110"/>
      <c r="N5" s="307"/>
      <c r="O5" s="110"/>
      <c r="P5" s="20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</row>
    <row r="6" s="68" customFormat="1" ht="20" customHeight="1" spans="1:257">
      <c r="A6" s="87" t="s">
        <v>160</v>
      </c>
      <c r="B6" s="88">
        <f>C6-1</f>
        <v>67</v>
      </c>
      <c r="C6" s="88">
        <f>D6-2</f>
        <v>68</v>
      </c>
      <c r="D6" s="89">
        <v>70</v>
      </c>
      <c r="E6" s="88">
        <f>D6+2</f>
        <v>72</v>
      </c>
      <c r="F6" s="88">
        <f>E6+2</f>
        <v>74</v>
      </c>
      <c r="G6" s="88">
        <f>F6+1</f>
        <v>75</v>
      </c>
      <c r="H6" s="88">
        <f>G6+1</f>
        <v>76</v>
      </c>
      <c r="I6" s="107"/>
      <c r="J6" s="111"/>
      <c r="K6" s="111" t="s">
        <v>161</v>
      </c>
      <c r="L6" s="112" t="s">
        <v>162</v>
      </c>
      <c r="M6" s="111"/>
      <c r="N6" s="111"/>
      <c r="O6" s="111"/>
      <c r="P6" s="106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  <c r="IW6" s="71"/>
    </row>
    <row r="7" s="68" customFormat="1" ht="20" customHeight="1" spans="1:257">
      <c r="A7" s="87" t="s">
        <v>163</v>
      </c>
      <c r="B7" s="88">
        <f t="shared" ref="B7:B9" si="0">C7-4</f>
        <v>100</v>
      </c>
      <c r="C7" s="88">
        <f t="shared" ref="C7:C9" si="1">D7-4</f>
        <v>104</v>
      </c>
      <c r="D7" s="89">
        <v>108</v>
      </c>
      <c r="E7" s="88">
        <f t="shared" ref="E7:E9" si="2">D7+4</f>
        <v>112</v>
      </c>
      <c r="F7" s="88">
        <f>E7+4</f>
        <v>116</v>
      </c>
      <c r="G7" s="88">
        <f t="shared" ref="G7:G9" si="3">F7+6</f>
        <v>122</v>
      </c>
      <c r="H7" s="88">
        <f>G7+6</f>
        <v>128</v>
      </c>
      <c r="I7" s="107"/>
      <c r="J7" s="111"/>
      <c r="K7" s="111" t="s">
        <v>164</v>
      </c>
      <c r="L7" s="111" t="s">
        <v>165</v>
      </c>
      <c r="M7" s="111"/>
      <c r="N7" s="111"/>
      <c r="O7" s="111"/>
      <c r="P7" s="106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</row>
    <row r="8" s="68" customFormat="1" ht="20" customHeight="1" spans="1:257">
      <c r="A8" s="87" t="s">
        <v>166</v>
      </c>
      <c r="B8" s="88">
        <f t="shared" si="0"/>
        <v>98</v>
      </c>
      <c r="C8" s="88">
        <f t="shared" si="1"/>
        <v>102</v>
      </c>
      <c r="D8" s="89">
        <v>106</v>
      </c>
      <c r="E8" s="88">
        <f t="shared" si="2"/>
        <v>110</v>
      </c>
      <c r="F8" s="88">
        <f>E8+5</f>
        <v>115</v>
      </c>
      <c r="G8" s="88">
        <f t="shared" si="3"/>
        <v>121</v>
      </c>
      <c r="H8" s="88">
        <f>G8+7</f>
        <v>128</v>
      </c>
      <c r="I8" s="107"/>
      <c r="J8" s="111"/>
      <c r="K8" s="111" t="s">
        <v>164</v>
      </c>
      <c r="L8" s="111" t="s">
        <v>164</v>
      </c>
      <c r="M8" s="111"/>
      <c r="N8" s="111"/>
      <c r="O8" s="111"/>
      <c r="P8" s="106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</row>
    <row r="9" s="68" customFormat="1" ht="20" customHeight="1" spans="1:257">
      <c r="A9" s="87" t="s">
        <v>167</v>
      </c>
      <c r="B9" s="88">
        <f t="shared" si="0"/>
        <v>98</v>
      </c>
      <c r="C9" s="88">
        <f t="shared" si="1"/>
        <v>102</v>
      </c>
      <c r="D9" s="89">
        <v>106</v>
      </c>
      <c r="E9" s="88">
        <f t="shared" si="2"/>
        <v>110</v>
      </c>
      <c r="F9" s="88">
        <f>E9+5</f>
        <v>115</v>
      </c>
      <c r="G9" s="88">
        <f t="shared" si="3"/>
        <v>121</v>
      </c>
      <c r="H9" s="88">
        <f>G9+7</f>
        <v>128</v>
      </c>
      <c r="I9" s="107"/>
      <c r="J9" s="111"/>
      <c r="K9" s="111" t="s">
        <v>168</v>
      </c>
      <c r="L9" s="111" t="s">
        <v>169</v>
      </c>
      <c r="M9" s="111"/>
      <c r="N9" s="111"/>
      <c r="O9" s="111"/>
      <c r="P9" s="106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</row>
    <row r="10" s="68" customFormat="1" ht="20" customHeight="1" spans="1:257">
      <c r="A10" s="87" t="s">
        <v>170</v>
      </c>
      <c r="B10" s="88">
        <f>C10-1.2</f>
        <v>43.1</v>
      </c>
      <c r="C10" s="88">
        <f>D10-1.2</f>
        <v>44.3</v>
      </c>
      <c r="D10" s="89">
        <v>45.5</v>
      </c>
      <c r="E10" s="88">
        <f>D10+1.2</f>
        <v>46.7</v>
      </c>
      <c r="F10" s="88">
        <f>E10+1.2</f>
        <v>47.9</v>
      </c>
      <c r="G10" s="88">
        <f>F10+1.4</f>
        <v>49.3</v>
      </c>
      <c r="H10" s="88">
        <f>G10+1.4</f>
        <v>50.7</v>
      </c>
      <c r="I10" s="107"/>
      <c r="J10" s="111"/>
      <c r="K10" s="111" t="s">
        <v>164</v>
      </c>
      <c r="L10" s="111" t="s">
        <v>171</v>
      </c>
      <c r="M10" s="111"/>
      <c r="N10" s="111"/>
      <c r="O10" s="111"/>
      <c r="P10" s="106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  <c r="IW10" s="71"/>
    </row>
    <row r="11" s="68" customFormat="1" ht="20" customHeight="1" spans="1:257">
      <c r="A11" s="87" t="s">
        <v>172</v>
      </c>
      <c r="B11" s="88">
        <f>C11-0.5</f>
        <v>21</v>
      </c>
      <c r="C11" s="88">
        <f>D11-0.5</f>
        <v>21.5</v>
      </c>
      <c r="D11" s="89">
        <v>22</v>
      </c>
      <c r="E11" s="88">
        <f t="shared" ref="E11:H11" si="4">D11+0.5</f>
        <v>22.5</v>
      </c>
      <c r="F11" s="88">
        <f t="shared" si="4"/>
        <v>23</v>
      </c>
      <c r="G11" s="88">
        <f t="shared" si="4"/>
        <v>23.5</v>
      </c>
      <c r="H11" s="88">
        <f t="shared" si="4"/>
        <v>24</v>
      </c>
      <c r="I11" s="107"/>
      <c r="J11" s="111"/>
      <c r="K11" s="111" t="s">
        <v>161</v>
      </c>
      <c r="L11" s="111" t="s">
        <v>164</v>
      </c>
      <c r="M11" s="111"/>
      <c r="N11" s="111"/>
      <c r="O11" s="111"/>
      <c r="P11" s="106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</row>
    <row r="12" s="68" customFormat="1" ht="20" customHeight="1" spans="1:257">
      <c r="A12" s="87" t="s">
        <v>173</v>
      </c>
      <c r="B12" s="88">
        <f>C12-0.8</f>
        <v>17.9</v>
      </c>
      <c r="C12" s="88">
        <f>D12-0.8</f>
        <v>18.7</v>
      </c>
      <c r="D12" s="89">
        <v>19.5</v>
      </c>
      <c r="E12" s="88">
        <f>D12+0.8</f>
        <v>20.3</v>
      </c>
      <c r="F12" s="88">
        <f>E12+0.8</f>
        <v>21.1</v>
      </c>
      <c r="G12" s="88">
        <f>F12+1.3</f>
        <v>22.4</v>
      </c>
      <c r="H12" s="88">
        <f>G12+1.3</f>
        <v>23.7</v>
      </c>
      <c r="I12" s="107"/>
      <c r="J12" s="111"/>
      <c r="K12" s="111" t="s">
        <v>171</v>
      </c>
      <c r="L12" s="111" t="s">
        <v>174</v>
      </c>
      <c r="M12" s="111"/>
      <c r="N12" s="111"/>
      <c r="O12" s="111"/>
      <c r="P12" s="106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</row>
    <row r="13" s="68" customFormat="1" ht="20" customHeight="1" spans="1:257">
      <c r="A13" s="87" t="s">
        <v>175</v>
      </c>
      <c r="B13" s="88">
        <f>C13-0.7</f>
        <v>16.1</v>
      </c>
      <c r="C13" s="88">
        <f>D13-0.7</f>
        <v>16.8</v>
      </c>
      <c r="D13" s="89">
        <v>17.5</v>
      </c>
      <c r="E13" s="88">
        <f>D13+0.7</f>
        <v>18.2</v>
      </c>
      <c r="F13" s="88">
        <f>E13+0.7</f>
        <v>18.9</v>
      </c>
      <c r="G13" s="88">
        <f>F13+0.95</f>
        <v>19.85</v>
      </c>
      <c r="H13" s="88">
        <f>G13+0.95</f>
        <v>20.8</v>
      </c>
      <c r="I13" s="107"/>
      <c r="J13" s="111"/>
      <c r="K13" s="111" t="s">
        <v>164</v>
      </c>
      <c r="L13" s="111" t="s">
        <v>164</v>
      </c>
      <c r="M13" s="111"/>
      <c r="N13" s="111"/>
      <c r="O13" s="111"/>
      <c r="P13" s="106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</row>
    <row r="14" s="68" customFormat="1" ht="20" customHeight="1" spans="1:257">
      <c r="A14" s="87" t="s">
        <v>176</v>
      </c>
      <c r="B14" s="88">
        <f t="shared" ref="B14:B16" si="5">C14</f>
        <v>2.2</v>
      </c>
      <c r="C14" s="88">
        <f t="shared" ref="C14:C16" si="6">D14</f>
        <v>2.2</v>
      </c>
      <c r="D14" s="89">
        <v>2.2</v>
      </c>
      <c r="E14" s="88">
        <f t="shared" ref="E14:H14" si="7">D14</f>
        <v>2.2</v>
      </c>
      <c r="F14" s="88">
        <f t="shared" si="7"/>
        <v>2.2</v>
      </c>
      <c r="G14" s="88">
        <f t="shared" si="7"/>
        <v>2.2</v>
      </c>
      <c r="H14" s="88">
        <f t="shared" si="7"/>
        <v>2.2</v>
      </c>
      <c r="I14" s="107"/>
      <c r="J14" s="111"/>
      <c r="K14" s="111" t="s">
        <v>164</v>
      </c>
      <c r="L14" s="111" t="s">
        <v>164</v>
      </c>
      <c r="M14" s="111"/>
      <c r="N14" s="111"/>
      <c r="O14" s="111"/>
      <c r="P14" s="106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s="68" customFormat="1" ht="20" customHeight="1" spans="1:257">
      <c r="A15" s="87" t="s">
        <v>177</v>
      </c>
      <c r="B15" s="88">
        <f t="shared" si="5"/>
        <v>2.5</v>
      </c>
      <c r="C15" s="88">
        <f t="shared" si="6"/>
        <v>2.5</v>
      </c>
      <c r="D15" s="89">
        <v>2.5</v>
      </c>
      <c r="E15" s="88">
        <f t="shared" ref="E15:H15" si="8">D15</f>
        <v>2.5</v>
      </c>
      <c r="F15" s="88">
        <f t="shared" si="8"/>
        <v>2.5</v>
      </c>
      <c r="G15" s="88">
        <f t="shared" si="8"/>
        <v>2.5</v>
      </c>
      <c r="H15" s="88">
        <f t="shared" si="8"/>
        <v>2.5</v>
      </c>
      <c r="I15" s="107"/>
      <c r="J15" s="111"/>
      <c r="K15" s="111" t="s">
        <v>164</v>
      </c>
      <c r="L15" s="111" t="s">
        <v>164</v>
      </c>
      <c r="M15" s="111"/>
      <c r="N15" s="111"/>
      <c r="O15" s="111"/>
      <c r="P15" s="106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s="68" customFormat="1" ht="20" customHeight="1" spans="1:257">
      <c r="A16" s="87" t="s">
        <v>178</v>
      </c>
      <c r="B16" s="88">
        <f t="shared" si="5"/>
        <v>5.5</v>
      </c>
      <c r="C16" s="88">
        <f t="shared" si="6"/>
        <v>5.5</v>
      </c>
      <c r="D16" s="89">
        <v>5.5</v>
      </c>
      <c r="E16" s="88">
        <f t="shared" ref="E16:H16" si="9">D16</f>
        <v>5.5</v>
      </c>
      <c r="F16" s="88">
        <f t="shared" si="9"/>
        <v>5.5</v>
      </c>
      <c r="G16" s="88">
        <f t="shared" si="9"/>
        <v>5.5</v>
      </c>
      <c r="H16" s="88">
        <f t="shared" si="9"/>
        <v>5.5</v>
      </c>
      <c r="I16" s="107"/>
      <c r="J16" s="111"/>
      <c r="K16" s="111" t="s">
        <v>164</v>
      </c>
      <c r="L16" s="111" t="s">
        <v>164</v>
      </c>
      <c r="M16" s="111"/>
      <c r="N16" s="111"/>
      <c r="O16" s="111"/>
      <c r="P16" s="106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</row>
    <row r="17" s="68" customFormat="1" ht="20" customHeight="1" spans="1:257">
      <c r="A17" s="90" t="s">
        <v>179</v>
      </c>
      <c r="B17" s="91">
        <f>C17-1</f>
        <v>41</v>
      </c>
      <c r="C17" s="91">
        <f>D17-1</f>
        <v>42</v>
      </c>
      <c r="D17" s="92">
        <v>43</v>
      </c>
      <c r="E17" s="91">
        <f>D17+1</f>
        <v>44</v>
      </c>
      <c r="F17" s="91">
        <f>E17+1</f>
        <v>45</v>
      </c>
      <c r="G17" s="91">
        <f>F17+1.5</f>
        <v>46.5</v>
      </c>
      <c r="H17" s="91">
        <f>G17+1.5</f>
        <v>48</v>
      </c>
      <c r="I17" s="107"/>
      <c r="J17" s="111"/>
      <c r="K17" s="111" t="s">
        <v>164</v>
      </c>
      <c r="L17" s="111" t="s">
        <v>164</v>
      </c>
      <c r="M17" s="111"/>
      <c r="N17" s="111"/>
      <c r="O17" s="111"/>
      <c r="P17" s="106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  <c r="IW17" s="71"/>
    </row>
    <row r="18" s="68" customFormat="1" ht="20" customHeight="1" spans="1:257">
      <c r="A18" s="87" t="s">
        <v>180</v>
      </c>
      <c r="B18" s="88">
        <f>C18-1</f>
        <v>41</v>
      </c>
      <c r="C18" s="88">
        <f>D18-1</f>
        <v>42</v>
      </c>
      <c r="D18" s="89">
        <v>43</v>
      </c>
      <c r="E18" s="88">
        <f>D18+1</f>
        <v>44</v>
      </c>
      <c r="F18" s="88">
        <f>E18+1</f>
        <v>45</v>
      </c>
      <c r="G18" s="88">
        <f>F18+1.5</f>
        <v>46.5</v>
      </c>
      <c r="H18" s="88">
        <f>G18+1.5</f>
        <v>48</v>
      </c>
      <c r="I18" s="107"/>
      <c r="J18" s="111"/>
      <c r="K18" s="111" t="s">
        <v>164</v>
      </c>
      <c r="L18" s="111" t="s">
        <v>164</v>
      </c>
      <c r="M18" s="111"/>
      <c r="N18" s="111"/>
      <c r="O18" s="111"/>
      <c r="P18" s="106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</row>
    <row r="19" s="68" customFormat="1" ht="20" customHeight="1" spans="1:257">
      <c r="A19" s="87" t="s">
        <v>178</v>
      </c>
      <c r="B19" s="88">
        <f>C19</f>
        <v>5.5</v>
      </c>
      <c r="C19" s="88">
        <f>D19</f>
        <v>5.5</v>
      </c>
      <c r="D19" s="89">
        <v>5.5</v>
      </c>
      <c r="E19" s="88">
        <f t="shared" ref="E19:H19" si="10">D19</f>
        <v>5.5</v>
      </c>
      <c r="F19" s="88">
        <f t="shared" si="10"/>
        <v>5.5</v>
      </c>
      <c r="G19" s="88">
        <f t="shared" si="10"/>
        <v>5.5</v>
      </c>
      <c r="H19" s="88">
        <f t="shared" si="10"/>
        <v>5.5</v>
      </c>
      <c r="I19" s="107"/>
      <c r="J19" s="111"/>
      <c r="K19" s="111" t="s">
        <v>164</v>
      </c>
      <c r="L19" s="111" t="s">
        <v>164</v>
      </c>
      <c r="M19" s="111"/>
      <c r="N19" s="111"/>
      <c r="O19" s="111"/>
      <c r="P19" s="106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  <c r="IW19" s="71"/>
    </row>
    <row r="20" s="68" customFormat="1" ht="20" customHeight="1" spans="1:257">
      <c r="A20" s="87" t="s">
        <v>181</v>
      </c>
      <c r="B20" s="88">
        <f>C20-0.5</f>
        <v>13</v>
      </c>
      <c r="C20" s="88">
        <f>D20-0.5</f>
        <v>13.5</v>
      </c>
      <c r="D20" s="89">
        <v>14</v>
      </c>
      <c r="E20" s="88">
        <f t="shared" ref="E20:H20" si="11">D20+0.5</f>
        <v>14.5</v>
      </c>
      <c r="F20" s="88">
        <f t="shared" si="11"/>
        <v>15</v>
      </c>
      <c r="G20" s="88">
        <f t="shared" si="11"/>
        <v>15.5</v>
      </c>
      <c r="H20" s="88">
        <f t="shared" si="11"/>
        <v>16</v>
      </c>
      <c r="I20" s="107"/>
      <c r="J20" s="111"/>
      <c r="K20" s="111" t="s">
        <v>164</v>
      </c>
      <c r="L20" s="111" t="s">
        <v>164</v>
      </c>
      <c r="M20" s="111"/>
      <c r="N20" s="111"/>
      <c r="O20" s="111"/>
      <c r="P20" s="106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</row>
    <row r="21" s="68" customFormat="1" ht="20" customHeight="1" spans="1:257">
      <c r="A21" s="93"/>
      <c r="B21" s="94"/>
      <c r="C21" s="94"/>
      <c r="D21" s="95"/>
      <c r="E21" s="94"/>
      <c r="F21" s="94"/>
      <c r="G21" s="94"/>
      <c r="H21" s="94"/>
      <c r="I21" s="113"/>
      <c r="J21" s="114"/>
      <c r="K21" s="114"/>
      <c r="L21" s="115"/>
      <c r="M21" s="114"/>
      <c r="N21" s="114"/>
      <c r="O21" s="115"/>
      <c r="P21" s="116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</row>
    <row r="22" s="68" customFormat="1" ht="16.5" spans="1:257">
      <c r="A22" s="298"/>
      <c r="B22" s="299"/>
      <c r="C22" s="299"/>
      <c r="D22" s="300"/>
      <c r="E22" s="299"/>
      <c r="F22" s="299"/>
      <c r="G22" s="299"/>
      <c r="H22" s="301"/>
      <c r="P22" s="304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</row>
    <row r="23" s="68" customFormat="1" spans="1:257">
      <c r="A23" s="302" t="s">
        <v>182</v>
      </c>
      <c r="B23" s="303"/>
      <c r="C23" s="303"/>
      <c r="P23" s="304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  <c r="IW23" s="71"/>
    </row>
    <row r="24" s="68" customFormat="1" spans="2:257">
      <c r="B24" s="69"/>
      <c r="C24" s="69"/>
      <c r="J24" s="96" t="s">
        <v>183</v>
      </c>
      <c r="K24" s="117">
        <v>45282</v>
      </c>
      <c r="L24" s="96" t="s">
        <v>184</v>
      </c>
      <c r="M24" s="96" t="s">
        <v>138</v>
      </c>
      <c r="N24" s="96" t="s">
        <v>185</v>
      </c>
      <c r="O24" s="68" t="s">
        <v>141</v>
      </c>
      <c r="P24" s="304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  <c r="IV24" s="71"/>
      <c r="IW24" s="71"/>
    </row>
    <row r="25" s="71" customFormat="1" spans="1:254">
      <c r="A25" s="68"/>
      <c r="B25" s="69"/>
      <c r="C25" s="69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29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topLeftCell="A8" workbookViewId="0">
      <selection activeCell="L14" sqref="L14"/>
    </sheetView>
  </sheetViews>
  <sheetFormatPr defaultColWidth="10" defaultRowHeight="16.5" customHeight="1"/>
  <cols>
    <col min="1" max="1" width="10.875" style="202" customWidth="1"/>
    <col min="2" max="6" width="10" style="202"/>
    <col min="7" max="7" width="10.125" style="202"/>
    <col min="8" max="16384" width="10" style="202"/>
  </cols>
  <sheetData>
    <row r="1" ht="22.5" customHeight="1" spans="1:11">
      <c r="A1" s="121" t="s">
        <v>186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7.25" customHeight="1" spans="1:11">
      <c r="A2" s="203" t="s">
        <v>53</v>
      </c>
      <c r="B2" s="204"/>
      <c r="C2" s="204"/>
      <c r="D2" s="205" t="s">
        <v>55</v>
      </c>
      <c r="E2" s="205"/>
      <c r="F2" s="204" t="s">
        <v>56</v>
      </c>
      <c r="G2" s="204"/>
      <c r="H2" s="206" t="s">
        <v>57</v>
      </c>
      <c r="I2" s="276" t="s">
        <v>56</v>
      </c>
      <c r="J2" s="276"/>
      <c r="K2" s="277"/>
    </row>
    <row r="3" customHeight="1" spans="1:11">
      <c r="A3" s="207" t="s">
        <v>58</v>
      </c>
      <c r="B3" s="208"/>
      <c r="C3" s="209"/>
      <c r="D3" s="210" t="s">
        <v>59</v>
      </c>
      <c r="E3" s="211"/>
      <c r="F3" s="211"/>
      <c r="G3" s="212"/>
      <c r="H3" s="210" t="s">
        <v>60</v>
      </c>
      <c r="I3" s="211"/>
      <c r="J3" s="211"/>
      <c r="K3" s="212"/>
    </row>
    <row r="4" customHeight="1" spans="1:11">
      <c r="A4" s="213" t="s">
        <v>61</v>
      </c>
      <c r="B4" s="127" t="str">
        <f>首期!B4</f>
        <v>TAJJAM81223</v>
      </c>
      <c r="C4" s="128"/>
      <c r="D4" s="213" t="s">
        <v>63</v>
      </c>
      <c r="E4" s="214"/>
      <c r="F4" s="215">
        <v>45306</v>
      </c>
      <c r="G4" s="216"/>
      <c r="H4" s="213" t="s">
        <v>187</v>
      </c>
      <c r="I4" s="214"/>
      <c r="J4" s="127" t="s">
        <v>65</v>
      </c>
      <c r="K4" s="128" t="s">
        <v>66</v>
      </c>
    </row>
    <row r="5" customHeight="1" spans="1:11">
      <c r="A5" s="217" t="s">
        <v>67</v>
      </c>
      <c r="B5" s="127" t="str">
        <f>首期!B5</f>
        <v>男式POLO短袖T恤</v>
      </c>
      <c r="C5" s="128"/>
      <c r="D5" s="213" t="s">
        <v>188</v>
      </c>
      <c r="E5" s="214"/>
      <c r="F5" s="215">
        <v>45280</v>
      </c>
      <c r="G5" s="216"/>
      <c r="H5" s="213" t="s">
        <v>189</v>
      </c>
      <c r="I5" s="214"/>
      <c r="J5" s="127" t="s">
        <v>65</v>
      </c>
      <c r="K5" s="128" t="s">
        <v>66</v>
      </c>
    </row>
    <row r="6" customHeight="1" spans="1:11">
      <c r="A6" s="213" t="s">
        <v>71</v>
      </c>
      <c r="B6" s="218">
        <v>3</v>
      </c>
      <c r="C6" s="219">
        <v>6</v>
      </c>
      <c r="D6" s="213" t="s">
        <v>190</v>
      </c>
      <c r="E6" s="214"/>
      <c r="F6" s="215">
        <v>45301</v>
      </c>
      <c r="G6" s="216"/>
      <c r="H6" s="213" t="s">
        <v>191</v>
      </c>
      <c r="I6" s="214"/>
      <c r="J6" s="214"/>
      <c r="K6" s="278"/>
    </row>
    <row r="7" customHeight="1" spans="1:11">
      <c r="A7" s="213" t="s">
        <v>74</v>
      </c>
      <c r="B7" s="127">
        <f>首期!B7</f>
        <v>9927</v>
      </c>
      <c r="C7" s="128"/>
      <c r="D7" s="213" t="s">
        <v>192</v>
      </c>
      <c r="E7" s="214"/>
      <c r="F7" s="215">
        <v>45303</v>
      </c>
      <c r="G7" s="216"/>
      <c r="H7" s="220"/>
      <c r="I7" s="127"/>
      <c r="J7" s="127"/>
      <c r="K7" s="128"/>
    </row>
    <row r="8" customHeight="1" spans="1:11">
      <c r="A8" s="221" t="s">
        <v>77</v>
      </c>
      <c r="B8" s="222" t="str">
        <f>首期!B8</f>
        <v>CGDD23110200102</v>
      </c>
      <c r="C8" s="223"/>
      <c r="D8" s="224" t="s">
        <v>79</v>
      </c>
      <c r="E8" s="225"/>
      <c r="F8" s="226">
        <v>45304</v>
      </c>
      <c r="G8" s="227"/>
      <c r="H8" s="224"/>
      <c r="I8" s="225"/>
      <c r="J8" s="225"/>
      <c r="K8" s="279"/>
    </row>
    <row r="9" customHeight="1" spans="1:11">
      <c r="A9" s="228" t="s">
        <v>193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customHeight="1" spans="1:11">
      <c r="A10" s="229" t="s">
        <v>83</v>
      </c>
      <c r="B10" s="230" t="s">
        <v>84</v>
      </c>
      <c r="C10" s="231" t="s">
        <v>85</v>
      </c>
      <c r="D10" s="232"/>
      <c r="E10" s="233" t="s">
        <v>88</v>
      </c>
      <c r="F10" s="230" t="s">
        <v>84</v>
      </c>
      <c r="G10" s="231" t="s">
        <v>85</v>
      </c>
      <c r="H10" s="230"/>
      <c r="I10" s="233" t="s">
        <v>86</v>
      </c>
      <c r="J10" s="230" t="s">
        <v>84</v>
      </c>
      <c r="K10" s="280" t="s">
        <v>85</v>
      </c>
    </row>
    <row r="11" customHeight="1" spans="1:11">
      <c r="A11" s="217" t="s">
        <v>89</v>
      </c>
      <c r="B11" s="234" t="s">
        <v>84</v>
      </c>
      <c r="C11" s="127" t="s">
        <v>85</v>
      </c>
      <c r="D11" s="235"/>
      <c r="E11" s="236" t="s">
        <v>91</v>
      </c>
      <c r="F11" s="234" t="s">
        <v>84</v>
      </c>
      <c r="G11" s="127" t="s">
        <v>85</v>
      </c>
      <c r="H11" s="234"/>
      <c r="I11" s="236" t="s">
        <v>96</v>
      </c>
      <c r="J11" s="234" t="s">
        <v>84</v>
      </c>
      <c r="K11" s="128" t="s">
        <v>85</v>
      </c>
    </row>
    <row r="12" customHeight="1" spans="1:11">
      <c r="A12" s="224" t="s">
        <v>122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79"/>
    </row>
    <row r="13" customHeight="1" spans="1:11">
      <c r="A13" s="237" t="s">
        <v>194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customHeight="1" spans="1:11">
      <c r="A14" s="238" t="s">
        <v>195</v>
      </c>
      <c r="B14" s="239"/>
      <c r="C14" s="239"/>
      <c r="D14" s="239"/>
      <c r="E14" s="239"/>
      <c r="F14" s="239"/>
      <c r="G14" s="239"/>
      <c r="H14" s="240"/>
      <c r="I14" s="281"/>
      <c r="J14" s="281"/>
      <c r="K14" s="282"/>
    </row>
    <row r="15" customHeight="1" spans="1:11">
      <c r="A15" s="241"/>
      <c r="B15" s="242"/>
      <c r="C15" s="242"/>
      <c r="D15" s="243"/>
      <c r="E15" s="244"/>
      <c r="F15" s="242"/>
      <c r="G15" s="242"/>
      <c r="H15" s="243"/>
      <c r="I15" s="283"/>
      <c r="J15" s="284"/>
      <c r="K15" s="285"/>
    </row>
    <row r="16" customHeight="1" spans="1:11">
      <c r="A16" s="245"/>
      <c r="B16" s="222"/>
      <c r="C16" s="222"/>
      <c r="D16" s="222"/>
      <c r="E16" s="222"/>
      <c r="F16" s="222"/>
      <c r="G16" s="222"/>
      <c r="H16" s="222"/>
      <c r="I16" s="222"/>
      <c r="J16" s="222"/>
      <c r="K16" s="223"/>
    </row>
    <row r="17" customHeight="1" spans="1:11">
      <c r="A17" s="237" t="s">
        <v>196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customHeight="1" spans="1:11">
      <c r="A18" s="246"/>
      <c r="B18" s="247"/>
      <c r="C18" s="247"/>
      <c r="D18" s="247"/>
      <c r="E18" s="247"/>
      <c r="F18" s="247"/>
      <c r="G18" s="247"/>
      <c r="H18" s="247"/>
      <c r="I18" s="281"/>
      <c r="J18" s="281"/>
      <c r="K18" s="282"/>
    </row>
    <row r="19" customHeight="1" spans="1:11">
      <c r="A19" s="241"/>
      <c r="B19" s="242"/>
      <c r="C19" s="242"/>
      <c r="D19" s="243"/>
      <c r="E19" s="244"/>
      <c r="F19" s="242"/>
      <c r="G19" s="242"/>
      <c r="H19" s="243"/>
      <c r="I19" s="283"/>
      <c r="J19" s="284"/>
      <c r="K19" s="285"/>
    </row>
    <row r="20" customHeight="1" spans="1:11">
      <c r="A20" s="245"/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customHeight="1" spans="1:11">
      <c r="A21" s="248" t="s">
        <v>120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</row>
    <row r="22" customHeight="1" spans="1:11">
      <c r="A22" s="122" t="s">
        <v>197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84"/>
    </row>
    <row r="23" customHeight="1" spans="1:11">
      <c r="A23" s="135" t="s">
        <v>121</v>
      </c>
      <c r="B23" s="137"/>
      <c r="C23" s="127" t="s">
        <v>65</v>
      </c>
      <c r="D23" s="127" t="s">
        <v>66</v>
      </c>
      <c r="E23" s="134"/>
      <c r="F23" s="134"/>
      <c r="G23" s="134"/>
      <c r="H23" s="134"/>
      <c r="I23" s="134"/>
      <c r="J23" s="134"/>
      <c r="K23" s="178"/>
    </row>
    <row r="24" customHeight="1" spans="1:11">
      <c r="A24" s="249" t="s">
        <v>198</v>
      </c>
      <c r="B24" s="130"/>
      <c r="C24" s="130"/>
      <c r="D24" s="130"/>
      <c r="E24" s="130"/>
      <c r="F24" s="130"/>
      <c r="G24" s="130"/>
      <c r="H24" s="130"/>
      <c r="I24" s="130"/>
      <c r="J24" s="130"/>
      <c r="K24" s="286"/>
    </row>
    <row r="25" customHeight="1" spans="1:11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87"/>
    </row>
    <row r="26" customHeight="1" spans="1:11">
      <c r="A26" s="228" t="s">
        <v>130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customHeight="1" spans="1:11">
      <c r="A27" s="207" t="s">
        <v>131</v>
      </c>
      <c r="B27" s="231" t="s">
        <v>94</v>
      </c>
      <c r="C27" s="231" t="s">
        <v>95</v>
      </c>
      <c r="D27" s="231" t="s">
        <v>87</v>
      </c>
      <c r="E27" s="208" t="s">
        <v>132</v>
      </c>
      <c r="F27" s="231" t="s">
        <v>94</v>
      </c>
      <c r="G27" s="231" t="s">
        <v>95</v>
      </c>
      <c r="H27" s="231" t="s">
        <v>87</v>
      </c>
      <c r="I27" s="208" t="s">
        <v>133</v>
      </c>
      <c r="J27" s="231" t="s">
        <v>94</v>
      </c>
      <c r="K27" s="280" t="s">
        <v>95</v>
      </c>
    </row>
    <row r="28" customHeight="1" spans="1:11">
      <c r="A28" s="252" t="s">
        <v>86</v>
      </c>
      <c r="B28" s="127" t="s">
        <v>94</v>
      </c>
      <c r="C28" s="127" t="s">
        <v>95</v>
      </c>
      <c r="D28" s="127" t="s">
        <v>87</v>
      </c>
      <c r="E28" s="253" t="s">
        <v>93</v>
      </c>
      <c r="F28" s="127" t="s">
        <v>94</v>
      </c>
      <c r="G28" s="127" t="s">
        <v>95</v>
      </c>
      <c r="H28" s="127" t="s">
        <v>87</v>
      </c>
      <c r="I28" s="253" t="s">
        <v>104</v>
      </c>
      <c r="J28" s="127" t="s">
        <v>94</v>
      </c>
      <c r="K28" s="128" t="s">
        <v>95</v>
      </c>
    </row>
    <row r="29" customHeight="1" spans="1:11">
      <c r="A29" s="213" t="s">
        <v>97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88"/>
    </row>
    <row r="30" customHeight="1" spans="1:1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89"/>
    </row>
    <row r="31" customHeight="1" spans="1:11">
      <c r="A31" s="257" t="s">
        <v>199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</row>
    <row r="32" ht="21" customHeight="1" spans="1:11">
      <c r="A32" s="258" t="s">
        <v>200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90"/>
    </row>
    <row r="33" ht="21" customHeight="1" spans="1:11">
      <c r="A33" s="260" t="s">
        <v>201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91"/>
    </row>
    <row r="34" ht="21" customHeight="1" spans="1:11">
      <c r="A34" s="260" t="s">
        <v>202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91"/>
    </row>
    <row r="35" ht="21" customHeight="1" spans="1:11">
      <c r="A35" s="260" t="s">
        <v>203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91"/>
    </row>
    <row r="36" ht="21" customHeight="1" spans="1:1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91"/>
    </row>
    <row r="37" ht="21" customHeight="1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91"/>
    </row>
    <row r="38" ht="21" customHeight="1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91"/>
    </row>
    <row r="39" ht="21" customHeight="1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91"/>
    </row>
    <row r="40" ht="21" customHeight="1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91"/>
    </row>
    <row r="41" ht="21" customHeight="1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91"/>
    </row>
    <row r="42" ht="21" customHeight="1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91"/>
    </row>
    <row r="43" ht="17.25" customHeight="1" spans="1:11">
      <c r="A43" s="255" t="s">
        <v>129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89"/>
    </row>
    <row r="44" customHeight="1" spans="1:11">
      <c r="A44" s="257" t="s">
        <v>204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</row>
    <row r="45" ht="18" customHeight="1" spans="1:11">
      <c r="A45" s="262" t="s">
        <v>122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92"/>
    </row>
    <row r="46" ht="18" customHeight="1" spans="1:11">
      <c r="A46" s="262" t="s">
        <v>205</v>
      </c>
      <c r="B46" s="263"/>
      <c r="C46" s="263"/>
      <c r="D46" s="263"/>
      <c r="E46" s="263"/>
      <c r="F46" s="263"/>
      <c r="G46" s="263"/>
      <c r="H46" s="263"/>
      <c r="I46" s="263"/>
      <c r="J46" s="263"/>
      <c r="K46" s="292"/>
    </row>
    <row r="47" ht="18" customHeight="1" spans="1:11">
      <c r="A47" s="250"/>
      <c r="B47" s="251"/>
      <c r="C47" s="251"/>
      <c r="D47" s="251"/>
      <c r="E47" s="251"/>
      <c r="F47" s="251"/>
      <c r="G47" s="251"/>
      <c r="H47" s="251"/>
      <c r="I47" s="251"/>
      <c r="J47" s="251"/>
      <c r="K47" s="287"/>
    </row>
    <row r="48" ht="21" customHeight="1" spans="1:11">
      <c r="A48" s="264" t="s">
        <v>135</v>
      </c>
      <c r="B48" s="265" t="s">
        <v>136</v>
      </c>
      <c r="C48" s="265"/>
      <c r="D48" s="266" t="s">
        <v>137</v>
      </c>
      <c r="E48" s="266" t="s">
        <v>138</v>
      </c>
      <c r="F48" s="266" t="s">
        <v>139</v>
      </c>
      <c r="G48" s="267">
        <v>45295</v>
      </c>
      <c r="H48" s="268" t="s">
        <v>140</v>
      </c>
      <c r="I48" s="268"/>
      <c r="J48" s="265" t="s">
        <v>141</v>
      </c>
      <c r="K48" s="293"/>
    </row>
    <row r="49" customHeight="1" spans="1:11">
      <c r="A49" s="269" t="s">
        <v>142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94"/>
    </row>
    <row r="50" customHeight="1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95"/>
    </row>
    <row r="51" customHeight="1" spans="1:1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96"/>
    </row>
    <row r="52" ht="21" customHeight="1" spans="1:11">
      <c r="A52" s="264" t="s">
        <v>135</v>
      </c>
      <c r="B52" s="265" t="s">
        <v>136</v>
      </c>
      <c r="C52" s="265"/>
      <c r="D52" s="266" t="s">
        <v>137</v>
      </c>
      <c r="E52" s="266" t="s">
        <v>138</v>
      </c>
      <c r="F52" s="266" t="s">
        <v>139</v>
      </c>
      <c r="G52" s="275">
        <v>45295</v>
      </c>
      <c r="H52" s="268" t="s">
        <v>140</v>
      </c>
      <c r="I52" s="268"/>
      <c r="J52" s="265" t="s">
        <v>141</v>
      </c>
      <c r="K52" s="29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5"/>
  <sheetViews>
    <sheetView workbookViewId="0">
      <selection activeCell="J4" sqref="J4"/>
    </sheetView>
  </sheetViews>
  <sheetFormatPr defaultColWidth="9" defaultRowHeight="14.25"/>
  <cols>
    <col min="1" max="1" width="13.625" style="68" customWidth="1"/>
    <col min="2" max="2" width="8.5" style="68" customWidth="1"/>
    <col min="3" max="3" width="7.625" style="69" customWidth="1"/>
    <col min="4" max="8" width="7.625" style="68" customWidth="1"/>
    <col min="9" max="9" width="7.875" style="68" customWidth="1"/>
    <col min="10" max="14" width="10.625" style="68" customWidth="1"/>
    <col min="15" max="15" width="10.625" style="199" customWidth="1"/>
    <col min="16" max="16" width="7.875" style="199" customWidth="1"/>
    <col min="17" max="248" width="9" style="68"/>
    <col min="249" max="16384" width="9" style="71"/>
  </cols>
  <sheetData>
    <row r="1" s="68" customFormat="1" ht="29" customHeight="1" spans="1:251">
      <c r="A1" s="72" t="s">
        <v>145</v>
      </c>
      <c r="B1" s="72"/>
      <c r="C1" s="73"/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</row>
    <row r="2" s="68" customFormat="1" ht="20" customHeight="1" spans="1:251">
      <c r="A2" s="75" t="s">
        <v>61</v>
      </c>
      <c r="B2" s="76" t="str">
        <f>首期!B4</f>
        <v>TAJJAM81223</v>
      </c>
      <c r="C2" s="77"/>
      <c r="D2" s="78" t="s">
        <v>67</v>
      </c>
      <c r="E2" s="79" t="str">
        <f>首期!B5</f>
        <v>男式POLO短袖T恤</v>
      </c>
      <c r="F2" s="79"/>
      <c r="G2" s="79"/>
      <c r="H2" s="79"/>
      <c r="I2" s="97"/>
      <c r="J2" s="98" t="s">
        <v>57</v>
      </c>
      <c r="K2" s="99" t="s">
        <v>56</v>
      </c>
      <c r="L2" s="99"/>
      <c r="M2" s="99"/>
      <c r="N2" s="99"/>
      <c r="O2" s="100"/>
      <c r="P2" s="10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</row>
    <row r="3" s="68" customFormat="1" ht="15" spans="1:251">
      <c r="A3" s="80" t="s">
        <v>146</v>
      </c>
      <c r="B3" s="81"/>
      <c r="C3" s="82"/>
      <c r="D3" s="82"/>
      <c r="E3" s="82"/>
      <c r="F3" s="82"/>
      <c r="G3" s="82"/>
      <c r="H3" s="83"/>
      <c r="I3" s="102"/>
      <c r="J3" s="103" t="s">
        <v>147</v>
      </c>
      <c r="K3" s="103"/>
      <c r="L3" s="103"/>
      <c r="M3" s="103"/>
      <c r="N3" s="103"/>
      <c r="O3" s="104"/>
      <c r="P3" s="105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</row>
    <row r="4" s="68" customFormat="1" ht="16.5" spans="1:251">
      <c r="A4" s="80"/>
      <c r="B4" s="84" t="s">
        <v>109</v>
      </c>
      <c r="C4" s="84" t="s">
        <v>110</v>
      </c>
      <c r="D4" s="85" t="s">
        <v>111</v>
      </c>
      <c r="E4" s="84" t="s">
        <v>112</v>
      </c>
      <c r="F4" s="84" t="s">
        <v>148</v>
      </c>
      <c r="G4" s="84" t="s">
        <v>149</v>
      </c>
      <c r="H4" s="86" t="s">
        <v>150</v>
      </c>
      <c r="I4" s="102"/>
      <c r="J4" s="108" t="s">
        <v>118</v>
      </c>
      <c r="K4" s="108" t="s">
        <v>118</v>
      </c>
      <c r="L4" s="108" t="s">
        <v>118</v>
      </c>
      <c r="M4" s="108" t="s">
        <v>118</v>
      </c>
      <c r="N4" s="108" t="s">
        <v>118</v>
      </c>
      <c r="O4" s="108" t="s">
        <v>118</v>
      </c>
      <c r="P4" s="200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</row>
    <row r="5" s="68" customFormat="1" ht="20" customHeight="1" spans="1:251">
      <c r="A5" s="80"/>
      <c r="B5" s="84" t="s">
        <v>151</v>
      </c>
      <c r="C5" s="84" t="s">
        <v>152</v>
      </c>
      <c r="D5" s="85" t="s">
        <v>153</v>
      </c>
      <c r="E5" s="84" t="s">
        <v>154</v>
      </c>
      <c r="F5" s="84" t="s">
        <v>155</v>
      </c>
      <c r="G5" s="84" t="s">
        <v>156</v>
      </c>
      <c r="H5" s="86" t="s">
        <v>157</v>
      </c>
      <c r="I5" s="107"/>
      <c r="J5" s="84" t="s">
        <v>109</v>
      </c>
      <c r="K5" s="84" t="s">
        <v>110</v>
      </c>
      <c r="L5" s="85" t="s">
        <v>111</v>
      </c>
      <c r="M5" s="84" t="s">
        <v>112</v>
      </c>
      <c r="N5" s="84" t="s">
        <v>148</v>
      </c>
      <c r="O5" s="84" t="s">
        <v>149</v>
      </c>
      <c r="P5" s="20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</row>
    <row r="6" s="68" customFormat="1" ht="20" customHeight="1" spans="1:251">
      <c r="A6" s="87" t="s">
        <v>160</v>
      </c>
      <c r="B6" s="88">
        <f>C6-1</f>
        <v>67</v>
      </c>
      <c r="C6" s="88">
        <f>D6-2</f>
        <v>68</v>
      </c>
      <c r="D6" s="89">
        <v>70</v>
      </c>
      <c r="E6" s="88">
        <f>D6+2</f>
        <v>72</v>
      </c>
      <c r="F6" s="88">
        <f>E6+2</f>
        <v>74</v>
      </c>
      <c r="G6" s="88">
        <f>F6+1</f>
        <v>75</v>
      </c>
      <c r="H6" s="88">
        <f>G6+1</f>
        <v>76</v>
      </c>
      <c r="I6" s="107"/>
      <c r="J6" s="111" t="s">
        <v>206</v>
      </c>
      <c r="K6" s="111" t="s">
        <v>207</v>
      </c>
      <c r="L6" s="112" t="s">
        <v>208</v>
      </c>
      <c r="M6" s="111" t="s">
        <v>209</v>
      </c>
      <c r="N6" s="111" t="s">
        <v>210</v>
      </c>
      <c r="O6" s="111" t="s">
        <v>211</v>
      </c>
      <c r="P6" s="106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</row>
    <row r="7" s="68" customFormat="1" ht="20" customHeight="1" spans="1:251">
      <c r="A7" s="87" t="s">
        <v>163</v>
      </c>
      <c r="B7" s="88">
        <f t="shared" ref="B7:B9" si="0">C7-4</f>
        <v>100</v>
      </c>
      <c r="C7" s="88">
        <f t="shared" ref="C7:C9" si="1">D7-4</f>
        <v>104</v>
      </c>
      <c r="D7" s="89">
        <v>108</v>
      </c>
      <c r="E7" s="88">
        <f t="shared" ref="E7:E9" si="2">D7+4</f>
        <v>112</v>
      </c>
      <c r="F7" s="88">
        <f>E7+4</f>
        <v>116</v>
      </c>
      <c r="G7" s="88">
        <f t="shared" ref="G7:G9" si="3">F7+6</f>
        <v>122</v>
      </c>
      <c r="H7" s="88">
        <f>G7+6</f>
        <v>128</v>
      </c>
      <c r="I7" s="107"/>
      <c r="J7" s="111" t="s">
        <v>212</v>
      </c>
      <c r="K7" s="111" t="s">
        <v>212</v>
      </c>
      <c r="L7" s="111" t="s">
        <v>212</v>
      </c>
      <c r="M7" s="111" t="s">
        <v>212</v>
      </c>
      <c r="N7" s="111" t="s">
        <v>212</v>
      </c>
      <c r="O7" s="111" t="s">
        <v>212</v>
      </c>
      <c r="P7" s="106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</row>
    <row r="8" s="68" customFormat="1" ht="20" customHeight="1" spans="1:251">
      <c r="A8" s="87" t="s">
        <v>166</v>
      </c>
      <c r="B8" s="88">
        <f t="shared" si="0"/>
        <v>98</v>
      </c>
      <c r="C8" s="88">
        <f t="shared" si="1"/>
        <v>102</v>
      </c>
      <c r="D8" s="89">
        <v>106</v>
      </c>
      <c r="E8" s="88">
        <f t="shared" si="2"/>
        <v>110</v>
      </c>
      <c r="F8" s="88">
        <f>E8+5</f>
        <v>115</v>
      </c>
      <c r="G8" s="88">
        <f t="shared" si="3"/>
        <v>121</v>
      </c>
      <c r="H8" s="88">
        <f>G8+7</f>
        <v>128</v>
      </c>
      <c r="I8" s="107"/>
      <c r="J8" s="111" t="s">
        <v>212</v>
      </c>
      <c r="K8" s="111" t="s">
        <v>212</v>
      </c>
      <c r="L8" s="111" t="s">
        <v>212</v>
      </c>
      <c r="M8" s="111" t="s">
        <v>212</v>
      </c>
      <c r="N8" s="111" t="s">
        <v>212</v>
      </c>
      <c r="O8" s="111" t="s">
        <v>212</v>
      </c>
      <c r="P8" s="106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</row>
    <row r="9" s="68" customFormat="1" ht="20" customHeight="1" spans="1:251">
      <c r="A9" s="87" t="s">
        <v>167</v>
      </c>
      <c r="B9" s="88">
        <f t="shared" si="0"/>
        <v>98</v>
      </c>
      <c r="C9" s="88">
        <f t="shared" si="1"/>
        <v>102</v>
      </c>
      <c r="D9" s="89">
        <v>106</v>
      </c>
      <c r="E9" s="88">
        <f t="shared" si="2"/>
        <v>110</v>
      </c>
      <c r="F9" s="88">
        <f>E9+5</f>
        <v>115</v>
      </c>
      <c r="G9" s="88">
        <f t="shared" si="3"/>
        <v>121</v>
      </c>
      <c r="H9" s="88">
        <f>G9+7</f>
        <v>128</v>
      </c>
      <c r="I9" s="107"/>
      <c r="J9" s="111" t="s">
        <v>213</v>
      </c>
      <c r="K9" s="111" t="s">
        <v>213</v>
      </c>
      <c r="L9" s="111" t="s">
        <v>213</v>
      </c>
      <c r="M9" s="111" t="s">
        <v>213</v>
      </c>
      <c r="N9" s="111" t="s">
        <v>213</v>
      </c>
      <c r="O9" s="111" t="s">
        <v>213</v>
      </c>
      <c r="P9" s="106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</row>
    <row r="10" s="68" customFormat="1" ht="20" customHeight="1" spans="1:251">
      <c r="A10" s="87" t="s">
        <v>170</v>
      </c>
      <c r="B10" s="88">
        <f>C10-1.2</f>
        <v>43.1</v>
      </c>
      <c r="C10" s="88">
        <f>D10-1.2</f>
        <v>44.3</v>
      </c>
      <c r="D10" s="89">
        <v>45.5</v>
      </c>
      <c r="E10" s="88">
        <f>D10+1.2</f>
        <v>46.7</v>
      </c>
      <c r="F10" s="88">
        <f>E10+1.2</f>
        <v>47.9</v>
      </c>
      <c r="G10" s="88">
        <f>F10+1.4</f>
        <v>49.3</v>
      </c>
      <c r="H10" s="88">
        <f>G10+1.4</f>
        <v>50.7</v>
      </c>
      <c r="I10" s="107"/>
      <c r="J10" s="111" t="s">
        <v>212</v>
      </c>
      <c r="K10" s="111" t="s">
        <v>212</v>
      </c>
      <c r="L10" s="111" t="s">
        <v>214</v>
      </c>
      <c r="M10" s="111" t="s">
        <v>215</v>
      </c>
      <c r="N10" s="111" t="s">
        <v>215</v>
      </c>
      <c r="O10" s="111" t="s">
        <v>212</v>
      </c>
      <c r="P10" s="106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</row>
    <row r="11" s="68" customFormat="1" ht="20" customHeight="1" spans="1:251">
      <c r="A11" s="87" t="s">
        <v>172</v>
      </c>
      <c r="B11" s="88">
        <f>C11-0.5</f>
        <v>21</v>
      </c>
      <c r="C11" s="88">
        <f>D11-0.5</f>
        <v>21.5</v>
      </c>
      <c r="D11" s="89">
        <v>22</v>
      </c>
      <c r="E11" s="88">
        <f t="shared" ref="E11:H11" si="4">D11+0.5</f>
        <v>22.5</v>
      </c>
      <c r="F11" s="88">
        <f t="shared" si="4"/>
        <v>23</v>
      </c>
      <c r="G11" s="88">
        <f t="shared" si="4"/>
        <v>23.5</v>
      </c>
      <c r="H11" s="88">
        <f t="shared" si="4"/>
        <v>24</v>
      </c>
      <c r="I11" s="107"/>
      <c r="J11" s="111" t="s">
        <v>216</v>
      </c>
      <c r="K11" s="111" t="s">
        <v>217</v>
      </c>
      <c r="L11" s="111" t="s">
        <v>218</v>
      </c>
      <c r="M11" s="111" t="s">
        <v>219</v>
      </c>
      <c r="N11" s="111" t="s">
        <v>217</v>
      </c>
      <c r="O11" s="111" t="s">
        <v>217</v>
      </c>
      <c r="P11" s="106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</row>
    <row r="12" s="68" customFormat="1" ht="20" customHeight="1" spans="1:251">
      <c r="A12" s="87" t="s">
        <v>173</v>
      </c>
      <c r="B12" s="88">
        <f>C12-0.8</f>
        <v>17.9</v>
      </c>
      <c r="C12" s="88">
        <f>D12-0.8</f>
        <v>18.7</v>
      </c>
      <c r="D12" s="89">
        <v>19.5</v>
      </c>
      <c r="E12" s="88">
        <f>D12+0.8</f>
        <v>20.3</v>
      </c>
      <c r="F12" s="88">
        <f>E12+0.8</f>
        <v>21.1</v>
      </c>
      <c r="G12" s="88">
        <f>F12+1.3</f>
        <v>22.4</v>
      </c>
      <c r="H12" s="88">
        <f>G12+1.3</f>
        <v>23.7</v>
      </c>
      <c r="I12" s="107"/>
      <c r="J12" s="111" t="s">
        <v>220</v>
      </c>
      <c r="K12" s="111" t="s">
        <v>221</v>
      </c>
      <c r="L12" s="111" t="s">
        <v>222</v>
      </c>
      <c r="M12" s="111" t="s">
        <v>223</v>
      </c>
      <c r="N12" s="111" t="s">
        <v>221</v>
      </c>
      <c r="O12" s="111" t="s">
        <v>224</v>
      </c>
      <c r="P12" s="106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</row>
    <row r="13" s="68" customFormat="1" ht="20" customHeight="1" spans="1:251">
      <c r="A13" s="87" t="s">
        <v>175</v>
      </c>
      <c r="B13" s="88">
        <f>C13-0.7</f>
        <v>16.1</v>
      </c>
      <c r="C13" s="88">
        <f>D13-0.7</f>
        <v>16.8</v>
      </c>
      <c r="D13" s="89">
        <v>17.5</v>
      </c>
      <c r="E13" s="88">
        <f>D13+0.7</f>
        <v>18.2</v>
      </c>
      <c r="F13" s="88">
        <f>E13+0.7</f>
        <v>18.9</v>
      </c>
      <c r="G13" s="88">
        <f>F13+0.95</f>
        <v>19.85</v>
      </c>
      <c r="H13" s="88">
        <f>G13+0.95</f>
        <v>20.8</v>
      </c>
      <c r="I13" s="107"/>
      <c r="J13" s="111" t="s">
        <v>212</v>
      </c>
      <c r="K13" s="111" t="s">
        <v>225</v>
      </c>
      <c r="L13" s="111" t="s">
        <v>226</v>
      </c>
      <c r="M13" s="111" t="s">
        <v>217</v>
      </c>
      <c r="N13" s="111" t="s">
        <v>227</v>
      </c>
      <c r="O13" s="111" t="s">
        <v>228</v>
      </c>
      <c r="P13" s="106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</row>
    <row r="14" s="68" customFormat="1" ht="20" customHeight="1" spans="1:251">
      <c r="A14" s="87" t="s">
        <v>176</v>
      </c>
      <c r="B14" s="88">
        <f t="shared" ref="B14:B16" si="5">C14</f>
        <v>2.2</v>
      </c>
      <c r="C14" s="88">
        <f t="shared" ref="C14:C16" si="6">D14</f>
        <v>2.2</v>
      </c>
      <c r="D14" s="89">
        <v>2.2</v>
      </c>
      <c r="E14" s="88">
        <f t="shared" ref="E14:H14" si="7">D14</f>
        <v>2.2</v>
      </c>
      <c r="F14" s="88">
        <f t="shared" si="7"/>
        <v>2.2</v>
      </c>
      <c r="G14" s="88">
        <f t="shared" si="7"/>
        <v>2.2</v>
      </c>
      <c r="H14" s="88">
        <f t="shared" si="7"/>
        <v>2.2</v>
      </c>
      <c r="I14" s="107"/>
      <c r="J14" s="111" t="s">
        <v>212</v>
      </c>
      <c r="K14" s="111" t="s">
        <v>212</v>
      </c>
      <c r="L14" s="111" t="s">
        <v>212</v>
      </c>
      <c r="M14" s="111" t="s">
        <v>212</v>
      </c>
      <c r="N14" s="111" t="s">
        <v>212</v>
      </c>
      <c r="O14" s="111" t="s">
        <v>212</v>
      </c>
      <c r="P14" s="106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</row>
    <row r="15" s="68" customFormat="1" ht="20" customHeight="1" spans="1:251">
      <c r="A15" s="87" t="s">
        <v>177</v>
      </c>
      <c r="B15" s="88">
        <f t="shared" si="5"/>
        <v>2.5</v>
      </c>
      <c r="C15" s="88">
        <f t="shared" si="6"/>
        <v>2.5</v>
      </c>
      <c r="D15" s="89">
        <v>2.5</v>
      </c>
      <c r="E15" s="88">
        <f t="shared" ref="E15:H15" si="8">D15</f>
        <v>2.5</v>
      </c>
      <c r="F15" s="88">
        <f t="shared" si="8"/>
        <v>2.5</v>
      </c>
      <c r="G15" s="88">
        <f t="shared" si="8"/>
        <v>2.5</v>
      </c>
      <c r="H15" s="88">
        <f t="shared" si="8"/>
        <v>2.5</v>
      </c>
      <c r="I15" s="107"/>
      <c r="J15" s="111" t="s">
        <v>212</v>
      </c>
      <c r="K15" s="111" t="s">
        <v>212</v>
      </c>
      <c r="L15" s="111" t="s">
        <v>212</v>
      </c>
      <c r="M15" s="111" t="s">
        <v>212</v>
      </c>
      <c r="N15" s="111" t="s">
        <v>212</v>
      </c>
      <c r="O15" s="111" t="s">
        <v>212</v>
      </c>
      <c r="P15" s="106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</row>
    <row r="16" s="68" customFormat="1" ht="20" customHeight="1" spans="1:251">
      <c r="A16" s="87" t="s">
        <v>178</v>
      </c>
      <c r="B16" s="88">
        <f t="shared" si="5"/>
        <v>5.5</v>
      </c>
      <c r="C16" s="88">
        <f t="shared" si="6"/>
        <v>5.5</v>
      </c>
      <c r="D16" s="89">
        <v>5.5</v>
      </c>
      <c r="E16" s="88">
        <f t="shared" ref="E16:H16" si="9">D16</f>
        <v>5.5</v>
      </c>
      <c r="F16" s="88">
        <f t="shared" si="9"/>
        <v>5.5</v>
      </c>
      <c r="G16" s="88">
        <f t="shared" si="9"/>
        <v>5.5</v>
      </c>
      <c r="H16" s="88">
        <f t="shared" si="9"/>
        <v>5.5</v>
      </c>
      <c r="I16" s="107"/>
      <c r="J16" s="111" t="s">
        <v>212</v>
      </c>
      <c r="K16" s="111" t="s">
        <v>212</v>
      </c>
      <c r="L16" s="111" t="s">
        <v>212</v>
      </c>
      <c r="M16" s="111" t="s">
        <v>212</v>
      </c>
      <c r="N16" s="111" t="s">
        <v>212</v>
      </c>
      <c r="O16" s="111" t="s">
        <v>212</v>
      </c>
      <c r="P16" s="106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</row>
    <row r="17" s="68" customFormat="1" ht="20" customHeight="1" spans="1:251">
      <c r="A17" s="90" t="s">
        <v>179</v>
      </c>
      <c r="B17" s="91">
        <f>C17-1</f>
        <v>41</v>
      </c>
      <c r="C17" s="91">
        <f>D17-1</f>
        <v>42</v>
      </c>
      <c r="D17" s="92">
        <v>43</v>
      </c>
      <c r="E17" s="91">
        <f>D17+1</f>
        <v>44</v>
      </c>
      <c r="F17" s="91">
        <f>E17+1</f>
        <v>45</v>
      </c>
      <c r="G17" s="91">
        <f>F17+1.5</f>
        <v>46.5</v>
      </c>
      <c r="H17" s="91">
        <f>G17+1.5</f>
        <v>48</v>
      </c>
      <c r="I17" s="107"/>
      <c r="J17" s="111" t="s">
        <v>212</v>
      </c>
      <c r="K17" s="111" t="s">
        <v>212</v>
      </c>
      <c r="L17" s="111" t="s">
        <v>212</v>
      </c>
      <c r="M17" s="111" t="s">
        <v>212</v>
      </c>
      <c r="N17" s="111" t="s">
        <v>212</v>
      </c>
      <c r="O17" s="111" t="s">
        <v>212</v>
      </c>
      <c r="P17" s="106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</row>
    <row r="18" s="68" customFormat="1" ht="20" customHeight="1" spans="1:251">
      <c r="A18" s="87" t="s">
        <v>180</v>
      </c>
      <c r="B18" s="88">
        <f>C18-1</f>
        <v>41</v>
      </c>
      <c r="C18" s="88">
        <f>D18-1</f>
        <v>42</v>
      </c>
      <c r="D18" s="89">
        <v>43</v>
      </c>
      <c r="E18" s="88">
        <f>D18+1</f>
        <v>44</v>
      </c>
      <c r="F18" s="88">
        <f>E18+1</f>
        <v>45</v>
      </c>
      <c r="G18" s="88">
        <f>F18+1.5</f>
        <v>46.5</v>
      </c>
      <c r="H18" s="88">
        <f>G18+1.5</f>
        <v>48</v>
      </c>
      <c r="I18" s="107"/>
      <c r="J18" s="111" t="s">
        <v>212</v>
      </c>
      <c r="K18" s="111" t="s">
        <v>212</v>
      </c>
      <c r="L18" s="111" t="s">
        <v>212</v>
      </c>
      <c r="M18" s="111" t="s">
        <v>212</v>
      </c>
      <c r="N18" s="111" t="s">
        <v>212</v>
      </c>
      <c r="O18" s="111" t="s">
        <v>212</v>
      </c>
      <c r="P18" s="106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</row>
    <row r="19" s="68" customFormat="1" ht="18" spans="1:251">
      <c r="A19" s="87" t="s">
        <v>178</v>
      </c>
      <c r="B19" s="88">
        <f>C19</f>
        <v>5.5</v>
      </c>
      <c r="C19" s="88">
        <f>D19</f>
        <v>5.5</v>
      </c>
      <c r="D19" s="89">
        <v>5.5</v>
      </c>
      <c r="E19" s="88">
        <f t="shared" ref="E19:H19" si="10">D19</f>
        <v>5.5</v>
      </c>
      <c r="F19" s="88">
        <f t="shared" si="10"/>
        <v>5.5</v>
      </c>
      <c r="G19" s="88">
        <f t="shared" si="10"/>
        <v>5.5</v>
      </c>
      <c r="H19" s="88">
        <f t="shared" si="10"/>
        <v>5.5</v>
      </c>
      <c r="I19" s="107"/>
      <c r="J19" s="111" t="s">
        <v>212</v>
      </c>
      <c r="K19" s="111" t="s">
        <v>212</v>
      </c>
      <c r="L19" s="111" t="s">
        <v>212</v>
      </c>
      <c r="M19" s="111" t="s">
        <v>212</v>
      </c>
      <c r="N19" s="111" t="s">
        <v>212</v>
      </c>
      <c r="O19" s="111" t="s">
        <v>212</v>
      </c>
      <c r="P19" s="106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</row>
    <row r="20" s="68" customFormat="1" ht="18" spans="1:251">
      <c r="A20" s="87" t="s">
        <v>181</v>
      </c>
      <c r="B20" s="88">
        <f>C20-0.5</f>
        <v>13</v>
      </c>
      <c r="C20" s="88">
        <f>D20-0.5</f>
        <v>13.5</v>
      </c>
      <c r="D20" s="89">
        <v>14</v>
      </c>
      <c r="E20" s="88">
        <f t="shared" ref="E20:H20" si="11">D20+0.5</f>
        <v>14.5</v>
      </c>
      <c r="F20" s="88">
        <f t="shared" si="11"/>
        <v>15</v>
      </c>
      <c r="G20" s="88">
        <f t="shared" si="11"/>
        <v>15.5</v>
      </c>
      <c r="H20" s="88">
        <f t="shared" si="11"/>
        <v>16</v>
      </c>
      <c r="I20" s="107"/>
      <c r="J20" s="111" t="s">
        <v>212</v>
      </c>
      <c r="K20" s="111" t="s">
        <v>212</v>
      </c>
      <c r="L20" s="111" t="s">
        <v>212</v>
      </c>
      <c r="M20" s="111" t="s">
        <v>212</v>
      </c>
      <c r="N20" s="111" t="s">
        <v>212</v>
      </c>
      <c r="O20" s="111" t="s">
        <v>212</v>
      </c>
      <c r="P20" s="106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</row>
    <row r="21" s="68" customFormat="1" ht="18.75" spans="1:251">
      <c r="A21" s="93"/>
      <c r="B21" s="94"/>
      <c r="C21" s="94"/>
      <c r="D21" s="95"/>
      <c r="E21" s="94"/>
      <c r="F21" s="94"/>
      <c r="G21" s="94"/>
      <c r="H21" s="94"/>
      <c r="I21" s="113"/>
      <c r="J21" s="114"/>
      <c r="K21" s="114"/>
      <c r="L21" s="115"/>
      <c r="M21" s="114"/>
      <c r="N21" s="114"/>
      <c r="O21" s="115"/>
      <c r="P21" s="116"/>
      <c r="IO21" s="71"/>
      <c r="IP21" s="71"/>
      <c r="IQ21" s="71"/>
    </row>
    <row r="22" s="68" customFormat="1" spans="3:251">
      <c r="C22" s="69"/>
      <c r="O22" s="199"/>
      <c r="P22" s="199"/>
      <c r="IO22" s="71"/>
      <c r="IP22" s="71"/>
      <c r="IQ22" s="71"/>
    </row>
    <row r="23" spans="15:15">
      <c r="O23" s="68"/>
    </row>
    <row r="24" spans="15:15">
      <c r="O24" s="68"/>
    </row>
    <row r="25" spans="9:14">
      <c r="I25" s="96" t="s">
        <v>183</v>
      </c>
      <c r="J25" s="117">
        <v>45295</v>
      </c>
      <c r="K25" s="96" t="s">
        <v>184</v>
      </c>
      <c r="L25" s="96" t="s">
        <v>138</v>
      </c>
      <c r="M25" s="96" t="s">
        <v>185</v>
      </c>
      <c r="N25" s="96" t="s">
        <v>141</v>
      </c>
    </row>
  </sheetData>
  <mergeCells count="8">
    <mergeCell ref="A1:P1"/>
    <mergeCell ref="B2:C2"/>
    <mergeCell ref="E2:H2"/>
    <mergeCell ref="K2:O2"/>
    <mergeCell ref="B3:H3"/>
    <mergeCell ref="J3:O3"/>
    <mergeCell ref="A3:A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5"/>
  <sheetViews>
    <sheetView workbookViewId="0">
      <selection activeCell="F27" sqref="F27"/>
    </sheetView>
  </sheetViews>
  <sheetFormatPr defaultColWidth="9" defaultRowHeight="14.25"/>
  <cols>
    <col min="1" max="1" width="13.625" style="68" customWidth="1"/>
    <col min="2" max="2" width="8.5" style="68" customWidth="1"/>
    <col min="3" max="3" width="7.625" style="69" customWidth="1"/>
    <col min="4" max="8" width="7.625" style="68" customWidth="1"/>
    <col min="9" max="9" width="7.875" style="68" customWidth="1"/>
    <col min="10" max="14" width="10.625" style="68" customWidth="1"/>
    <col min="15" max="15" width="10.625" style="199" customWidth="1"/>
    <col min="16" max="16" width="7.875" style="199" customWidth="1"/>
    <col min="17" max="248" width="9" style="68"/>
    <col min="249" max="16384" width="9" style="71"/>
  </cols>
  <sheetData>
    <row r="1" s="68" customFormat="1" ht="29" customHeight="1" spans="1:251">
      <c r="A1" s="72" t="s">
        <v>145</v>
      </c>
      <c r="B1" s="72"/>
      <c r="C1" s="73"/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</row>
    <row r="2" s="68" customFormat="1" ht="20" customHeight="1" spans="1:251">
      <c r="A2" s="75" t="s">
        <v>61</v>
      </c>
      <c r="B2" s="76" t="str">
        <f>首期!B4</f>
        <v>TAJJAM81223</v>
      </c>
      <c r="C2" s="77"/>
      <c r="D2" s="78" t="s">
        <v>67</v>
      </c>
      <c r="E2" s="79" t="str">
        <f>首期!B5</f>
        <v>男式POLO短袖T恤</v>
      </c>
      <c r="F2" s="79"/>
      <c r="G2" s="79"/>
      <c r="H2" s="79"/>
      <c r="I2" s="97"/>
      <c r="J2" s="98" t="s">
        <v>57</v>
      </c>
      <c r="K2" s="99" t="s">
        <v>56</v>
      </c>
      <c r="L2" s="99"/>
      <c r="M2" s="99"/>
      <c r="N2" s="99"/>
      <c r="O2" s="100"/>
      <c r="P2" s="10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</row>
    <row r="3" s="68" customFormat="1" ht="15" spans="1:251">
      <c r="A3" s="80" t="s">
        <v>146</v>
      </c>
      <c r="B3" s="81"/>
      <c r="C3" s="82"/>
      <c r="D3" s="82"/>
      <c r="E3" s="82"/>
      <c r="F3" s="82"/>
      <c r="G3" s="82"/>
      <c r="H3" s="83"/>
      <c r="I3" s="102"/>
      <c r="J3" s="103" t="s">
        <v>147</v>
      </c>
      <c r="K3" s="103"/>
      <c r="L3" s="103"/>
      <c r="M3" s="103"/>
      <c r="N3" s="103"/>
      <c r="O3" s="104"/>
      <c r="P3" s="105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</row>
    <row r="4" s="68" customFormat="1" ht="16.5" spans="1:251">
      <c r="A4" s="80"/>
      <c r="B4" s="84" t="s">
        <v>109</v>
      </c>
      <c r="C4" s="84" t="s">
        <v>110</v>
      </c>
      <c r="D4" s="85" t="s">
        <v>111</v>
      </c>
      <c r="E4" s="84" t="s">
        <v>112</v>
      </c>
      <c r="F4" s="84" t="s">
        <v>148</v>
      </c>
      <c r="G4" s="84" t="s">
        <v>149</v>
      </c>
      <c r="H4" s="86" t="s">
        <v>150</v>
      </c>
      <c r="I4" s="102"/>
      <c r="J4" s="108" t="s">
        <v>116</v>
      </c>
      <c r="K4" s="108" t="s">
        <v>118</v>
      </c>
      <c r="L4" s="108" t="s">
        <v>229</v>
      </c>
      <c r="M4" s="108" t="s">
        <v>118</v>
      </c>
      <c r="N4" s="108" t="s">
        <v>118</v>
      </c>
      <c r="O4" s="108" t="s">
        <v>229</v>
      </c>
      <c r="P4" s="200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</row>
    <row r="5" s="68" customFormat="1" ht="20" customHeight="1" spans="1:251">
      <c r="A5" s="80"/>
      <c r="B5" s="84" t="s">
        <v>151</v>
      </c>
      <c r="C5" s="84" t="s">
        <v>152</v>
      </c>
      <c r="D5" s="85" t="s">
        <v>153</v>
      </c>
      <c r="E5" s="84" t="s">
        <v>154</v>
      </c>
      <c r="F5" s="84" t="s">
        <v>155</v>
      </c>
      <c r="G5" s="84" t="s">
        <v>156</v>
      </c>
      <c r="H5" s="86" t="s">
        <v>157</v>
      </c>
      <c r="I5" s="107"/>
      <c r="J5" s="84" t="s">
        <v>109</v>
      </c>
      <c r="K5" s="84" t="s">
        <v>110</v>
      </c>
      <c r="L5" s="85" t="s">
        <v>111</v>
      </c>
      <c r="M5" s="84" t="s">
        <v>112</v>
      </c>
      <c r="N5" s="84" t="s">
        <v>148</v>
      </c>
      <c r="O5" s="84" t="s">
        <v>149</v>
      </c>
      <c r="P5" s="20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</row>
    <row r="6" s="68" customFormat="1" ht="20" customHeight="1" spans="1:251">
      <c r="A6" s="87" t="s">
        <v>160</v>
      </c>
      <c r="B6" s="88">
        <f>C6-1</f>
        <v>67</v>
      </c>
      <c r="C6" s="88">
        <f>D6-2</f>
        <v>68</v>
      </c>
      <c r="D6" s="89">
        <v>70</v>
      </c>
      <c r="E6" s="88">
        <f>D6+2</f>
        <v>72</v>
      </c>
      <c r="F6" s="88">
        <f>E6+2</f>
        <v>74</v>
      </c>
      <c r="G6" s="88">
        <f>F6+1</f>
        <v>75</v>
      </c>
      <c r="H6" s="88">
        <f>G6+1</f>
        <v>76</v>
      </c>
      <c r="I6" s="107"/>
      <c r="J6" s="111" t="s">
        <v>207</v>
      </c>
      <c r="K6" s="111" t="s">
        <v>210</v>
      </c>
      <c r="L6" s="112" t="s">
        <v>230</v>
      </c>
      <c r="M6" s="111" t="s">
        <v>210</v>
      </c>
      <c r="N6" s="111" t="s">
        <v>231</v>
      </c>
      <c r="O6" s="111" t="s">
        <v>232</v>
      </c>
      <c r="P6" s="106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</row>
    <row r="7" s="68" customFormat="1" ht="20" customHeight="1" spans="1:251">
      <c r="A7" s="87" t="s">
        <v>163</v>
      </c>
      <c r="B7" s="88">
        <f t="shared" ref="B7:B9" si="0">C7-4</f>
        <v>100</v>
      </c>
      <c r="C7" s="88">
        <f t="shared" ref="C7:C9" si="1">D7-4</f>
        <v>104</v>
      </c>
      <c r="D7" s="89">
        <v>108</v>
      </c>
      <c r="E7" s="88">
        <f t="shared" ref="E7:E9" si="2">D7+4</f>
        <v>112</v>
      </c>
      <c r="F7" s="88">
        <f>E7+4</f>
        <v>116</v>
      </c>
      <c r="G7" s="88">
        <f t="shared" ref="G7:G9" si="3">F7+6</f>
        <v>122</v>
      </c>
      <c r="H7" s="88">
        <f>G7+6</f>
        <v>128</v>
      </c>
      <c r="I7" s="107"/>
      <c r="J7" s="111" t="s">
        <v>212</v>
      </c>
      <c r="K7" s="111" t="s">
        <v>233</v>
      </c>
      <c r="L7" s="111" t="s">
        <v>234</v>
      </c>
      <c r="M7" s="111" t="s">
        <v>213</v>
      </c>
      <c r="N7" s="111" t="s">
        <v>235</v>
      </c>
      <c r="O7" s="111" t="s">
        <v>236</v>
      </c>
      <c r="P7" s="106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</row>
    <row r="8" s="68" customFormat="1" ht="20" customHeight="1" spans="1:251">
      <c r="A8" s="87" t="s">
        <v>166</v>
      </c>
      <c r="B8" s="88">
        <f t="shared" si="0"/>
        <v>98</v>
      </c>
      <c r="C8" s="88">
        <f t="shared" si="1"/>
        <v>102</v>
      </c>
      <c r="D8" s="89">
        <v>106</v>
      </c>
      <c r="E8" s="88">
        <f t="shared" si="2"/>
        <v>110</v>
      </c>
      <c r="F8" s="88">
        <f>E8+5</f>
        <v>115</v>
      </c>
      <c r="G8" s="88">
        <f t="shared" si="3"/>
        <v>121</v>
      </c>
      <c r="H8" s="88">
        <f>G8+7</f>
        <v>128</v>
      </c>
      <c r="I8" s="107"/>
      <c r="J8" s="111" t="s">
        <v>212</v>
      </c>
      <c r="K8" s="111" t="s">
        <v>212</v>
      </c>
      <c r="L8" s="111" t="s">
        <v>212</v>
      </c>
      <c r="M8" s="111" t="s">
        <v>212</v>
      </c>
      <c r="N8" s="111" t="s">
        <v>212</v>
      </c>
      <c r="O8" s="111" t="s">
        <v>212</v>
      </c>
      <c r="P8" s="106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</row>
    <row r="9" s="68" customFormat="1" ht="20" customHeight="1" spans="1:251">
      <c r="A9" s="87" t="s">
        <v>167</v>
      </c>
      <c r="B9" s="88">
        <f t="shared" si="0"/>
        <v>98</v>
      </c>
      <c r="C9" s="88">
        <f t="shared" si="1"/>
        <v>102</v>
      </c>
      <c r="D9" s="89">
        <v>106</v>
      </c>
      <c r="E9" s="88">
        <f t="shared" si="2"/>
        <v>110</v>
      </c>
      <c r="F9" s="88">
        <f>E9+5</f>
        <v>115</v>
      </c>
      <c r="G9" s="88">
        <f t="shared" si="3"/>
        <v>121</v>
      </c>
      <c r="H9" s="88">
        <f>G9+7</f>
        <v>128</v>
      </c>
      <c r="I9" s="107"/>
      <c r="J9" s="111" t="s">
        <v>213</v>
      </c>
      <c r="K9" s="111" t="s">
        <v>213</v>
      </c>
      <c r="L9" s="111" t="s">
        <v>213</v>
      </c>
      <c r="M9" s="111" t="s">
        <v>213</v>
      </c>
      <c r="N9" s="111" t="s">
        <v>213</v>
      </c>
      <c r="O9" s="111" t="s">
        <v>213</v>
      </c>
      <c r="P9" s="106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</row>
    <row r="10" s="68" customFormat="1" ht="20" customHeight="1" spans="1:251">
      <c r="A10" s="87" t="s">
        <v>170</v>
      </c>
      <c r="B10" s="88">
        <f>C10-1.2</f>
        <v>43.1</v>
      </c>
      <c r="C10" s="88">
        <f>D10-1.2</f>
        <v>44.3</v>
      </c>
      <c r="D10" s="89">
        <v>45.5</v>
      </c>
      <c r="E10" s="88">
        <f>D10+1.2</f>
        <v>46.7</v>
      </c>
      <c r="F10" s="88">
        <f>E10+1.2</f>
        <v>47.9</v>
      </c>
      <c r="G10" s="88">
        <f>F10+1.4</f>
        <v>49.3</v>
      </c>
      <c r="H10" s="88">
        <f>G10+1.4</f>
        <v>50.7</v>
      </c>
      <c r="I10" s="107"/>
      <c r="J10" s="111" t="s">
        <v>223</v>
      </c>
      <c r="K10" s="111" t="s">
        <v>212</v>
      </c>
      <c r="L10" s="111" t="s">
        <v>237</v>
      </c>
      <c r="M10" s="111" t="s">
        <v>212</v>
      </c>
      <c r="N10" s="111" t="s">
        <v>212</v>
      </c>
      <c r="O10" s="111" t="s">
        <v>238</v>
      </c>
      <c r="P10" s="106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</row>
    <row r="11" s="68" customFormat="1" ht="20" customHeight="1" spans="1:251">
      <c r="A11" s="87" t="s">
        <v>172</v>
      </c>
      <c r="B11" s="88">
        <f>C11-0.5</f>
        <v>21</v>
      </c>
      <c r="C11" s="88">
        <f>D11-0.5</f>
        <v>21.5</v>
      </c>
      <c r="D11" s="89">
        <v>22</v>
      </c>
      <c r="E11" s="88">
        <f t="shared" ref="E11:H11" si="4">D11+0.5</f>
        <v>22.5</v>
      </c>
      <c r="F11" s="88">
        <f t="shared" si="4"/>
        <v>23</v>
      </c>
      <c r="G11" s="88">
        <f t="shared" si="4"/>
        <v>23.5</v>
      </c>
      <c r="H11" s="88">
        <f t="shared" si="4"/>
        <v>24</v>
      </c>
      <c r="I11" s="107"/>
      <c r="J11" s="111" t="s">
        <v>239</v>
      </c>
      <c r="K11" s="111" t="s">
        <v>240</v>
      </c>
      <c r="L11" s="111" t="s">
        <v>241</v>
      </c>
      <c r="M11" s="111" t="s">
        <v>242</v>
      </c>
      <c r="N11" s="111" t="s">
        <v>232</v>
      </c>
      <c r="O11" s="111" t="s">
        <v>243</v>
      </c>
      <c r="P11" s="106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</row>
    <row r="12" s="68" customFormat="1" ht="20" customHeight="1" spans="1:251">
      <c r="A12" s="87" t="s">
        <v>173</v>
      </c>
      <c r="B12" s="88">
        <f>C12-0.8</f>
        <v>17.9</v>
      </c>
      <c r="C12" s="88">
        <f>D12-0.8</f>
        <v>18.7</v>
      </c>
      <c r="D12" s="89">
        <v>19.5</v>
      </c>
      <c r="E12" s="88">
        <f>D12+0.8</f>
        <v>20.3</v>
      </c>
      <c r="F12" s="88">
        <f>E12+0.8</f>
        <v>21.1</v>
      </c>
      <c r="G12" s="88">
        <f>F12+1.3</f>
        <v>22.4</v>
      </c>
      <c r="H12" s="88">
        <f>G12+1.3</f>
        <v>23.7</v>
      </c>
      <c r="I12" s="107"/>
      <c r="J12" s="111" t="s">
        <v>244</v>
      </c>
      <c r="K12" s="111" t="s">
        <v>245</v>
      </c>
      <c r="L12" s="111" t="s">
        <v>238</v>
      </c>
      <c r="M12" s="111" t="s">
        <v>220</v>
      </c>
      <c r="N12" s="111" t="s">
        <v>221</v>
      </c>
      <c r="O12" s="111" t="s">
        <v>246</v>
      </c>
      <c r="P12" s="106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</row>
    <row r="13" s="68" customFormat="1" ht="20" customHeight="1" spans="1:251">
      <c r="A13" s="87" t="s">
        <v>175</v>
      </c>
      <c r="B13" s="88">
        <f>C13-0.7</f>
        <v>16.1</v>
      </c>
      <c r="C13" s="88">
        <f>D13-0.7</f>
        <v>16.8</v>
      </c>
      <c r="D13" s="89">
        <v>17.5</v>
      </c>
      <c r="E13" s="88">
        <f>D13+0.7</f>
        <v>18.2</v>
      </c>
      <c r="F13" s="88">
        <f>E13+0.7</f>
        <v>18.9</v>
      </c>
      <c r="G13" s="88">
        <f>F13+0.95</f>
        <v>19.85</v>
      </c>
      <c r="H13" s="88">
        <f>G13+0.95</f>
        <v>20.8</v>
      </c>
      <c r="I13" s="107"/>
      <c r="J13" s="111" t="s">
        <v>228</v>
      </c>
      <c r="K13" s="111" t="s">
        <v>225</v>
      </c>
      <c r="L13" s="111" t="s">
        <v>243</v>
      </c>
      <c r="M13" s="111" t="s">
        <v>217</v>
      </c>
      <c r="N13" s="111" t="s">
        <v>228</v>
      </c>
      <c r="O13" s="111" t="s">
        <v>228</v>
      </c>
      <c r="P13" s="106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</row>
    <row r="14" s="68" customFormat="1" ht="20" customHeight="1" spans="1:251">
      <c r="A14" s="87" t="s">
        <v>176</v>
      </c>
      <c r="B14" s="88">
        <f t="shared" ref="B14:B16" si="5">C14</f>
        <v>2.2</v>
      </c>
      <c r="C14" s="88">
        <f t="shared" ref="C14:C16" si="6">D14</f>
        <v>2.2</v>
      </c>
      <c r="D14" s="89">
        <v>2.2</v>
      </c>
      <c r="E14" s="88">
        <f t="shared" ref="E14:H14" si="7">D14</f>
        <v>2.2</v>
      </c>
      <c r="F14" s="88">
        <f t="shared" si="7"/>
        <v>2.2</v>
      </c>
      <c r="G14" s="88">
        <f t="shared" si="7"/>
        <v>2.2</v>
      </c>
      <c r="H14" s="88">
        <f t="shared" si="7"/>
        <v>2.2</v>
      </c>
      <c r="I14" s="107"/>
      <c r="J14" s="111" t="s">
        <v>212</v>
      </c>
      <c r="K14" s="111" t="s">
        <v>212</v>
      </c>
      <c r="L14" s="111" t="s">
        <v>212</v>
      </c>
      <c r="M14" s="111" t="s">
        <v>212</v>
      </c>
      <c r="N14" s="111" t="s">
        <v>212</v>
      </c>
      <c r="O14" s="111" t="s">
        <v>212</v>
      </c>
      <c r="P14" s="106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</row>
    <row r="15" s="68" customFormat="1" ht="20" customHeight="1" spans="1:251">
      <c r="A15" s="87" t="s">
        <v>177</v>
      </c>
      <c r="B15" s="88">
        <f t="shared" si="5"/>
        <v>2.5</v>
      </c>
      <c r="C15" s="88">
        <f t="shared" si="6"/>
        <v>2.5</v>
      </c>
      <c r="D15" s="89">
        <v>2.5</v>
      </c>
      <c r="E15" s="88">
        <f t="shared" ref="E15:H15" si="8">D15</f>
        <v>2.5</v>
      </c>
      <c r="F15" s="88">
        <f t="shared" si="8"/>
        <v>2.5</v>
      </c>
      <c r="G15" s="88">
        <f t="shared" si="8"/>
        <v>2.5</v>
      </c>
      <c r="H15" s="88">
        <f t="shared" si="8"/>
        <v>2.5</v>
      </c>
      <c r="I15" s="107"/>
      <c r="J15" s="111" t="s">
        <v>212</v>
      </c>
      <c r="K15" s="111" t="s">
        <v>212</v>
      </c>
      <c r="L15" s="111" t="s">
        <v>212</v>
      </c>
      <c r="M15" s="111" t="s">
        <v>212</v>
      </c>
      <c r="N15" s="111" t="s">
        <v>212</v>
      </c>
      <c r="O15" s="111" t="s">
        <v>212</v>
      </c>
      <c r="P15" s="106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</row>
    <row r="16" s="68" customFormat="1" ht="20" customHeight="1" spans="1:251">
      <c r="A16" s="87" t="s">
        <v>178</v>
      </c>
      <c r="B16" s="88">
        <f t="shared" si="5"/>
        <v>5.5</v>
      </c>
      <c r="C16" s="88">
        <f t="shared" si="6"/>
        <v>5.5</v>
      </c>
      <c r="D16" s="89">
        <v>5.5</v>
      </c>
      <c r="E16" s="88">
        <f t="shared" ref="E16:H16" si="9">D16</f>
        <v>5.5</v>
      </c>
      <c r="F16" s="88">
        <f t="shared" si="9"/>
        <v>5.5</v>
      </c>
      <c r="G16" s="88">
        <f t="shared" si="9"/>
        <v>5.5</v>
      </c>
      <c r="H16" s="88">
        <f t="shared" si="9"/>
        <v>5.5</v>
      </c>
      <c r="I16" s="107"/>
      <c r="J16" s="111" t="s">
        <v>212</v>
      </c>
      <c r="K16" s="111" t="s">
        <v>212</v>
      </c>
      <c r="L16" s="111" t="s">
        <v>212</v>
      </c>
      <c r="M16" s="111" t="s">
        <v>212</v>
      </c>
      <c r="N16" s="111" t="s">
        <v>212</v>
      </c>
      <c r="O16" s="111" t="s">
        <v>212</v>
      </c>
      <c r="P16" s="106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</row>
    <row r="17" s="68" customFormat="1" ht="20" customHeight="1" spans="1:251">
      <c r="A17" s="90" t="s">
        <v>179</v>
      </c>
      <c r="B17" s="91">
        <f>C17-1</f>
        <v>41</v>
      </c>
      <c r="C17" s="91">
        <f>D17-1</f>
        <v>42</v>
      </c>
      <c r="D17" s="92">
        <v>43</v>
      </c>
      <c r="E17" s="91">
        <f>D17+1</f>
        <v>44</v>
      </c>
      <c r="F17" s="91">
        <f>E17+1</f>
        <v>45</v>
      </c>
      <c r="G17" s="91">
        <f>F17+1.5</f>
        <v>46.5</v>
      </c>
      <c r="H17" s="91">
        <f>G17+1.5</f>
        <v>48</v>
      </c>
      <c r="I17" s="107"/>
      <c r="J17" s="111" t="s">
        <v>212</v>
      </c>
      <c r="K17" s="111" t="s">
        <v>212</v>
      </c>
      <c r="L17" s="111" t="s">
        <v>212</v>
      </c>
      <c r="M17" s="111" t="s">
        <v>212</v>
      </c>
      <c r="N17" s="111" t="s">
        <v>212</v>
      </c>
      <c r="O17" s="111" t="s">
        <v>212</v>
      </c>
      <c r="P17" s="106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</row>
    <row r="18" s="68" customFormat="1" ht="20" customHeight="1" spans="1:251">
      <c r="A18" s="87" t="s">
        <v>180</v>
      </c>
      <c r="B18" s="88">
        <f>C18-1</f>
        <v>41</v>
      </c>
      <c r="C18" s="88">
        <f>D18-1</f>
        <v>42</v>
      </c>
      <c r="D18" s="89">
        <v>43</v>
      </c>
      <c r="E18" s="88">
        <f>D18+1</f>
        <v>44</v>
      </c>
      <c r="F18" s="88">
        <f>E18+1</f>
        <v>45</v>
      </c>
      <c r="G18" s="88">
        <f>F18+1.5</f>
        <v>46.5</v>
      </c>
      <c r="H18" s="88">
        <f>G18+1.5</f>
        <v>48</v>
      </c>
      <c r="I18" s="107"/>
      <c r="J18" s="111" t="s">
        <v>212</v>
      </c>
      <c r="K18" s="111" t="s">
        <v>212</v>
      </c>
      <c r="L18" s="111" t="s">
        <v>212</v>
      </c>
      <c r="M18" s="111" t="s">
        <v>212</v>
      </c>
      <c r="N18" s="111" t="s">
        <v>212</v>
      </c>
      <c r="O18" s="111" t="s">
        <v>212</v>
      </c>
      <c r="P18" s="106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</row>
    <row r="19" s="68" customFormat="1" ht="18" spans="1:251">
      <c r="A19" s="87" t="s">
        <v>178</v>
      </c>
      <c r="B19" s="88">
        <f>C19</f>
        <v>5.5</v>
      </c>
      <c r="C19" s="88">
        <f>D19</f>
        <v>5.5</v>
      </c>
      <c r="D19" s="89">
        <v>5.5</v>
      </c>
      <c r="E19" s="88">
        <f t="shared" ref="E19:H19" si="10">D19</f>
        <v>5.5</v>
      </c>
      <c r="F19" s="88">
        <f t="shared" si="10"/>
        <v>5.5</v>
      </c>
      <c r="G19" s="88">
        <f t="shared" si="10"/>
        <v>5.5</v>
      </c>
      <c r="H19" s="88">
        <f t="shared" si="10"/>
        <v>5.5</v>
      </c>
      <c r="I19" s="107"/>
      <c r="J19" s="111" t="s">
        <v>212</v>
      </c>
      <c r="K19" s="111" t="s">
        <v>212</v>
      </c>
      <c r="L19" s="111" t="s">
        <v>212</v>
      </c>
      <c r="M19" s="111" t="s">
        <v>212</v>
      </c>
      <c r="N19" s="111" t="s">
        <v>212</v>
      </c>
      <c r="O19" s="111" t="s">
        <v>212</v>
      </c>
      <c r="P19" s="106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</row>
    <row r="20" s="68" customFormat="1" ht="18" spans="1:251">
      <c r="A20" s="87" t="s">
        <v>181</v>
      </c>
      <c r="B20" s="88">
        <f>C20-0.5</f>
        <v>13</v>
      </c>
      <c r="C20" s="88">
        <f>D20-0.5</f>
        <v>13.5</v>
      </c>
      <c r="D20" s="89">
        <v>14</v>
      </c>
      <c r="E20" s="88">
        <f t="shared" ref="E20:H20" si="11">D20+0.5</f>
        <v>14.5</v>
      </c>
      <c r="F20" s="88">
        <f t="shared" si="11"/>
        <v>15</v>
      </c>
      <c r="G20" s="88">
        <f t="shared" si="11"/>
        <v>15.5</v>
      </c>
      <c r="H20" s="88">
        <f t="shared" si="11"/>
        <v>16</v>
      </c>
      <c r="I20" s="107"/>
      <c r="J20" s="111" t="s">
        <v>212</v>
      </c>
      <c r="K20" s="111" t="s">
        <v>212</v>
      </c>
      <c r="L20" s="111" t="s">
        <v>212</v>
      </c>
      <c r="M20" s="111" t="s">
        <v>212</v>
      </c>
      <c r="N20" s="111" t="s">
        <v>212</v>
      </c>
      <c r="O20" s="111" t="s">
        <v>212</v>
      </c>
      <c r="P20" s="106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</row>
    <row r="21" s="68" customFormat="1" ht="18.75" spans="1:251">
      <c r="A21" s="93"/>
      <c r="B21" s="94"/>
      <c r="C21" s="94"/>
      <c r="D21" s="95"/>
      <c r="E21" s="94"/>
      <c r="F21" s="94"/>
      <c r="G21" s="94"/>
      <c r="H21" s="94"/>
      <c r="I21" s="113"/>
      <c r="J21" s="114"/>
      <c r="K21" s="114"/>
      <c r="L21" s="115"/>
      <c r="M21" s="114"/>
      <c r="N21" s="114"/>
      <c r="O21" s="115"/>
      <c r="P21" s="116"/>
      <c r="IO21" s="71"/>
      <c r="IP21" s="71"/>
      <c r="IQ21" s="71"/>
    </row>
    <row r="22" s="68" customFormat="1" spans="3:251">
      <c r="C22" s="69"/>
      <c r="O22" s="199"/>
      <c r="P22" s="199"/>
      <c r="IO22" s="71"/>
      <c r="IP22" s="71"/>
      <c r="IQ22" s="71"/>
    </row>
    <row r="23" spans="15:15">
      <c r="O23" s="68"/>
    </row>
    <row r="24" spans="15:15">
      <c r="O24" s="68"/>
    </row>
    <row r="25" spans="9:14">
      <c r="I25" s="96" t="s">
        <v>183</v>
      </c>
      <c r="J25" s="117">
        <v>45299</v>
      </c>
      <c r="K25" s="96" t="s">
        <v>184</v>
      </c>
      <c r="L25" s="96" t="s">
        <v>138</v>
      </c>
      <c r="M25" s="96" t="s">
        <v>185</v>
      </c>
      <c r="N25" s="96" t="s">
        <v>141</v>
      </c>
    </row>
  </sheetData>
  <mergeCells count="8">
    <mergeCell ref="A1:P1"/>
    <mergeCell ref="B2:C2"/>
    <mergeCell ref="E2:H2"/>
    <mergeCell ref="K2:O2"/>
    <mergeCell ref="B3:H3"/>
    <mergeCell ref="J3:O3"/>
    <mergeCell ref="A3:A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C4" sqref="C4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10.2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2" width="10.125" style="120"/>
    <col min="13" max="13" width="12.625" style="120"/>
    <col min="14" max="16384" width="10.125" style="120"/>
  </cols>
  <sheetData>
    <row r="1" ht="23.25" spans="1:11">
      <c r="A1" s="121" t="s">
        <v>247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8" customHeight="1" spans="1:11">
      <c r="A2" s="122" t="s">
        <v>53</v>
      </c>
      <c r="B2" s="123" t="s">
        <v>54</v>
      </c>
      <c r="C2" s="123"/>
      <c r="D2" s="124" t="s">
        <v>61</v>
      </c>
      <c r="E2" s="125" t="str">
        <f>首期!B4</f>
        <v>TAJJAM81223</v>
      </c>
      <c r="F2" s="126" t="s">
        <v>248</v>
      </c>
      <c r="G2" s="127" t="str">
        <f>首期!B5</f>
        <v>男式POLO短袖T恤</v>
      </c>
      <c r="H2" s="128"/>
      <c r="I2" s="157" t="s">
        <v>57</v>
      </c>
      <c r="J2" s="176" t="s">
        <v>56</v>
      </c>
      <c r="K2" s="177"/>
    </row>
    <row r="3" ht="18" customHeight="1" spans="1:11">
      <c r="A3" s="129" t="s">
        <v>74</v>
      </c>
      <c r="B3" s="130">
        <v>6351</v>
      </c>
      <c r="C3" s="130"/>
      <c r="D3" s="131" t="s">
        <v>249</v>
      </c>
      <c r="E3" s="132">
        <v>44941</v>
      </c>
      <c r="F3" s="133"/>
      <c r="G3" s="133"/>
      <c r="H3" s="134" t="s">
        <v>250</v>
      </c>
      <c r="I3" s="134"/>
      <c r="J3" s="134"/>
      <c r="K3" s="178"/>
    </row>
    <row r="4" ht="18" customHeight="1" spans="1:11">
      <c r="A4" s="135" t="s">
        <v>71</v>
      </c>
      <c r="B4" s="136">
        <v>3</v>
      </c>
      <c r="C4" s="136">
        <v>6</v>
      </c>
      <c r="D4" s="137" t="s">
        <v>251</v>
      </c>
      <c r="E4" s="133" t="s">
        <v>252</v>
      </c>
      <c r="F4" s="133"/>
      <c r="G4" s="133"/>
      <c r="H4" s="137" t="s">
        <v>253</v>
      </c>
      <c r="I4" s="137"/>
      <c r="J4" s="149" t="s">
        <v>65</v>
      </c>
      <c r="K4" s="179" t="s">
        <v>66</v>
      </c>
    </row>
    <row r="5" ht="18" customHeight="1" spans="1:11">
      <c r="A5" s="135" t="s">
        <v>254</v>
      </c>
      <c r="B5" s="136">
        <v>1</v>
      </c>
      <c r="C5" s="136"/>
      <c r="D5" s="131" t="s">
        <v>255</v>
      </c>
      <c r="E5" s="131" t="s">
        <v>256</v>
      </c>
      <c r="G5" s="131"/>
      <c r="H5" s="137" t="s">
        <v>257</v>
      </c>
      <c r="I5" s="137"/>
      <c r="J5" s="149" t="s">
        <v>65</v>
      </c>
      <c r="K5" s="179" t="s">
        <v>66</v>
      </c>
    </row>
    <row r="6" ht="18" customHeight="1" spans="1:11">
      <c r="A6" s="138" t="s">
        <v>258</v>
      </c>
      <c r="B6" s="139">
        <v>200</v>
      </c>
      <c r="C6" s="139"/>
      <c r="D6" s="140" t="s">
        <v>259</v>
      </c>
      <c r="E6" s="141"/>
      <c r="F6" s="141"/>
      <c r="G6" s="140"/>
      <c r="H6" s="142" t="s">
        <v>260</v>
      </c>
      <c r="I6" s="142"/>
      <c r="J6" s="141" t="s">
        <v>65</v>
      </c>
      <c r="K6" s="180" t="s">
        <v>66</v>
      </c>
    </row>
    <row r="7" ht="18" customHeight="1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ht="18" customHeight="1" spans="1:11">
      <c r="A8" s="146" t="s">
        <v>261</v>
      </c>
      <c r="B8" s="126" t="s">
        <v>262</v>
      </c>
      <c r="C8" s="126" t="s">
        <v>263</v>
      </c>
      <c r="D8" s="126" t="s">
        <v>264</v>
      </c>
      <c r="E8" s="126" t="s">
        <v>265</v>
      </c>
      <c r="F8" s="126" t="s">
        <v>266</v>
      </c>
      <c r="G8" s="147" t="s">
        <v>267</v>
      </c>
      <c r="H8" s="148"/>
      <c r="I8" s="148"/>
      <c r="J8" s="148"/>
      <c r="K8" s="181"/>
    </row>
    <row r="9" ht="18" customHeight="1" spans="1:11">
      <c r="A9" s="135" t="s">
        <v>268</v>
      </c>
      <c r="B9" s="137"/>
      <c r="C9" s="149" t="s">
        <v>65</v>
      </c>
      <c r="D9" s="149" t="s">
        <v>66</v>
      </c>
      <c r="E9" s="131" t="s">
        <v>269</v>
      </c>
      <c r="F9" s="150" t="s">
        <v>270</v>
      </c>
      <c r="G9" s="151"/>
      <c r="H9" s="152"/>
      <c r="I9" s="152"/>
      <c r="J9" s="152"/>
      <c r="K9" s="182"/>
    </row>
    <row r="10" ht="18" customHeight="1" spans="1:11">
      <c r="A10" s="135" t="s">
        <v>271</v>
      </c>
      <c r="B10" s="137"/>
      <c r="C10" s="149" t="s">
        <v>65</v>
      </c>
      <c r="D10" s="149" t="s">
        <v>66</v>
      </c>
      <c r="E10" s="131" t="s">
        <v>272</v>
      </c>
      <c r="F10" s="150" t="s">
        <v>273</v>
      </c>
      <c r="G10" s="151" t="s">
        <v>274</v>
      </c>
      <c r="H10" s="152"/>
      <c r="I10" s="152"/>
      <c r="J10" s="152"/>
      <c r="K10" s="182"/>
    </row>
    <row r="11" ht="18" customHeight="1" spans="1:11">
      <c r="A11" s="153" t="s">
        <v>193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3"/>
    </row>
    <row r="12" ht="18" customHeight="1" spans="1:11">
      <c r="A12" s="129" t="s">
        <v>88</v>
      </c>
      <c r="B12" s="149" t="s">
        <v>84</v>
      </c>
      <c r="C12" s="149" t="s">
        <v>85</v>
      </c>
      <c r="D12" s="150"/>
      <c r="E12" s="131" t="s">
        <v>86</v>
      </c>
      <c r="F12" s="149" t="s">
        <v>84</v>
      </c>
      <c r="G12" s="149" t="s">
        <v>85</v>
      </c>
      <c r="H12" s="149"/>
      <c r="I12" s="131" t="s">
        <v>275</v>
      </c>
      <c r="J12" s="149" t="s">
        <v>84</v>
      </c>
      <c r="K12" s="179" t="s">
        <v>85</v>
      </c>
    </row>
    <row r="13" ht="18" customHeight="1" spans="1:11">
      <c r="A13" s="129" t="s">
        <v>91</v>
      </c>
      <c r="B13" s="149" t="s">
        <v>84</v>
      </c>
      <c r="C13" s="149" t="s">
        <v>85</v>
      </c>
      <c r="D13" s="150"/>
      <c r="E13" s="131" t="s">
        <v>96</v>
      </c>
      <c r="F13" s="149" t="s">
        <v>84</v>
      </c>
      <c r="G13" s="149" t="s">
        <v>85</v>
      </c>
      <c r="H13" s="149"/>
      <c r="I13" s="131" t="s">
        <v>276</v>
      </c>
      <c r="J13" s="149" t="s">
        <v>84</v>
      </c>
      <c r="K13" s="179" t="s">
        <v>85</v>
      </c>
    </row>
    <row r="14" ht="18" customHeight="1" spans="1:11">
      <c r="A14" s="138" t="s">
        <v>277</v>
      </c>
      <c r="B14" s="141" t="s">
        <v>84</v>
      </c>
      <c r="C14" s="141" t="s">
        <v>85</v>
      </c>
      <c r="D14" s="155"/>
      <c r="E14" s="140" t="s">
        <v>278</v>
      </c>
      <c r="F14" s="141" t="s">
        <v>84</v>
      </c>
      <c r="G14" s="141" t="s">
        <v>85</v>
      </c>
      <c r="H14" s="141"/>
      <c r="I14" s="140" t="s">
        <v>279</v>
      </c>
      <c r="J14" s="141" t="s">
        <v>84</v>
      </c>
      <c r="K14" s="180" t="s">
        <v>85</v>
      </c>
    </row>
    <row r="15" ht="18" customHeight="1" spans="1:11">
      <c r="A15" s="143"/>
      <c r="B15" s="156"/>
      <c r="C15" s="156"/>
      <c r="D15" s="144"/>
      <c r="E15" s="143"/>
      <c r="F15" s="156"/>
      <c r="G15" s="156"/>
      <c r="H15" s="156"/>
      <c r="I15" s="143"/>
      <c r="J15" s="156"/>
      <c r="K15" s="156"/>
    </row>
    <row r="16" s="118" customFormat="1" ht="18" customHeight="1" spans="1:11">
      <c r="A16" s="122" t="s">
        <v>280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84"/>
    </row>
    <row r="17" ht="18" customHeight="1" spans="1:11">
      <c r="A17" s="135" t="s">
        <v>281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85"/>
    </row>
    <row r="18" ht="18" customHeight="1" spans="1:11">
      <c r="A18" s="135"/>
      <c r="B18" s="137"/>
      <c r="C18" s="137"/>
      <c r="D18" s="137"/>
      <c r="E18" s="137"/>
      <c r="F18" s="137"/>
      <c r="G18" s="137"/>
      <c r="H18" s="137"/>
      <c r="I18" s="137"/>
      <c r="J18" s="137"/>
      <c r="K18" s="185"/>
    </row>
    <row r="19" ht="22" customHeight="1" spans="1:11">
      <c r="A19" s="158"/>
      <c r="B19" s="149"/>
      <c r="C19" s="149"/>
      <c r="D19" s="149"/>
      <c r="E19" s="149"/>
      <c r="F19" s="149"/>
      <c r="G19" s="149"/>
      <c r="H19" s="149"/>
      <c r="I19" s="149"/>
      <c r="J19" s="149"/>
      <c r="K19" s="179"/>
    </row>
    <row r="20" ht="22" customHeight="1" spans="1:11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86"/>
    </row>
    <row r="21" ht="22" customHeight="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86"/>
    </row>
    <row r="22" ht="22" customHeight="1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86"/>
    </row>
    <row r="23" ht="22" customHeight="1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87"/>
    </row>
    <row r="24" ht="18" customHeight="1" spans="1:11">
      <c r="A24" s="135" t="s">
        <v>121</v>
      </c>
      <c r="B24" s="137"/>
      <c r="C24" s="149" t="s">
        <v>65</v>
      </c>
      <c r="D24" s="149" t="s">
        <v>66</v>
      </c>
      <c r="E24" s="134"/>
      <c r="F24" s="134"/>
      <c r="G24" s="134"/>
      <c r="H24" s="134"/>
      <c r="I24" s="134"/>
      <c r="J24" s="134"/>
      <c r="K24" s="178"/>
    </row>
    <row r="25" ht="18" customHeight="1" spans="1:11">
      <c r="A25" s="163" t="s">
        <v>282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88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ht="20" customHeight="1" spans="1:11">
      <c r="A27" s="166" t="s">
        <v>283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89" t="s">
        <v>284</v>
      </c>
    </row>
    <row r="28" ht="23" customHeight="1" spans="1:11">
      <c r="A28" s="159" t="s">
        <v>285</v>
      </c>
      <c r="B28" s="160"/>
      <c r="C28" s="160"/>
      <c r="D28" s="160"/>
      <c r="E28" s="160"/>
      <c r="F28" s="160"/>
      <c r="G28" s="160"/>
      <c r="H28" s="160"/>
      <c r="I28" s="160"/>
      <c r="J28" s="190"/>
      <c r="K28" s="191">
        <v>1</v>
      </c>
    </row>
    <row r="29" ht="23" customHeight="1" spans="1:11">
      <c r="A29" s="159" t="s">
        <v>286</v>
      </c>
      <c r="B29" s="160"/>
      <c r="C29" s="160"/>
      <c r="D29" s="160"/>
      <c r="E29" s="160"/>
      <c r="F29" s="160"/>
      <c r="G29" s="160"/>
      <c r="H29" s="160"/>
      <c r="I29" s="160"/>
      <c r="J29" s="190"/>
      <c r="K29" s="182">
        <v>1</v>
      </c>
    </row>
    <row r="30" ht="23" customHeight="1" spans="1:11">
      <c r="A30" s="159" t="s">
        <v>287</v>
      </c>
      <c r="B30" s="160"/>
      <c r="C30" s="160"/>
      <c r="D30" s="160"/>
      <c r="E30" s="160"/>
      <c r="F30" s="160"/>
      <c r="G30" s="160"/>
      <c r="H30" s="160"/>
      <c r="I30" s="160"/>
      <c r="J30" s="190"/>
      <c r="K30" s="182">
        <v>1</v>
      </c>
    </row>
    <row r="31" ht="23" customHeight="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90"/>
      <c r="K31" s="182"/>
    </row>
    <row r="32" ht="23" customHeight="1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90"/>
      <c r="K32" s="192"/>
    </row>
    <row r="33" ht="23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90"/>
      <c r="K33" s="193"/>
    </row>
    <row r="34" ht="23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90"/>
      <c r="K34" s="182"/>
    </row>
    <row r="35" ht="23" customHeight="1" spans="1:11">
      <c r="A35" s="159"/>
      <c r="B35" s="160"/>
      <c r="C35" s="160"/>
      <c r="D35" s="160"/>
      <c r="E35" s="160"/>
      <c r="F35" s="160"/>
      <c r="G35" s="160"/>
      <c r="H35" s="160"/>
      <c r="I35" s="160"/>
      <c r="J35" s="190"/>
      <c r="K35" s="194"/>
    </row>
    <row r="36" ht="23" customHeight="1" spans="1:11">
      <c r="A36" s="167" t="s">
        <v>288</v>
      </c>
      <c r="B36" s="168"/>
      <c r="C36" s="168"/>
      <c r="D36" s="168"/>
      <c r="E36" s="168"/>
      <c r="F36" s="168"/>
      <c r="G36" s="168"/>
      <c r="H36" s="168"/>
      <c r="I36" s="168"/>
      <c r="J36" s="195"/>
      <c r="K36" s="196">
        <f>SUM(K28:K35)</f>
        <v>3</v>
      </c>
    </row>
    <row r="37" ht="18.75" customHeight="1" spans="1:11">
      <c r="A37" s="169" t="s">
        <v>289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7"/>
    </row>
    <row r="38" s="119" customFormat="1" ht="18.75" customHeight="1" spans="1:11">
      <c r="A38" s="135" t="s">
        <v>290</v>
      </c>
      <c r="B38" s="137"/>
      <c r="C38" s="137"/>
      <c r="D38" s="134" t="s">
        <v>291</v>
      </c>
      <c r="E38" s="134"/>
      <c r="F38" s="171" t="s">
        <v>292</v>
      </c>
      <c r="G38" s="172"/>
      <c r="H38" s="137" t="s">
        <v>293</v>
      </c>
      <c r="I38" s="137"/>
      <c r="J38" s="137" t="s">
        <v>294</v>
      </c>
      <c r="K38" s="185"/>
    </row>
    <row r="39" ht="18.75" customHeight="1" spans="1:13">
      <c r="A39" s="135" t="s">
        <v>122</v>
      </c>
      <c r="B39" s="137" t="s">
        <v>295</v>
      </c>
      <c r="C39" s="137"/>
      <c r="D39" s="137"/>
      <c r="E39" s="137"/>
      <c r="F39" s="137"/>
      <c r="G39" s="137"/>
      <c r="H39" s="137"/>
      <c r="I39" s="137"/>
      <c r="J39" s="137"/>
      <c r="K39" s="185"/>
      <c r="M39" s="119"/>
    </row>
    <row r="40" ht="24" customHeight="1" spans="1:11">
      <c r="A40" s="135"/>
      <c r="B40" s="137"/>
      <c r="C40" s="137"/>
      <c r="D40" s="137"/>
      <c r="E40" s="137"/>
      <c r="F40" s="137"/>
      <c r="G40" s="137"/>
      <c r="H40" s="137"/>
      <c r="I40" s="137"/>
      <c r="J40" s="137"/>
      <c r="K40" s="185"/>
    </row>
    <row r="41" ht="24" customHeight="1" spans="1:11">
      <c r="A41" s="135"/>
      <c r="B41" s="137"/>
      <c r="C41" s="137"/>
      <c r="D41" s="137"/>
      <c r="E41" s="137"/>
      <c r="F41" s="137"/>
      <c r="G41" s="137"/>
      <c r="H41" s="137"/>
      <c r="I41" s="137"/>
      <c r="J41" s="137"/>
      <c r="K41" s="185"/>
    </row>
    <row r="42" ht="32.1" customHeight="1" spans="1:11">
      <c r="A42" s="138" t="s">
        <v>135</v>
      </c>
      <c r="B42" s="173" t="s">
        <v>296</v>
      </c>
      <c r="C42" s="173"/>
      <c r="D42" s="140" t="s">
        <v>297</v>
      </c>
      <c r="E42" s="155" t="s">
        <v>138</v>
      </c>
      <c r="F42" s="140" t="s">
        <v>139</v>
      </c>
      <c r="G42" s="174">
        <v>45321</v>
      </c>
      <c r="H42" s="175" t="s">
        <v>140</v>
      </c>
      <c r="I42" s="175"/>
      <c r="J42" s="173" t="s">
        <v>141</v>
      </c>
      <c r="K42" s="19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view="pageBreakPreview" zoomScaleNormal="100" workbookViewId="0">
      <selection activeCell="Q3" sqref="Q3"/>
    </sheetView>
  </sheetViews>
  <sheetFormatPr defaultColWidth="9" defaultRowHeight="14.25"/>
  <cols>
    <col min="1" max="1" width="22.125" style="68" customWidth="1"/>
    <col min="2" max="2" width="5.875" style="68" customWidth="1"/>
    <col min="3" max="3" width="8.125" style="68" customWidth="1"/>
    <col min="4" max="4" width="8.125" style="69" customWidth="1"/>
    <col min="5" max="8" width="8.125" style="68" customWidth="1"/>
    <col min="9" max="9" width="7.25" style="68" customWidth="1"/>
    <col min="10" max="10" width="10.875" style="68" customWidth="1"/>
    <col min="11" max="13" width="10.625" style="68" customWidth="1"/>
    <col min="14" max="16" width="10.625" style="70" customWidth="1"/>
    <col min="17" max="254" width="9" style="68"/>
    <col min="255" max="16384" width="9" style="71"/>
  </cols>
  <sheetData>
    <row r="1" s="68" customFormat="1" ht="29" customHeight="1" spans="1:257">
      <c r="A1" s="72" t="s">
        <v>145</v>
      </c>
      <c r="B1" s="72"/>
      <c r="C1" s="73"/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</row>
    <row r="2" s="68" customFormat="1" ht="20" customHeight="1" spans="1:257">
      <c r="A2" s="75" t="s">
        <v>61</v>
      </c>
      <c r="B2" s="76" t="str">
        <f>首期!B4</f>
        <v>TAJJAM81223</v>
      </c>
      <c r="C2" s="77"/>
      <c r="D2" s="78" t="s">
        <v>67</v>
      </c>
      <c r="E2" s="79" t="str">
        <f>首期!B5</f>
        <v>男式POLO短袖T恤</v>
      </c>
      <c r="F2" s="79"/>
      <c r="G2" s="79"/>
      <c r="H2" s="79"/>
      <c r="I2" s="97"/>
      <c r="J2" s="98" t="s">
        <v>57</v>
      </c>
      <c r="K2" s="99" t="s">
        <v>56</v>
      </c>
      <c r="L2" s="99"/>
      <c r="M2" s="99"/>
      <c r="N2" s="99"/>
      <c r="O2" s="100"/>
      <c r="P2" s="10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</row>
    <row r="3" s="68" customFormat="1" spans="1:257">
      <c r="A3" s="80" t="s">
        <v>146</v>
      </c>
      <c r="B3" s="81"/>
      <c r="C3" s="82"/>
      <c r="D3" s="82"/>
      <c r="E3" s="82"/>
      <c r="F3" s="82"/>
      <c r="G3" s="82"/>
      <c r="H3" s="83"/>
      <c r="I3" s="102"/>
      <c r="J3" s="103" t="s">
        <v>147</v>
      </c>
      <c r="K3" s="103"/>
      <c r="L3" s="103"/>
      <c r="M3" s="103"/>
      <c r="N3" s="103"/>
      <c r="O3" s="104"/>
      <c r="P3" s="105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</row>
    <row r="4" s="68" customFormat="1" ht="16.5" spans="1:257">
      <c r="A4" s="80"/>
      <c r="B4" s="84" t="s">
        <v>109</v>
      </c>
      <c r="C4" s="84" t="s">
        <v>110</v>
      </c>
      <c r="D4" s="85" t="s">
        <v>111</v>
      </c>
      <c r="E4" s="84" t="s">
        <v>112</v>
      </c>
      <c r="F4" s="84" t="s">
        <v>148</v>
      </c>
      <c r="G4" s="84" t="s">
        <v>149</v>
      </c>
      <c r="H4" s="86" t="s">
        <v>150</v>
      </c>
      <c r="I4" s="102"/>
      <c r="J4" s="84" t="s">
        <v>109</v>
      </c>
      <c r="K4" s="84" t="s">
        <v>110</v>
      </c>
      <c r="L4" s="85" t="s">
        <v>111</v>
      </c>
      <c r="M4" s="84" t="s">
        <v>112</v>
      </c>
      <c r="N4" s="84" t="s">
        <v>148</v>
      </c>
      <c r="O4" s="84" t="s">
        <v>149</v>
      </c>
      <c r="P4" s="106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</row>
    <row r="5" s="68" customFormat="1" ht="16.5" spans="1:257">
      <c r="A5" s="80"/>
      <c r="B5" s="84" t="s">
        <v>151</v>
      </c>
      <c r="C5" s="84" t="s">
        <v>152</v>
      </c>
      <c r="D5" s="85" t="s">
        <v>153</v>
      </c>
      <c r="E5" s="84" t="s">
        <v>154</v>
      </c>
      <c r="F5" s="84" t="s">
        <v>155</v>
      </c>
      <c r="G5" s="84" t="s">
        <v>156</v>
      </c>
      <c r="H5" s="86" t="s">
        <v>157</v>
      </c>
      <c r="I5" s="107"/>
      <c r="J5" s="108" t="s">
        <v>118</v>
      </c>
      <c r="K5" s="109" t="s">
        <v>116</v>
      </c>
      <c r="L5" s="109" t="s">
        <v>116</v>
      </c>
      <c r="M5" s="110" t="s">
        <v>117</v>
      </c>
      <c r="N5" s="110" t="s">
        <v>117</v>
      </c>
      <c r="O5" s="108" t="s">
        <v>118</v>
      </c>
      <c r="P5" s="106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</row>
    <row r="6" s="68" customFormat="1" ht="21" customHeight="1" spans="1:257">
      <c r="A6" s="87" t="s">
        <v>160</v>
      </c>
      <c r="B6" s="88">
        <f>C6-1</f>
        <v>67</v>
      </c>
      <c r="C6" s="88">
        <f>D6-2</f>
        <v>68</v>
      </c>
      <c r="D6" s="89">
        <v>70</v>
      </c>
      <c r="E6" s="88">
        <f>D6+2</f>
        <v>72</v>
      </c>
      <c r="F6" s="88">
        <f>E6+2</f>
        <v>74</v>
      </c>
      <c r="G6" s="88">
        <f>F6+1</f>
        <v>75</v>
      </c>
      <c r="H6" s="88">
        <f>G6+1</f>
        <v>76</v>
      </c>
      <c r="I6" s="107"/>
      <c r="J6" s="111" t="s">
        <v>298</v>
      </c>
      <c r="K6" s="111" t="s">
        <v>243</v>
      </c>
      <c r="L6" s="112" t="s">
        <v>206</v>
      </c>
      <c r="M6" s="111" t="s">
        <v>299</v>
      </c>
      <c r="N6" s="111" t="s">
        <v>216</v>
      </c>
      <c r="O6" s="111" t="s">
        <v>300</v>
      </c>
      <c r="P6" s="106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  <c r="IW6" s="71"/>
    </row>
    <row r="7" s="68" customFormat="1" ht="21" customHeight="1" spans="1:257">
      <c r="A7" s="87" t="s">
        <v>163</v>
      </c>
      <c r="B7" s="88">
        <f t="shared" ref="B7:B9" si="0">C7-4</f>
        <v>100</v>
      </c>
      <c r="C7" s="88">
        <f t="shared" ref="C7:C9" si="1">D7-4</f>
        <v>104</v>
      </c>
      <c r="D7" s="89">
        <v>108</v>
      </c>
      <c r="E7" s="88">
        <f t="shared" ref="E7:E9" si="2">D7+4</f>
        <v>112</v>
      </c>
      <c r="F7" s="88">
        <f>E7+4</f>
        <v>116</v>
      </c>
      <c r="G7" s="88">
        <f t="shared" ref="G7:G9" si="3">F7+6</f>
        <v>122</v>
      </c>
      <c r="H7" s="88">
        <f>G7+6</f>
        <v>128</v>
      </c>
      <c r="I7" s="107"/>
      <c r="J7" s="111" t="s">
        <v>212</v>
      </c>
      <c r="K7" s="111" t="s">
        <v>301</v>
      </c>
      <c r="L7" s="111" t="s">
        <v>302</v>
      </c>
      <c r="M7" s="111" t="s">
        <v>223</v>
      </c>
      <c r="N7" s="111" t="s">
        <v>303</v>
      </c>
      <c r="O7" s="111" t="s">
        <v>212</v>
      </c>
      <c r="P7" s="106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</row>
    <row r="8" s="68" customFormat="1" ht="21" customHeight="1" spans="1:257">
      <c r="A8" s="87" t="s">
        <v>166</v>
      </c>
      <c r="B8" s="88">
        <f t="shared" si="0"/>
        <v>98</v>
      </c>
      <c r="C8" s="88">
        <f t="shared" si="1"/>
        <v>102</v>
      </c>
      <c r="D8" s="89">
        <v>106</v>
      </c>
      <c r="E8" s="88">
        <f t="shared" si="2"/>
        <v>110</v>
      </c>
      <c r="F8" s="88">
        <f>E8+5</f>
        <v>115</v>
      </c>
      <c r="G8" s="88">
        <f t="shared" si="3"/>
        <v>121</v>
      </c>
      <c r="H8" s="88">
        <f>G8+7</f>
        <v>128</v>
      </c>
      <c r="I8" s="107"/>
      <c r="J8" s="111" t="s">
        <v>212</v>
      </c>
      <c r="K8" s="111" t="s">
        <v>212</v>
      </c>
      <c r="L8" s="111" t="s">
        <v>212</v>
      </c>
      <c r="M8" s="111" t="s">
        <v>212</v>
      </c>
      <c r="N8" s="111" t="s">
        <v>212</v>
      </c>
      <c r="O8" s="111" t="s">
        <v>212</v>
      </c>
      <c r="P8" s="106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</row>
    <row r="9" s="68" customFormat="1" ht="21" customHeight="1" spans="1:257">
      <c r="A9" s="87" t="s">
        <v>167</v>
      </c>
      <c r="B9" s="88">
        <f t="shared" si="0"/>
        <v>98</v>
      </c>
      <c r="C9" s="88">
        <f t="shared" si="1"/>
        <v>102</v>
      </c>
      <c r="D9" s="89">
        <v>106</v>
      </c>
      <c r="E9" s="88">
        <f t="shared" si="2"/>
        <v>110</v>
      </c>
      <c r="F9" s="88">
        <f>E9+5</f>
        <v>115</v>
      </c>
      <c r="G9" s="88">
        <f t="shared" si="3"/>
        <v>121</v>
      </c>
      <c r="H9" s="88">
        <f>G9+7</f>
        <v>128</v>
      </c>
      <c r="I9" s="107"/>
      <c r="J9" s="111" t="s">
        <v>304</v>
      </c>
      <c r="K9" s="111" t="s">
        <v>213</v>
      </c>
      <c r="L9" s="111" t="s">
        <v>304</v>
      </c>
      <c r="M9" s="111" t="s">
        <v>305</v>
      </c>
      <c r="N9" s="111" t="s">
        <v>304</v>
      </c>
      <c r="O9" s="111" t="s">
        <v>237</v>
      </c>
      <c r="P9" s="106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</row>
    <row r="10" s="68" customFormat="1" ht="20" customHeight="1" spans="1:257">
      <c r="A10" s="87" t="s">
        <v>170</v>
      </c>
      <c r="B10" s="88">
        <f>C10-1.2</f>
        <v>43.1</v>
      </c>
      <c r="C10" s="88">
        <f>D10-1.2</f>
        <v>44.3</v>
      </c>
      <c r="D10" s="89">
        <v>45.5</v>
      </c>
      <c r="E10" s="88">
        <f>D10+1.2</f>
        <v>46.7</v>
      </c>
      <c r="F10" s="88">
        <f>E10+1.2</f>
        <v>47.9</v>
      </c>
      <c r="G10" s="88">
        <f>F10+1.4</f>
        <v>49.3</v>
      </c>
      <c r="H10" s="88">
        <f>G10+1.4</f>
        <v>50.7</v>
      </c>
      <c r="I10" s="107"/>
      <c r="J10" s="111" t="s">
        <v>223</v>
      </c>
      <c r="K10" s="111" t="s">
        <v>224</v>
      </c>
      <c r="L10" s="111" t="s">
        <v>223</v>
      </c>
      <c r="M10" s="111" t="s">
        <v>223</v>
      </c>
      <c r="N10" s="111" t="s">
        <v>306</v>
      </c>
      <c r="O10" s="111" t="s">
        <v>224</v>
      </c>
      <c r="P10" s="106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  <c r="IW10" s="71"/>
    </row>
    <row r="11" s="68" customFormat="1" ht="21" customHeight="1" spans="1:257">
      <c r="A11" s="87" t="s">
        <v>172</v>
      </c>
      <c r="B11" s="88">
        <f>C11-0.5</f>
        <v>21</v>
      </c>
      <c r="C11" s="88">
        <f>D11-0.5</f>
        <v>21.5</v>
      </c>
      <c r="D11" s="89">
        <v>22</v>
      </c>
      <c r="E11" s="88">
        <f t="shared" ref="E11:H11" si="4">D11+0.5</f>
        <v>22.5</v>
      </c>
      <c r="F11" s="88">
        <f t="shared" si="4"/>
        <v>23</v>
      </c>
      <c r="G11" s="88">
        <f t="shared" si="4"/>
        <v>23.5</v>
      </c>
      <c r="H11" s="88">
        <f t="shared" si="4"/>
        <v>24</v>
      </c>
      <c r="I11" s="107"/>
      <c r="J11" s="111" t="s">
        <v>239</v>
      </c>
      <c r="K11" s="111" t="s">
        <v>307</v>
      </c>
      <c r="L11" s="111" t="s">
        <v>241</v>
      </c>
      <c r="M11" s="111" t="s">
        <v>226</v>
      </c>
      <c r="N11" s="111" t="s">
        <v>227</v>
      </c>
      <c r="O11" s="111" t="s">
        <v>243</v>
      </c>
      <c r="P11" s="106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</row>
    <row r="12" s="68" customFormat="1" ht="21" customHeight="1" spans="1:257">
      <c r="A12" s="87" t="s">
        <v>173</v>
      </c>
      <c r="B12" s="88">
        <f>C12-0.8</f>
        <v>17.9</v>
      </c>
      <c r="C12" s="88">
        <f>D12-0.8</f>
        <v>18.7</v>
      </c>
      <c r="D12" s="89">
        <v>19.5</v>
      </c>
      <c r="E12" s="88">
        <f>D12+0.8</f>
        <v>20.3</v>
      </c>
      <c r="F12" s="88">
        <f>E12+0.8</f>
        <v>21.1</v>
      </c>
      <c r="G12" s="88">
        <f>F12+1.3</f>
        <v>22.4</v>
      </c>
      <c r="H12" s="88">
        <f>G12+1.3</f>
        <v>23.7</v>
      </c>
      <c r="I12" s="107"/>
      <c r="J12" s="111" t="s">
        <v>244</v>
      </c>
      <c r="K12" s="111" t="s">
        <v>308</v>
      </c>
      <c r="L12" s="111" t="s">
        <v>224</v>
      </c>
      <c r="M12" s="111" t="s">
        <v>214</v>
      </c>
      <c r="N12" s="111" t="s">
        <v>223</v>
      </c>
      <c r="O12" s="111" t="s">
        <v>224</v>
      </c>
      <c r="P12" s="106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</row>
    <row r="13" s="68" customFormat="1" ht="21" customHeight="1" spans="1:257">
      <c r="A13" s="87" t="s">
        <v>175</v>
      </c>
      <c r="B13" s="88">
        <f>C13-0.7</f>
        <v>16.1</v>
      </c>
      <c r="C13" s="88">
        <f>D13-0.7</f>
        <v>16.8</v>
      </c>
      <c r="D13" s="89">
        <v>17.5</v>
      </c>
      <c r="E13" s="88">
        <f>D13+0.7</f>
        <v>18.2</v>
      </c>
      <c r="F13" s="88">
        <f>E13+0.7</f>
        <v>18.9</v>
      </c>
      <c r="G13" s="88">
        <f>F13+0.95</f>
        <v>19.85</v>
      </c>
      <c r="H13" s="88">
        <f>G13+0.95</f>
        <v>20.8</v>
      </c>
      <c r="I13" s="107"/>
      <c r="J13" s="111" t="s">
        <v>228</v>
      </c>
      <c r="K13" s="111" t="s">
        <v>228</v>
      </c>
      <c r="L13" s="111" t="s">
        <v>216</v>
      </c>
      <c r="M13" s="111" t="s">
        <v>307</v>
      </c>
      <c r="N13" s="111" t="s">
        <v>217</v>
      </c>
      <c r="O13" s="111" t="s">
        <v>239</v>
      </c>
      <c r="P13" s="106"/>
      <c r="Q13" s="71"/>
      <c r="R13" s="71" t="s">
        <v>309</v>
      </c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</row>
    <row r="14" s="68" customFormat="1" ht="21" customHeight="1" spans="1:257">
      <c r="A14" s="87" t="s">
        <v>176</v>
      </c>
      <c r="B14" s="88">
        <f t="shared" ref="B14:B16" si="5">C14</f>
        <v>2.2</v>
      </c>
      <c r="C14" s="88">
        <f t="shared" ref="C14:C16" si="6">D14</f>
        <v>2.2</v>
      </c>
      <c r="D14" s="89">
        <v>2.2</v>
      </c>
      <c r="E14" s="88">
        <f t="shared" ref="E14:H14" si="7">D14</f>
        <v>2.2</v>
      </c>
      <c r="F14" s="88">
        <f t="shared" si="7"/>
        <v>2.2</v>
      </c>
      <c r="G14" s="88">
        <f t="shared" si="7"/>
        <v>2.2</v>
      </c>
      <c r="H14" s="88">
        <f t="shared" si="7"/>
        <v>2.2</v>
      </c>
      <c r="I14" s="107"/>
      <c r="J14" s="111" t="s">
        <v>212</v>
      </c>
      <c r="K14" s="111" t="s">
        <v>212</v>
      </c>
      <c r="L14" s="111" t="s">
        <v>212</v>
      </c>
      <c r="M14" s="111" t="s">
        <v>212</v>
      </c>
      <c r="N14" s="111" t="s">
        <v>212</v>
      </c>
      <c r="O14" s="111" t="s">
        <v>212</v>
      </c>
      <c r="P14" s="106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s="68" customFormat="1" ht="21" customHeight="1" spans="1:257">
      <c r="A15" s="87" t="s">
        <v>177</v>
      </c>
      <c r="B15" s="88">
        <f t="shared" si="5"/>
        <v>2.5</v>
      </c>
      <c r="C15" s="88">
        <f t="shared" si="6"/>
        <v>2.5</v>
      </c>
      <c r="D15" s="89">
        <v>2.5</v>
      </c>
      <c r="E15" s="88">
        <f t="shared" ref="E15:H15" si="8">D15</f>
        <v>2.5</v>
      </c>
      <c r="F15" s="88">
        <f t="shared" si="8"/>
        <v>2.5</v>
      </c>
      <c r="G15" s="88">
        <f t="shared" si="8"/>
        <v>2.5</v>
      </c>
      <c r="H15" s="88">
        <f t="shared" si="8"/>
        <v>2.5</v>
      </c>
      <c r="I15" s="107"/>
      <c r="J15" s="111" t="s">
        <v>212</v>
      </c>
      <c r="K15" s="111" t="s">
        <v>212</v>
      </c>
      <c r="L15" s="111" t="s">
        <v>212</v>
      </c>
      <c r="M15" s="111" t="s">
        <v>212</v>
      </c>
      <c r="N15" s="111" t="s">
        <v>212</v>
      </c>
      <c r="O15" s="111" t="s">
        <v>212</v>
      </c>
      <c r="P15" s="106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s="68" customFormat="1" ht="21" customHeight="1" spans="1:257">
      <c r="A16" s="87" t="s">
        <v>178</v>
      </c>
      <c r="B16" s="88">
        <f t="shared" si="5"/>
        <v>5.5</v>
      </c>
      <c r="C16" s="88">
        <f t="shared" si="6"/>
        <v>5.5</v>
      </c>
      <c r="D16" s="89">
        <v>5.5</v>
      </c>
      <c r="E16" s="88">
        <f t="shared" ref="E16:H16" si="9">D16</f>
        <v>5.5</v>
      </c>
      <c r="F16" s="88">
        <f t="shared" si="9"/>
        <v>5.5</v>
      </c>
      <c r="G16" s="88">
        <f t="shared" si="9"/>
        <v>5.5</v>
      </c>
      <c r="H16" s="88">
        <f t="shared" si="9"/>
        <v>5.5</v>
      </c>
      <c r="I16" s="107"/>
      <c r="J16" s="111" t="s">
        <v>212</v>
      </c>
      <c r="K16" s="111" t="s">
        <v>212</v>
      </c>
      <c r="L16" s="111" t="s">
        <v>212</v>
      </c>
      <c r="M16" s="111" t="s">
        <v>212</v>
      </c>
      <c r="N16" s="111" t="s">
        <v>212</v>
      </c>
      <c r="O16" s="111" t="s">
        <v>212</v>
      </c>
      <c r="P16" s="106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</row>
    <row r="17" s="68" customFormat="1" ht="21" customHeight="1" spans="1:257">
      <c r="A17" s="90" t="s">
        <v>179</v>
      </c>
      <c r="B17" s="91">
        <f>C17-1</f>
        <v>41</v>
      </c>
      <c r="C17" s="91">
        <f>D17-1</f>
        <v>42</v>
      </c>
      <c r="D17" s="92">
        <v>43</v>
      </c>
      <c r="E17" s="91">
        <f>D17+1</f>
        <v>44</v>
      </c>
      <c r="F17" s="91">
        <f>E17+1</f>
        <v>45</v>
      </c>
      <c r="G17" s="91">
        <f>F17+1.5</f>
        <v>46.5</v>
      </c>
      <c r="H17" s="91">
        <f>G17+1.5</f>
        <v>48</v>
      </c>
      <c r="I17" s="107"/>
      <c r="J17" s="111" t="s">
        <v>212</v>
      </c>
      <c r="K17" s="111" t="s">
        <v>212</v>
      </c>
      <c r="L17" s="111" t="s">
        <v>212</v>
      </c>
      <c r="M17" s="111" t="s">
        <v>212</v>
      </c>
      <c r="N17" s="111" t="s">
        <v>212</v>
      </c>
      <c r="O17" s="111" t="s">
        <v>212</v>
      </c>
      <c r="P17" s="106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  <c r="IW17" s="71"/>
    </row>
    <row r="18" s="68" customFormat="1" ht="21" customHeight="1" spans="1:257">
      <c r="A18" s="87" t="s">
        <v>180</v>
      </c>
      <c r="B18" s="88">
        <f>C18-1</f>
        <v>41</v>
      </c>
      <c r="C18" s="88">
        <f>D18-1</f>
        <v>42</v>
      </c>
      <c r="D18" s="89">
        <v>43</v>
      </c>
      <c r="E18" s="88">
        <f>D18+1</f>
        <v>44</v>
      </c>
      <c r="F18" s="88">
        <f>E18+1</f>
        <v>45</v>
      </c>
      <c r="G18" s="88">
        <f>F18+1.5</f>
        <v>46.5</v>
      </c>
      <c r="H18" s="88">
        <f>G18+1.5</f>
        <v>48</v>
      </c>
      <c r="I18" s="107"/>
      <c r="J18" s="111" t="s">
        <v>310</v>
      </c>
      <c r="K18" s="111" t="s">
        <v>310</v>
      </c>
      <c r="L18" s="111" t="s">
        <v>310</v>
      </c>
      <c r="M18" s="111" t="s">
        <v>310</v>
      </c>
      <c r="N18" s="111" t="s">
        <v>310</v>
      </c>
      <c r="O18" s="111" t="s">
        <v>310</v>
      </c>
      <c r="P18" s="106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</row>
    <row r="19" s="68" customFormat="1" ht="18" spans="1:257">
      <c r="A19" s="87" t="s">
        <v>178</v>
      </c>
      <c r="B19" s="88">
        <f>C19</f>
        <v>5.5</v>
      </c>
      <c r="C19" s="88">
        <f>D19</f>
        <v>5.5</v>
      </c>
      <c r="D19" s="89">
        <v>5.5</v>
      </c>
      <c r="E19" s="88">
        <f t="shared" ref="E19:H19" si="10">D19</f>
        <v>5.5</v>
      </c>
      <c r="F19" s="88">
        <f t="shared" si="10"/>
        <v>5.5</v>
      </c>
      <c r="G19" s="88">
        <f t="shared" si="10"/>
        <v>5.5</v>
      </c>
      <c r="H19" s="88">
        <f t="shared" si="10"/>
        <v>5.5</v>
      </c>
      <c r="I19" s="107"/>
      <c r="J19" s="111" t="s">
        <v>212</v>
      </c>
      <c r="K19" s="111" t="s">
        <v>212</v>
      </c>
      <c r="L19" s="111" t="s">
        <v>212</v>
      </c>
      <c r="M19" s="111" t="s">
        <v>212</v>
      </c>
      <c r="N19" s="111" t="s">
        <v>212</v>
      </c>
      <c r="O19" s="111" t="s">
        <v>212</v>
      </c>
      <c r="P19" s="106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  <c r="IW19" s="71"/>
    </row>
    <row r="20" s="68" customFormat="1" ht="18" spans="1:257">
      <c r="A20" s="87" t="s">
        <v>181</v>
      </c>
      <c r="B20" s="88">
        <f>C20-0.5</f>
        <v>13</v>
      </c>
      <c r="C20" s="88">
        <f>D20-0.5</f>
        <v>13.5</v>
      </c>
      <c r="D20" s="89">
        <v>14</v>
      </c>
      <c r="E20" s="88">
        <f t="shared" ref="E20:H20" si="11">D20+0.5</f>
        <v>14.5</v>
      </c>
      <c r="F20" s="88">
        <f t="shared" si="11"/>
        <v>15</v>
      </c>
      <c r="G20" s="88">
        <f t="shared" si="11"/>
        <v>15.5</v>
      </c>
      <c r="H20" s="88">
        <f t="shared" si="11"/>
        <v>16</v>
      </c>
      <c r="I20" s="107"/>
      <c r="J20" s="111" t="s">
        <v>212</v>
      </c>
      <c r="K20" s="111" t="s">
        <v>212</v>
      </c>
      <c r="L20" s="111" t="s">
        <v>212</v>
      </c>
      <c r="M20" s="111" t="s">
        <v>212</v>
      </c>
      <c r="N20" s="111" t="s">
        <v>212</v>
      </c>
      <c r="O20" s="111" t="s">
        <v>212</v>
      </c>
      <c r="P20" s="106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</row>
    <row r="21" s="68" customFormat="1" ht="18.75" spans="1:257">
      <c r="A21" s="93"/>
      <c r="B21" s="94"/>
      <c r="C21" s="94"/>
      <c r="D21" s="95"/>
      <c r="E21" s="94"/>
      <c r="F21" s="94"/>
      <c r="G21" s="94"/>
      <c r="H21" s="94"/>
      <c r="I21" s="113"/>
      <c r="J21" s="114"/>
      <c r="K21" s="114"/>
      <c r="L21" s="115"/>
      <c r="M21" s="114"/>
      <c r="N21" s="114"/>
      <c r="O21" s="115"/>
      <c r="P21" s="116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</row>
    <row r="23" spans="8:14">
      <c r="H23" s="96" t="s">
        <v>183</v>
      </c>
      <c r="I23" s="96"/>
      <c r="J23" s="117">
        <v>45321</v>
      </c>
      <c r="K23" s="96" t="s">
        <v>184</v>
      </c>
      <c r="L23" s="96" t="s">
        <v>138</v>
      </c>
      <c r="M23" s="96" t="s">
        <v>185</v>
      </c>
      <c r="N23" s="96" t="s">
        <v>141</v>
      </c>
    </row>
  </sheetData>
  <mergeCells count="8">
    <mergeCell ref="A1:P1"/>
    <mergeCell ref="B2:C2"/>
    <mergeCell ref="E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洗测尺寸表</vt:lpstr>
      <vt:lpstr>尾期（第一批）</vt:lpstr>
      <vt:lpstr>验货尺寸表 (尾期第一批)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2024-02-01T06:56:41Z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