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70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4">中期!$A$1:$K$52</definedName>
    <definedName name="_xlnm.Print_Area" localSheetId="2">首期!$A$1:$K$53</definedName>
    <definedName name="_xlnm.Print_Area" localSheetId="3">'验货尺寸表 '!$A$1:$O$25</definedName>
    <definedName name="_xlnm.Print_Area" localSheetId="5">'验货尺寸表 （中期）'!$A$1:$O$26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<sst xmlns="http://schemas.openxmlformats.org/spreadsheetml/2006/main" count="1222" uniqueCount="362">
  <si>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</si>
  <si>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</si>
  <si>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</si>
  <si>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</si>
  <si>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</si>
  <si>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</si>
  <si>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</si>
  <si>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</si>
  <si>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</si>
  <si>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</si>
  <si>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</si>
  <si>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</si>
  <si>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</si>
  <si>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</si>
  <si>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</si>
  <si>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</si>
  <si>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</si>
  <si>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</si>
  <si>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</si>
  <si>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</si>
  <si>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</si>
  <si>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</si>
  <si>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</si>
  <si>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</si>
  <si>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</si>
  <si>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</si>
  <si>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</si>
  <si>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</si>
  <si>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</si>
  <si>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</si>
  <si>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</si>
  <si>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</si>
  <si>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</si>
  <si>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</si>
  <si>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</si>
  <si>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</si>
  <si>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</si>
  <si>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</si>
  <si>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</si>
  <si>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</si>
  <si>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江阴市腾圣服装有限公司</t>
  </si>
  <si>
    <t>生产工厂</t>
  </si>
  <si>
    <t>崑洲实业（江苏）有限公司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</si>
  <si>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</si>
  <si>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</si>
  <si>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</si>
  <si>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</si>
  <si>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</si>
  <si>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</si>
  <si>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</si>
  <si>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</si>
  <si>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</si>
  <si>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</si>
  <si>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</si>
  <si>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</si>
  <si>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</si>
  <si>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</si>
  <si>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</si>
  <si>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</si>
  <si>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</si>
  <si>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</si>
  <si>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</si>
  <si>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CGDD23100900034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</si>
  <si>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</si>
  <si>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</si>
  <si>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</si>
  <si>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</si>
  <si>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</si>
  <si>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</si>
  <si>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</si>
  <si>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</si>
  <si>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</si>
  <si>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</si>
  <si>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</si>
  <si>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</si>
  <si>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</si>
  <si>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</si>
  <si>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</si>
  <si>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</si>
  <si>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</si>
  <si>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</si>
  <si>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</si>
  <si>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</si>
  <si>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</si>
  <si>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</si>
  <si>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</si>
  <si>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</si>
  <si>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</si>
  <si>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</si>
  <si>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</si>
  <si>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</si>
  <si>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</si>
  <si>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</si>
  <si>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</si>
  <si>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</si>
  <si>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</si>
  <si>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</si>
  <si>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</si>
  <si>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</si>
  <si>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</si>
  <si>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</si>
  <si>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 xml:space="preserve">OK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</si>
  <si>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</si>
  <si>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</si>
  <si>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</si>
  <si>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</si>
  <si>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</si>
  <si>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</si>
  <si>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</si>
  <si>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1.装腰吃势不匀，起皱。腰头不顺直</t>
  </si>
  <si>
    <t>2.脚口起皱起扭</t>
  </si>
  <si>
    <t>3.拼缝吃势不匀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</si>
  <si>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</si>
  <si>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</si>
  <si>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</si>
  <si>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</si>
  <si>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</si>
  <si>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</si>
  <si>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</si>
  <si>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</si>
  <si>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</si>
  <si>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张咏梅</t>
  </si>
  <si>
    <t>查验时间</t>
  </si>
  <si>
    <t>工厂负责人</t>
  </si>
  <si>
    <t>郑英慧</t>
  </si>
  <si>
    <t>【整改结果】</t>
  </si>
  <si>
    <t>复核时间</t>
  </si>
  <si>
    <t>QC规格测量表</t>
  </si>
  <si>
    <t>TAMMBM81827</t>
  </si>
  <si>
    <t>产品代码：</t>
  </si>
  <si>
    <t>男式徒步裤</t>
  </si>
  <si>
    <r>
      <rPr>
        <sz val="11"/>
        <color theme="1"/>
        <rFont val="宋体"/>
        <charset val="136"/>
        <scheme val="minor"/>
      </rPr>
      <t>崑洲实业</t>
    </r>
    <r>
      <rPr>
        <sz val="11"/>
        <color theme="1"/>
        <rFont val="微軟正黑體"/>
        <charset val="134"/>
      </rPr>
      <t>(江苏）有限公司</t>
    </r>
  </si>
  <si>
    <t>部位名称</t>
  </si>
  <si>
    <t>指示规格 FINAL SPEC</t>
  </si>
  <si>
    <t>样品规格 SAMPLE SPEC</t>
  </si>
  <si>
    <t>165/80B</t>
  </si>
  <si>
    <t>170/84B</t>
  </si>
  <si>
    <t>175/88B</t>
  </si>
  <si>
    <t>180/92B</t>
  </si>
  <si>
    <t>185/96B</t>
  </si>
  <si>
    <t>190/100B</t>
  </si>
  <si>
    <t>裤外侧长</t>
  </si>
  <si>
    <t>0/0.5</t>
  </si>
  <si>
    <t>内裆长</t>
  </si>
  <si>
    <t>0/-0.5</t>
  </si>
  <si>
    <t>腰围 平量</t>
  </si>
  <si>
    <t>0/01</t>
  </si>
  <si>
    <t>腰围 拉量</t>
  </si>
  <si>
    <t>0/0</t>
  </si>
  <si>
    <t>臀围</t>
  </si>
  <si>
    <t>0.8/1</t>
  </si>
  <si>
    <t>腿围/2</t>
  </si>
  <si>
    <t>0.5/0.5</t>
  </si>
  <si>
    <t>膝围/2</t>
  </si>
  <si>
    <t>0.5/0</t>
  </si>
  <si>
    <t>脚口/2</t>
  </si>
  <si>
    <t>0/-0.2</t>
  </si>
  <si>
    <t>前裆长 含腰</t>
  </si>
  <si>
    <t>后裆长 含腰</t>
  </si>
  <si>
    <t>前门襟长 不含腰</t>
  </si>
  <si>
    <t>前插袋</t>
  </si>
  <si>
    <t>后袋长</t>
  </si>
  <si>
    <t>腰头宽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</si>
  <si>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</si>
  <si>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</si>
  <si>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</si>
  <si>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</si>
  <si>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</si>
  <si>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</si>
  <si>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</si>
  <si>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</si>
  <si>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</si>
  <si>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</si>
  <si>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</si>
  <si>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</si>
  <si>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</si>
  <si>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 S码10件 M码10件 L码10件 XL 码10件   2XL码10件 3XL码10件</t>
  </si>
  <si>
    <t xml:space="preserve"> 3XL 码10件</t>
  </si>
  <si>
    <t>深灰色 S码10件 M码10件 L码10件 XL 码10件   2XL码10件 3XL码10件</t>
  </si>
  <si>
    <t>3XL 码10件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</si>
  <si>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</si>
  <si>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</si>
  <si>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</si>
  <si>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1.腰切线有宽窄</t>
  </si>
  <si>
    <t>2.后口袋角打折</t>
  </si>
  <si>
    <t>3.脚口起扭</t>
  </si>
  <si>
    <t>【整改的严重缺陷及整改复核时间】</t>
  </si>
  <si>
    <t>张永梅</t>
  </si>
  <si>
    <t>0.3/0</t>
  </si>
  <si>
    <t>0.2/0.3</t>
  </si>
  <si>
    <t>1/0.5</t>
  </si>
  <si>
    <t>0.5/1</t>
  </si>
  <si>
    <t>0.3/0.5</t>
  </si>
  <si>
    <t>0</t>
  </si>
  <si>
    <t>0.2</t>
  </si>
  <si>
    <t>0.2/0</t>
  </si>
  <si>
    <t>0.3/0.2</t>
  </si>
  <si>
    <t>0.5/0.3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</si>
  <si>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</si>
  <si>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</si>
  <si>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</si>
  <si>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</si>
  <si>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</si>
  <si>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</si>
  <si>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</si>
  <si>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</si>
  <si>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</si>
  <si>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</si>
  <si>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</si>
  <si>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</si>
  <si>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</si>
  <si>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</si>
  <si>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</si>
  <si>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</si>
  <si>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</si>
  <si>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</si>
  <si>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</si>
  <si>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采购凭证编号：CGDD23100900034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</si>
  <si>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</si>
  <si>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</si>
  <si>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</si>
  <si>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</si>
  <si>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</si>
  <si>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</si>
  <si>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</si>
  <si>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</si>
  <si>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</si>
  <si>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</si>
  <si>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</si>
  <si>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</si>
  <si>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</si>
  <si>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</si>
  <si>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②检验明细：黑色  深灰色</t>
  </si>
  <si>
    <t>黑色：22箱13件   10箱13件    24箱12件   18箱12件</t>
  </si>
  <si>
    <t>深灰： 26箱13件   41箱12件   39箱12件  34箱13件   35箱13件   42箱12件</t>
  </si>
  <si>
    <t>情况说明：</t>
  </si>
  <si>
    <t xml:space="preserve">【问题点描述】  </t>
  </si>
  <si>
    <t xml:space="preserve">1.衣表面有线头 </t>
  </si>
  <si>
    <t>2.后浪拼缝吃势不匀 起皱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</si>
  <si>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</si>
  <si>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</si>
  <si>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</si>
  <si>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</si>
  <si>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</si>
  <si>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</si>
  <si>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</si>
  <si>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品检</t>
  </si>
  <si>
    <t>检验人</t>
  </si>
  <si>
    <t>许松婷</t>
  </si>
  <si>
    <t>.</t>
  </si>
  <si>
    <t>0/-0.3</t>
  </si>
  <si>
    <t>0.5/0.7</t>
  </si>
  <si>
    <t>1/1.2</t>
  </si>
  <si>
    <t>1/0</t>
  </si>
  <si>
    <t>0/0.3</t>
  </si>
  <si>
    <t>0.2/0.2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</si>
  <si>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</si>
  <si>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</si>
  <si>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</si>
  <si>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</si>
  <si>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</si>
  <si>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</si>
  <si>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</si>
  <si>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</si>
  <si>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</si>
  <si>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</si>
  <si>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</si>
  <si>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</si>
  <si>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</si>
  <si>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</si>
  <si>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</si>
  <si>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</si>
  <si>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</si>
  <si>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05105-R2</t>
  </si>
  <si>
    <t>G21SS1430</t>
  </si>
  <si>
    <t>19SS黑色</t>
  </si>
  <si>
    <t>苏州博天纺织有限公司（苏州纽悦纺织科技有限公司）</t>
  </si>
  <si>
    <t>YES</t>
  </si>
  <si>
    <t>05104</t>
  </si>
  <si>
    <t>22SS深灰</t>
  </si>
  <si>
    <r>
      <rPr>
        <b/>
        <sz val="14"/>
        <color theme="1"/>
        <rFont val="宋体"/>
        <charset val="136"/>
        <scheme val="minor"/>
      </rPr>
      <t>制表时间：</t>
    </r>
    <r>
      <rPr>
        <b/>
        <sz val="14"/>
        <color theme="1"/>
        <rFont val="Microsoft YaHei"/>
        <charset val="134"/>
      </rPr>
      <t>2023/10/23</t>
    </r>
  </si>
  <si>
    <t>测试人签名：王勇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</si>
  <si>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</si>
  <si>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</si>
  <si>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</si>
  <si>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</si>
  <si>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</si>
  <si>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</si>
  <si>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</si>
  <si>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</si>
  <si>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</si>
  <si>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4"/>
        <color theme="1"/>
        <rFont val="宋体"/>
        <charset val="136"/>
        <scheme val="minor"/>
      </rPr>
      <t>制表时间：</t>
    </r>
    <r>
      <rPr>
        <b/>
        <sz val="14"/>
        <color theme="1"/>
        <rFont val="新細明體"/>
        <charset val="136"/>
      </rPr>
      <t>2023/</t>
    </r>
    <r>
      <rPr>
        <b/>
        <sz val="14"/>
        <color theme="1"/>
        <rFont val="Microsoft YaHei"/>
        <charset val="134"/>
      </rPr>
      <t>10/27</t>
    </r>
  </si>
  <si>
    <t>测试人签名：许晓倩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</si>
  <si>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</si>
  <si>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</si>
  <si>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</si>
  <si>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</si>
  <si>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</si>
  <si>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</si>
  <si>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</si>
  <si>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</si>
  <si>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</si>
  <si>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</si>
  <si>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</si>
  <si>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大身</t>
  </si>
  <si>
    <t>袋布</t>
  </si>
  <si>
    <t>弹力衬</t>
  </si>
  <si>
    <t>衬</t>
  </si>
  <si>
    <t>G20SSSK035-M72</t>
  </si>
  <si>
    <t>哑光包漆裤钩扣</t>
  </si>
  <si>
    <t>G14FWSJ009-737</t>
  </si>
  <si>
    <t>松紧带</t>
  </si>
  <si>
    <t>物料6</t>
  </si>
  <si>
    <t>物料7</t>
  </si>
  <si>
    <t>物料8</t>
  </si>
  <si>
    <t>物料9</t>
  </si>
  <si>
    <t>物料10</t>
  </si>
  <si>
    <t>G20SSZM010-XXX</t>
  </si>
  <si>
    <t>裤子主唛（下装）</t>
  </si>
  <si>
    <t>G20SSZM011-XXX</t>
  </si>
  <si>
    <t>/竖向尺码标</t>
  </si>
  <si>
    <t>YK0438260180-D5503</t>
  </si>
  <si>
    <t>门襟拉链</t>
  </si>
  <si>
    <t>YK0398560250-D5503</t>
  </si>
  <si>
    <t>口袋拉链</t>
  </si>
  <si>
    <t>ZBOMBZ006</t>
  </si>
  <si>
    <t>洗标</t>
  </si>
  <si>
    <t>物料11</t>
  </si>
  <si>
    <t>热转印</t>
  </si>
  <si>
    <r>
      <rPr>
        <b/>
        <sz val="14"/>
        <color theme="1"/>
        <rFont val="宋体"/>
        <charset val="136"/>
        <scheme val="minor"/>
      </rPr>
      <t>制表时间：</t>
    </r>
    <r>
      <rPr>
        <b/>
        <sz val="14"/>
        <color theme="1"/>
        <rFont val="Microsoft YaHei"/>
        <charset val="134"/>
      </rPr>
      <t>2023/11/3</t>
    </r>
  </si>
  <si>
    <t>测试人签名：侯颖慧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</si>
  <si>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</si>
  <si>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</si>
  <si>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</si>
  <si>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</si>
  <si>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</si>
  <si>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</si>
  <si>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</si>
  <si>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</si>
  <si>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</si>
  <si>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</si>
  <si>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</si>
  <si>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</si>
  <si>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</si>
  <si>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</si>
  <si>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</si>
  <si>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6"/>
        <scheme val="minor"/>
      </rPr>
      <t>洗测</t>
    </r>
    <r>
      <rPr>
        <sz val="12"/>
        <color theme="1"/>
        <rFont val="Microsoft YaHei"/>
        <charset val="134"/>
      </rPr>
      <t>3</t>
    </r>
    <r>
      <rPr>
        <sz val="12"/>
        <color theme="1"/>
        <rFont val="宋体"/>
        <charset val="136"/>
        <scheme val="minor"/>
      </rPr>
      <t>次</t>
    </r>
  </si>
  <si>
    <t>左右</t>
  </si>
  <si>
    <t>LOGO转印标</t>
  </si>
  <si>
    <t>深灰</t>
  </si>
  <si>
    <r>
      <rPr>
        <sz val="12"/>
        <color theme="1"/>
        <rFont val="宋体"/>
        <charset val="136"/>
        <scheme val="minor"/>
      </rPr>
      <t>洗测</t>
    </r>
    <r>
      <rPr>
        <sz val="12"/>
        <color theme="1"/>
        <rFont val="Microsoft YaHei"/>
        <charset val="134"/>
      </rPr>
      <t>3</t>
    </r>
    <r>
      <rPr>
        <sz val="12"/>
        <color theme="1"/>
        <rFont val="Microsoft YaHei"/>
        <charset val="134"/>
      </rPr>
      <t>次</t>
    </r>
  </si>
  <si>
    <t>右前</t>
  </si>
  <si>
    <r>
      <rPr>
        <b/>
        <sz val="14"/>
        <color theme="1"/>
        <rFont val="宋体"/>
        <charset val="136"/>
        <scheme val="minor"/>
      </rPr>
      <t>制表时间：</t>
    </r>
    <r>
      <rPr>
        <b/>
        <sz val="14"/>
        <color theme="1"/>
        <rFont val="Microsoft YaHei"/>
        <charset val="134"/>
      </rPr>
      <t>2023/11/6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</si>
  <si>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</si>
  <si>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</si>
  <si>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</si>
  <si>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</si>
  <si>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松紧带/4.3cm     </t>
  </si>
  <si>
    <t xml:space="preserve"> </t>
  </si>
  <si>
    <r>
      <rPr>
        <b/>
        <sz val="14"/>
        <color theme="1"/>
        <rFont val="宋体"/>
        <charset val="136"/>
        <scheme val="minor"/>
      </rPr>
      <t>制表时间：</t>
    </r>
    <r>
      <rPr>
        <b/>
        <sz val="14"/>
        <color theme="1"/>
        <rFont val="Microsoft YaHei"/>
        <charset val="134"/>
      </rPr>
      <t>2023/11/1</t>
    </r>
  </si>
  <si>
    <t>测试人签名：王兰华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</si>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</sst>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.0_);[Red]\(0.0\)"/>
    <numFmt numFmtId="178" formatCode="0.0_ "/>
    <numFmt numFmtId="179" formatCode="yyyy/m/d;@"/>
  </numFmts>
  <fonts count="8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6"/>
      <scheme val="minor"/>
    </font>
    <font>
      <sz val="12"/>
      <color theme="1"/>
      <name val="Microsoft YaHei"/>
      <charset val="134"/>
    </font>
    <font>
      <b/>
      <sz val="14"/>
      <color theme="1"/>
      <name val="宋体"/>
      <charset val="136"/>
      <scheme val="minor"/>
    </font>
    <font>
      <sz val="14"/>
      <color theme="1"/>
      <name val="宋体"/>
      <charset val="136"/>
      <scheme val="minor"/>
    </font>
    <font>
      <sz val="10"/>
      <color theme="1"/>
      <name val="微软雅黑"/>
      <charset val="134"/>
    </font>
    <font>
      <b/>
      <sz val="9"/>
      <name val="Arial"/>
      <charset val="134"/>
    </font>
    <font>
      <sz val="12"/>
      <color theme="1"/>
      <name val="Microsoft YaHei"/>
      <charset val="134"/>
    </font>
    <font>
      <b/>
      <sz val="11"/>
      <color theme="1"/>
      <name val="宋体"/>
      <charset val="136"/>
      <scheme val="minor"/>
    </font>
    <font>
      <sz val="10"/>
      <color theme="1"/>
      <name val="宋体"/>
      <charset val="136"/>
      <scheme val="minor"/>
    </font>
    <font>
      <sz val="8"/>
      <color theme="1"/>
      <name val="宋体"/>
      <charset val="136"/>
      <scheme val="minor"/>
    </font>
    <font>
      <sz val="8"/>
      <color theme="1"/>
      <name val="Microsoft YaHei"/>
      <charset val="134"/>
    </font>
    <font>
      <sz val="6"/>
      <color theme="1"/>
      <name val="宋体"/>
      <charset val="136"/>
      <scheme val="minor"/>
    </font>
    <font>
      <sz val="10"/>
      <color theme="1"/>
      <name val="Microsoft YaHei"/>
      <charset val="134"/>
    </font>
    <font>
      <sz val="6"/>
      <color theme="1"/>
      <name val="Microsoft YaHei"/>
      <charset val="134"/>
    </font>
    <font>
      <b/>
      <sz val="6"/>
      <color theme="1"/>
      <name val="宋体"/>
      <charset val="136"/>
      <scheme val="minor"/>
    </font>
    <font>
      <sz val="9"/>
      <color theme="1"/>
      <name val="宋体"/>
      <charset val="136"/>
      <scheme val="minor"/>
    </font>
    <font>
      <sz val="8"/>
      <name val="微軟正黑體"/>
      <charset val="134"/>
    </font>
    <font>
      <sz val="11"/>
      <name val="メイリオ"/>
      <charset val="128"/>
    </font>
    <font>
      <sz val="12"/>
      <name val="メイリオ"/>
      <charset val="128"/>
    </font>
    <font>
      <sz val="10"/>
      <color rgb="FF000000"/>
      <name val="Arial"/>
      <charset val="134"/>
    </font>
    <font>
      <sz val="10"/>
      <name val="宋体"/>
      <charset val="134"/>
    </font>
    <font>
      <sz val="11"/>
      <color theme="1"/>
      <name val="宋体"/>
      <charset val="136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6"/>
      <scheme val="major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Microsoft YaHei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6"/>
      <scheme val="major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6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6"/>
      <scheme val="minor"/>
    </font>
    <font>
      <b/>
      <sz val="16"/>
      <color theme="1"/>
      <name val="宋体"/>
      <charset val="136"/>
      <scheme val="minor"/>
    </font>
    <font>
      <sz val="16"/>
      <color theme="1"/>
      <name val="宋体"/>
      <charset val="136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6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4"/>
      <color theme="1"/>
      <name val="Microsoft YaHei"/>
      <charset val="134"/>
    </font>
    <font>
      <b/>
      <sz val="14"/>
      <color theme="1"/>
      <name val="新細明體"/>
      <charset val="136"/>
    </font>
    <font>
      <sz val="11"/>
      <color theme="1"/>
      <name val="微軟正黑體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6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41" fontId="56" fillId="0" borderId="0" applyFont="0" applyFill="0" applyBorder="0" applyAlignment="0" applyProtection="0">
      <alignment vertical="center"/>
    </xf>
    <xf numFmtId="42" fontId="56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6" fillId="7" borderId="73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74" applyNumberFormat="0" applyFill="0" applyAlignment="0" applyProtection="0">
      <alignment vertical="center"/>
    </xf>
    <xf numFmtId="0" fontId="63" fillId="0" borderId="74" applyNumberFormat="0" applyFill="0" applyAlignment="0" applyProtection="0">
      <alignment vertical="center"/>
    </xf>
    <xf numFmtId="0" fontId="64" fillId="0" borderId="75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8" borderId="76" applyNumberFormat="0" applyAlignment="0" applyProtection="0">
      <alignment vertical="center"/>
    </xf>
    <xf numFmtId="0" fontId="66" fillId="9" borderId="77" applyNumberFormat="0" applyAlignment="0" applyProtection="0">
      <alignment vertical="center"/>
    </xf>
    <xf numFmtId="0" fontId="67" fillId="9" borderId="76" applyNumberFormat="0" applyAlignment="0" applyProtection="0">
      <alignment vertical="center"/>
    </xf>
    <xf numFmtId="0" fontId="68" fillId="10" borderId="78" applyNumberFormat="0" applyAlignment="0" applyProtection="0">
      <alignment vertical="center"/>
    </xf>
    <xf numFmtId="0" fontId="69" fillId="0" borderId="79" applyNumberFormat="0" applyFill="0" applyAlignment="0" applyProtection="0">
      <alignment vertical="center"/>
    </xf>
    <xf numFmtId="0" fontId="70" fillId="0" borderId="80" applyNumberFormat="0" applyFill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3" fillId="13" borderId="0" applyNumberFormat="0" applyBorder="0" applyAlignment="0" applyProtection="0">
      <alignment vertical="center"/>
    </xf>
    <xf numFmtId="0" fontId="74" fillId="14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41" fontId="39" fillId="0" borderId="0" applyFont="0" applyFill="0" applyBorder="0" applyAlignment="0" applyProtection="0"/>
    <xf numFmtId="0" fontId="76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26" fillId="0" borderId="0">
      <alignment vertical="center"/>
    </xf>
    <xf numFmtId="0" fontId="26" fillId="0" borderId="0">
      <alignment vertical="center"/>
    </xf>
    <xf numFmtId="0" fontId="76" fillId="0" borderId="0">
      <alignment vertical="center"/>
    </xf>
  </cellStyleXfs>
  <cellXfs count="3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7" xfId="0" applyFont="1" applyBorder="1" applyAlignment="1">
      <alignment horizontal="center" vertical="center"/>
    </xf>
    <xf numFmtId="0" fontId="5" fillId="0" borderId="2" xfId="0" applyFont="1" applyBorder="1"/>
    <xf numFmtId="49" fontId="10" fillId="0" borderId="2" xfId="49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7" fontId="21" fillId="3" borderId="2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177" fontId="22" fillId="3" borderId="2" xfId="0" applyNumberFormat="1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/>
    </xf>
    <xf numFmtId="177" fontId="23" fillId="3" borderId="2" xfId="0" applyNumberFormat="1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4" fillId="3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5" fillId="0" borderId="2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6" fillId="0" borderId="0" xfId="0" applyFont="1" applyAlignment="1">
      <alignment vertical="center"/>
    </xf>
    <xf numFmtId="0" fontId="27" fillId="3" borderId="0" xfId="53" applyFont="1" applyFill="1"/>
    <xf numFmtId="0" fontId="28" fillId="3" borderId="9" xfId="53" applyFont="1" applyFill="1" applyBorder="1" applyAlignment="1">
      <alignment horizontal="center" vertical="center"/>
    </xf>
    <xf numFmtId="0" fontId="28" fillId="3" borderId="0" xfId="53" applyFont="1" applyFill="1" applyAlignment="1">
      <alignment horizontal="center" vertical="center"/>
    </xf>
    <xf numFmtId="0" fontId="29" fillId="0" borderId="2" xfId="52" applyFont="1" applyBorder="1" applyAlignment="1">
      <alignment horizontal="center"/>
    </xf>
    <xf numFmtId="0" fontId="28" fillId="3" borderId="10" xfId="53" applyFont="1" applyFill="1" applyBorder="1" applyAlignment="1">
      <alignment horizontal="left" vertical="center"/>
    </xf>
    <xf numFmtId="0" fontId="28" fillId="3" borderId="11" xfId="53" applyFont="1" applyFill="1" applyBorder="1" applyAlignment="1">
      <alignment horizontal="left" vertical="center"/>
    </xf>
    <xf numFmtId="0" fontId="29" fillId="0" borderId="3" xfId="52" applyFont="1" applyBorder="1" applyAlignment="1">
      <alignment horizontal="left" vertical="center"/>
    </xf>
    <xf numFmtId="0" fontId="29" fillId="0" borderId="3" xfId="52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9" fillId="0" borderId="2" xfId="52" applyFont="1" applyBorder="1" applyAlignment="1">
      <alignment horizontal="center" vertical="center"/>
    </xf>
    <xf numFmtId="0" fontId="29" fillId="0" borderId="7" xfId="52" applyFont="1" applyBorder="1" applyAlignment="1">
      <alignment horizontal="center" vertical="center"/>
    </xf>
    <xf numFmtId="0" fontId="29" fillId="0" borderId="12" xfId="52" applyFont="1" applyBorder="1" applyAlignment="1">
      <alignment horizontal="center"/>
    </xf>
    <xf numFmtId="0" fontId="29" fillId="0" borderId="4" xfId="52" applyFont="1" applyBorder="1" applyAlignment="1">
      <alignment horizontal="center"/>
    </xf>
    <xf numFmtId="178" fontId="30" fillId="0" borderId="2" xfId="0" applyNumberFormat="1" applyFont="1" applyBorder="1" applyAlignment="1">
      <alignment horizontal="center"/>
    </xf>
    <xf numFmtId="178" fontId="31" fillId="0" borderId="2" xfId="0" applyNumberFormat="1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178" fontId="32" fillId="0" borderId="2" xfId="0" applyNumberFormat="1" applyFont="1" applyBorder="1" applyAlignment="1">
      <alignment horizontal="center"/>
    </xf>
    <xf numFmtId="178" fontId="33" fillId="0" borderId="2" xfId="0" applyNumberFormat="1" applyFont="1" applyBorder="1" applyAlignment="1">
      <alignment horizontal="center"/>
    </xf>
    <xf numFmtId="178" fontId="34" fillId="0" borderId="2" xfId="0" applyNumberFormat="1" applyFont="1" applyBorder="1" applyAlignment="1">
      <alignment horizontal="center"/>
    </xf>
    <xf numFmtId="178" fontId="35" fillId="0" borderId="2" xfId="0" applyNumberFormat="1" applyFont="1" applyBorder="1" applyAlignment="1">
      <alignment horizontal="center"/>
    </xf>
    <xf numFmtId="0" fontId="30" fillId="0" borderId="13" xfId="57" applyFont="1" applyBorder="1" applyAlignment="1">
      <alignment horizontal="center"/>
    </xf>
    <xf numFmtId="0" fontId="36" fillId="0" borderId="2" xfId="52" applyFont="1" applyBorder="1"/>
    <xf numFmtId="178" fontId="37" fillId="0" borderId="2" xfId="52" applyNumberFormat="1" applyFont="1" applyBorder="1" applyAlignment="1">
      <alignment horizontal="center"/>
    </xf>
    <xf numFmtId="0" fontId="36" fillId="0" borderId="2" xfId="50" applyFont="1" applyBorder="1" applyAlignment="1">
      <alignment horizontal="center" vertical="center"/>
    </xf>
    <xf numFmtId="0" fontId="29" fillId="0" borderId="2" xfId="52" applyFont="1" applyBorder="1" applyAlignment="1">
      <alignment horizontal="left"/>
    </xf>
    <xf numFmtId="0" fontId="27" fillId="3" borderId="14" xfId="53" applyFont="1" applyFill="1" applyBorder="1"/>
    <xf numFmtId="49" fontId="27" fillId="3" borderId="15" xfId="53" applyNumberFormat="1" applyFont="1" applyFill="1" applyBorder="1" applyAlignment="1">
      <alignment horizontal="center"/>
    </xf>
    <xf numFmtId="49" fontId="27" fillId="3" borderId="15" xfId="53" applyNumberFormat="1" applyFont="1" applyFill="1" applyBorder="1" applyAlignment="1">
      <alignment horizontal="right"/>
    </xf>
    <xf numFmtId="49" fontId="27" fillId="3" borderId="15" xfId="53" applyNumberFormat="1" applyFont="1" applyFill="1" applyBorder="1" applyAlignment="1">
      <alignment horizontal="right" vertical="center"/>
    </xf>
    <xf numFmtId="49" fontId="27" fillId="3" borderId="16" xfId="53" applyNumberFormat="1" applyFont="1" applyFill="1" applyBorder="1" applyAlignment="1">
      <alignment horizontal="center"/>
    </xf>
    <xf numFmtId="0" fontId="27" fillId="3" borderId="17" xfId="53" applyFont="1" applyFill="1" applyBorder="1" applyAlignment="1">
      <alignment horizontal="center"/>
    </xf>
    <xf numFmtId="0" fontId="26" fillId="0" borderId="2" xfId="0" applyFont="1" applyBorder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38" fillId="0" borderId="2" xfId="52" applyFont="1" applyBorder="1" applyAlignment="1">
      <alignment horizontal="center"/>
    </xf>
    <xf numFmtId="0" fontId="39" fillId="0" borderId="0" xfId="51" applyAlignment="1">
      <alignment horizontal="left" vertical="center"/>
    </xf>
    <xf numFmtId="0" fontId="40" fillId="0" borderId="18" xfId="51" applyFont="1" applyBorder="1" applyAlignment="1">
      <alignment horizontal="center" vertical="top"/>
    </xf>
    <xf numFmtId="0" fontId="41" fillId="0" borderId="19" xfId="51" applyFont="1" applyBorder="1" applyAlignment="1">
      <alignment horizontal="left" vertical="center"/>
    </xf>
    <xf numFmtId="0" fontId="42" fillId="0" borderId="20" xfId="51" applyFont="1" applyBorder="1" applyAlignment="1">
      <alignment horizontal="center" vertical="center"/>
    </xf>
    <xf numFmtId="0" fontId="41" fillId="0" borderId="20" xfId="51" applyFont="1" applyBorder="1" applyAlignment="1">
      <alignment horizontal="center" vertical="center"/>
    </xf>
    <xf numFmtId="0" fontId="25" fillId="0" borderId="20" xfId="51" applyFont="1" applyBorder="1">
      <alignment vertical="center"/>
    </xf>
    <xf numFmtId="0" fontId="41" fillId="0" borderId="20" xfId="51" applyFont="1" applyBorder="1">
      <alignment vertical="center"/>
    </xf>
    <xf numFmtId="0" fontId="25" fillId="0" borderId="20" xfId="51" applyFont="1" applyBorder="1" applyAlignment="1">
      <alignment horizontal="center" vertical="center"/>
    </xf>
    <xf numFmtId="0" fontId="41" fillId="0" borderId="21" xfId="51" applyFont="1" applyBorder="1">
      <alignment vertical="center"/>
    </xf>
    <xf numFmtId="0" fontId="42" fillId="0" borderId="22" xfId="51" applyFont="1" applyBorder="1" applyAlignment="1">
      <alignment horizontal="center" vertical="center"/>
    </xf>
    <xf numFmtId="0" fontId="41" fillId="0" borderId="22" xfId="51" applyFont="1" applyBorder="1">
      <alignment vertical="center"/>
    </xf>
    <xf numFmtId="179" fontId="25" fillId="0" borderId="22" xfId="51" applyNumberFormat="1" applyFont="1" applyBorder="1" applyAlignment="1">
      <alignment horizontal="center" vertical="center"/>
    </xf>
    <xf numFmtId="0" fontId="41" fillId="0" borderId="22" xfId="51" applyFont="1" applyBorder="1" applyAlignment="1">
      <alignment horizontal="center" vertical="center"/>
    </xf>
    <xf numFmtId="0" fontId="41" fillId="0" borderId="21" xfId="51" applyFont="1" applyBorder="1" applyAlignment="1">
      <alignment horizontal="left" vertical="center"/>
    </xf>
    <xf numFmtId="0" fontId="42" fillId="0" borderId="22" xfId="51" applyFont="1" applyBorder="1" applyAlignment="1">
      <alignment horizontal="right" vertical="center"/>
    </xf>
    <xf numFmtId="0" fontId="41" fillId="0" borderId="22" xfId="51" applyFont="1" applyBorder="1" applyAlignment="1">
      <alignment horizontal="left" vertical="center"/>
    </xf>
    <xf numFmtId="0" fontId="25" fillId="0" borderId="22" xfId="51" applyFont="1" applyBorder="1" applyAlignment="1">
      <alignment horizontal="center" vertical="center"/>
    </xf>
    <xf numFmtId="0" fontId="41" fillId="0" borderId="23" xfId="51" applyFont="1" applyBorder="1">
      <alignment vertical="center"/>
    </xf>
    <xf numFmtId="0" fontId="42" fillId="0" borderId="24" xfId="51" applyFont="1" applyBorder="1" applyAlignment="1">
      <alignment horizontal="center" vertical="center"/>
    </xf>
    <xf numFmtId="0" fontId="41" fillId="0" borderId="24" xfId="51" applyFont="1" applyBorder="1">
      <alignment vertical="center"/>
    </xf>
    <xf numFmtId="0" fontId="25" fillId="0" borderId="24" xfId="51" applyFont="1" applyBorder="1">
      <alignment vertical="center"/>
    </xf>
    <xf numFmtId="0" fontId="25" fillId="0" borderId="24" xfId="51" applyFont="1" applyBorder="1" applyAlignment="1">
      <alignment horizontal="left" vertical="center"/>
    </xf>
    <xf numFmtId="0" fontId="41" fillId="0" borderId="24" xfId="51" applyFont="1" applyBorder="1" applyAlignment="1">
      <alignment horizontal="left" vertical="center"/>
    </xf>
    <xf numFmtId="0" fontId="41" fillId="0" borderId="0" xfId="51" applyFont="1">
      <alignment vertical="center"/>
    </xf>
    <xf numFmtId="0" fontId="25" fillId="0" borderId="0" xfId="51" applyFont="1">
      <alignment vertical="center"/>
    </xf>
    <xf numFmtId="0" fontId="25" fillId="0" borderId="0" xfId="51" applyFont="1" applyAlignment="1">
      <alignment horizontal="left" vertical="center"/>
    </xf>
    <xf numFmtId="0" fontId="41" fillId="0" borderId="19" xfId="51" applyFont="1" applyBorder="1">
      <alignment vertical="center"/>
    </xf>
    <xf numFmtId="0" fontId="41" fillId="0" borderId="25" xfId="51" applyFont="1" applyBorder="1" applyAlignment="1">
      <alignment horizontal="left" vertical="center"/>
    </xf>
    <xf numFmtId="0" fontId="41" fillId="0" borderId="26" xfId="51" applyFont="1" applyBorder="1" applyAlignment="1">
      <alignment horizontal="left" vertical="center"/>
    </xf>
    <xf numFmtId="0" fontId="25" fillId="0" borderId="22" xfId="51" applyFont="1" applyBorder="1" applyAlignment="1">
      <alignment horizontal="left" vertical="center"/>
    </xf>
    <xf numFmtId="0" fontId="25" fillId="0" borderId="22" xfId="51" applyFont="1" applyBorder="1">
      <alignment vertical="center"/>
    </xf>
    <xf numFmtId="0" fontId="25" fillId="0" borderId="27" xfId="51" applyFont="1" applyBorder="1" applyAlignment="1">
      <alignment horizontal="center" vertical="center"/>
    </xf>
    <xf numFmtId="0" fontId="25" fillId="0" borderId="28" xfId="51" applyFont="1" applyBorder="1" applyAlignment="1">
      <alignment horizontal="center" vertical="center"/>
    </xf>
    <xf numFmtId="0" fontId="43" fillId="0" borderId="29" xfId="51" applyFont="1" applyBorder="1" applyAlignment="1">
      <alignment horizontal="left" vertical="center"/>
    </xf>
    <xf numFmtId="0" fontId="43" fillId="0" borderId="28" xfId="51" applyFont="1" applyBorder="1" applyAlignment="1">
      <alignment horizontal="left" vertical="center"/>
    </xf>
    <xf numFmtId="0" fontId="41" fillId="0" borderId="20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5" fillId="0" borderId="29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 wrapText="1"/>
    </xf>
    <xf numFmtId="0" fontId="25" fillId="0" borderId="22" xfId="51" applyFont="1" applyBorder="1" applyAlignment="1">
      <alignment horizontal="left" vertical="center" wrapText="1"/>
    </xf>
    <xf numFmtId="0" fontId="41" fillId="0" borderId="23" xfId="51" applyFont="1" applyBorder="1" applyAlignment="1">
      <alignment horizontal="left" vertical="center"/>
    </xf>
    <xf numFmtId="0" fontId="39" fillId="0" borderId="24" xfId="51" applyBorder="1" applyAlignment="1">
      <alignment horizontal="center" vertical="center"/>
    </xf>
    <xf numFmtId="0" fontId="41" fillId="0" borderId="30" xfId="51" applyFont="1" applyBorder="1" applyAlignment="1">
      <alignment horizontal="center" vertical="center"/>
    </xf>
    <xf numFmtId="0" fontId="41" fillId="0" borderId="31" xfId="51" applyFont="1" applyBorder="1" applyAlignment="1">
      <alignment horizontal="left" vertical="center"/>
    </xf>
    <xf numFmtId="0" fontId="39" fillId="0" borderId="29" xfId="51" applyBorder="1" applyAlignment="1">
      <alignment horizontal="left" vertical="center"/>
    </xf>
    <xf numFmtId="0" fontId="39" fillId="0" borderId="28" xfId="51" applyBorder="1" applyAlignment="1">
      <alignment horizontal="left" vertical="center"/>
    </xf>
    <xf numFmtId="0" fontId="44" fillId="0" borderId="29" xfId="51" applyFont="1" applyBorder="1" applyAlignment="1">
      <alignment horizontal="left" vertical="center"/>
    </xf>
    <xf numFmtId="0" fontId="25" fillId="0" borderId="32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43" fillId="0" borderId="19" xfId="51" applyFont="1" applyBorder="1" applyAlignment="1">
      <alignment horizontal="left" vertical="center"/>
    </xf>
    <xf numFmtId="0" fontId="43" fillId="0" borderId="20" xfId="51" applyFont="1" applyBorder="1" applyAlignment="1">
      <alignment horizontal="left" vertical="center"/>
    </xf>
    <xf numFmtId="0" fontId="41" fillId="0" borderId="27" xfId="51" applyFont="1" applyBorder="1" applyAlignment="1">
      <alignment horizontal="left" vertical="center"/>
    </xf>
    <xf numFmtId="0" fontId="41" fillId="0" borderId="34" xfId="51" applyFont="1" applyBorder="1" applyAlignment="1">
      <alignment horizontal="left" vertical="center"/>
    </xf>
    <xf numFmtId="0" fontId="25" fillId="0" borderId="24" xfId="51" applyFont="1" applyBorder="1" applyAlignment="1">
      <alignment horizontal="center" vertical="center"/>
    </xf>
    <xf numFmtId="179" fontId="25" fillId="0" borderId="24" xfId="51" applyNumberFormat="1" applyFont="1" applyBorder="1">
      <alignment vertical="center"/>
    </xf>
    <xf numFmtId="0" fontId="41" fillId="0" borderId="24" xfId="51" applyFont="1" applyBorder="1" applyAlignment="1">
      <alignment horizontal="center" vertical="center"/>
    </xf>
    <xf numFmtId="0" fontId="25" fillId="0" borderId="35" xfId="51" applyFont="1" applyBorder="1" applyAlignment="1">
      <alignment horizontal="center" vertical="center"/>
    </xf>
    <xf numFmtId="0" fontId="41" fillId="0" borderId="36" xfId="51" applyFont="1" applyBorder="1" applyAlignment="1">
      <alignment horizontal="center" vertical="center"/>
    </xf>
    <xf numFmtId="0" fontId="25" fillId="0" borderId="36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41" fillId="0" borderId="38" xfId="51" applyFont="1" applyBorder="1" applyAlignment="1">
      <alignment horizontal="left" vertical="center"/>
    </xf>
    <xf numFmtId="0" fontId="25" fillId="0" borderId="39" xfId="51" applyFont="1" applyBorder="1" applyAlignment="1">
      <alignment horizontal="center" vertical="center"/>
    </xf>
    <xf numFmtId="0" fontId="43" fillId="0" borderId="39" xfId="51" applyFont="1" applyBorder="1" applyAlignment="1">
      <alignment horizontal="left" vertical="center"/>
    </xf>
    <xf numFmtId="0" fontId="41" fillId="0" borderId="35" xfId="51" applyFont="1" applyBorder="1" applyAlignment="1">
      <alignment horizontal="left" vertical="center"/>
    </xf>
    <xf numFmtId="0" fontId="41" fillId="0" borderId="36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 wrapText="1"/>
    </xf>
    <xf numFmtId="0" fontId="39" fillId="0" borderId="37" xfId="51" applyBorder="1" applyAlignment="1">
      <alignment horizontal="center" vertical="center"/>
    </xf>
    <xf numFmtId="0" fontId="39" fillId="0" borderId="39" xfId="5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43" fillId="0" borderId="35" xfId="51" applyFont="1" applyBorder="1" applyAlignment="1">
      <alignment horizontal="left" vertical="center"/>
    </xf>
    <xf numFmtId="0" fontId="25" fillId="0" borderId="37" xfId="51" applyFont="1" applyBorder="1" applyAlignment="1">
      <alignment horizontal="center" vertical="center"/>
    </xf>
    <xf numFmtId="0" fontId="27" fillId="3" borderId="9" xfId="53" applyFont="1" applyFill="1" applyBorder="1"/>
    <xf numFmtId="0" fontId="27" fillId="3" borderId="41" xfId="53" applyFont="1" applyFill="1" applyBorder="1"/>
    <xf numFmtId="0" fontId="28" fillId="3" borderId="10" xfId="53" applyFont="1" applyFill="1" applyBorder="1" applyAlignment="1">
      <alignment horizontal="center" vertical="center"/>
    </xf>
    <xf numFmtId="0" fontId="28" fillId="3" borderId="42" xfId="53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27" fillId="3" borderId="43" xfId="53" applyFont="1" applyFill="1" applyBorder="1"/>
    <xf numFmtId="0" fontId="28" fillId="3" borderId="11" xfId="53" applyFont="1" applyFill="1" applyBorder="1" applyAlignment="1">
      <alignment horizontal="center" vertical="center"/>
    </xf>
    <xf numFmtId="0" fontId="38" fillId="0" borderId="4" xfId="52" applyFont="1" applyBorder="1" applyAlignment="1">
      <alignment horizontal="center"/>
    </xf>
    <xf numFmtId="49" fontId="38" fillId="0" borderId="2" xfId="52" applyNumberFormat="1" applyFont="1" applyBorder="1" applyAlignment="1">
      <alignment horizontal="center"/>
    </xf>
    <xf numFmtId="0" fontId="46" fillId="0" borderId="18" xfId="51" applyFont="1" applyBorder="1" applyAlignment="1">
      <alignment horizontal="center" vertical="top"/>
    </xf>
    <xf numFmtId="0" fontId="44" fillId="0" borderId="44" xfId="51" applyFont="1" applyBorder="1" applyAlignment="1">
      <alignment horizontal="left" vertical="center"/>
    </xf>
    <xf numFmtId="0" fontId="42" fillId="0" borderId="45" xfId="51" applyFont="1" applyBorder="1" applyAlignment="1">
      <alignment horizontal="center" vertical="center"/>
    </xf>
    <xf numFmtId="0" fontId="44" fillId="0" borderId="45" xfId="51" applyFont="1" applyBorder="1" applyAlignment="1">
      <alignment horizontal="center" vertical="center"/>
    </xf>
    <xf numFmtId="0" fontId="43" fillId="0" borderId="45" xfId="51" applyFont="1" applyBorder="1" applyAlignment="1">
      <alignment horizontal="left" vertical="center"/>
    </xf>
    <xf numFmtId="0" fontId="43" fillId="0" borderId="19" xfId="51" applyFont="1" applyBorder="1" applyAlignment="1">
      <alignment horizontal="center" vertical="center"/>
    </xf>
    <xf numFmtId="0" fontId="43" fillId="0" borderId="20" xfId="51" applyFont="1" applyBorder="1" applyAlignment="1">
      <alignment horizontal="center" vertical="center"/>
    </xf>
    <xf numFmtId="0" fontId="43" fillId="0" borderId="35" xfId="51" applyFont="1" applyBorder="1" applyAlignment="1">
      <alignment horizontal="center" vertical="center"/>
    </xf>
    <xf numFmtId="0" fontId="44" fillId="0" borderId="19" xfId="51" applyFont="1" applyBorder="1" applyAlignment="1">
      <alignment horizontal="center" vertical="center"/>
    </xf>
    <xf numFmtId="0" fontId="44" fillId="0" borderId="20" xfId="51" applyFont="1" applyBorder="1" applyAlignment="1">
      <alignment horizontal="center" vertical="center"/>
    </xf>
    <xf numFmtId="0" fontId="44" fillId="0" borderId="35" xfId="51" applyFont="1" applyBorder="1" applyAlignment="1">
      <alignment horizontal="center" vertical="center"/>
    </xf>
    <xf numFmtId="0" fontId="43" fillId="0" borderId="21" xfId="51" applyFont="1" applyBorder="1" applyAlignment="1">
      <alignment horizontal="left" vertical="center"/>
    </xf>
    <xf numFmtId="0" fontId="42" fillId="0" borderId="22" xfId="51" applyFont="1" applyBorder="1" applyAlignment="1">
      <alignment horizontal="left" vertical="center"/>
    </xf>
    <xf numFmtId="0" fontId="42" fillId="0" borderId="36" xfId="51" applyFont="1" applyBorder="1" applyAlignment="1">
      <alignment horizontal="left" vertical="center"/>
    </xf>
    <xf numFmtId="0" fontId="43" fillId="0" borderId="22" xfId="51" applyFont="1" applyBorder="1" applyAlignment="1">
      <alignment horizontal="left" vertical="center"/>
    </xf>
    <xf numFmtId="14" fontId="42" fillId="0" borderId="22" xfId="51" applyNumberFormat="1" applyFont="1" applyFill="1" applyBorder="1" applyAlignment="1">
      <alignment horizontal="center" vertical="center"/>
    </xf>
    <xf numFmtId="14" fontId="42" fillId="0" borderId="36" xfId="51" applyNumberFormat="1" applyFont="1" applyFill="1" applyBorder="1" applyAlignment="1">
      <alignment horizontal="center" vertical="center"/>
    </xf>
    <xf numFmtId="0" fontId="43" fillId="0" borderId="21" xfId="51" applyFont="1" applyBorder="1">
      <alignment vertical="center"/>
    </xf>
    <xf numFmtId="0" fontId="42" fillId="0" borderId="22" xfId="51" applyFont="1" applyFill="1" applyBorder="1" applyAlignment="1">
      <alignment horizontal="center" vertical="center"/>
    </xf>
    <xf numFmtId="0" fontId="42" fillId="0" borderId="36" xfId="51" applyFont="1" applyFill="1" applyBorder="1" applyAlignment="1">
      <alignment horizontal="center" vertical="center"/>
    </xf>
    <xf numFmtId="14" fontId="42" fillId="0" borderId="22" xfId="51" applyNumberFormat="1" applyFont="1" applyFill="1" applyBorder="1" applyAlignment="1">
      <alignment horizontal="center" vertical="center"/>
    </xf>
    <xf numFmtId="14" fontId="42" fillId="0" borderId="36" xfId="51" applyNumberFormat="1" applyFont="1" applyFill="1" applyBorder="1" applyAlignment="1">
      <alignment horizontal="center" vertical="center"/>
    </xf>
    <xf numFmtId="0" fontId="43" fillId="0" borderId="21" xfId="51" applyFont="1" applyBorder="1" applyAlignment="1">
      <alignment horizontal="center" vertical="center"/>
    </xf>
    <xf numFmtId="0" fontId="42" fillId="0" borderId="27" xfId="51" applyFont="1" applyBorder="1" applyAlignment="1">
      <alignment horizontal="left" vertical="center"/>
    </xf>
    <xf numFmtId="0" fontId="42" fillId="0" borderId="39" xfId="51" applyFont="1" applyBorder="1" applyAlignment="1">
      <alignment horizontal="left" vertical="center"/>
    </xf>
    <xf numFmtId="0" fontId="42" fillId="0" borderId="21" xfId="51" applyFont="1" applyBorder="1" applyAlignment="1">
      <alignment horizontal="left" vertical="center"/>
    </xf>
    <xf numFmtId="0" fontId="47" fillId="0" borderId="23" xfId="51" applyFont="1" applyBorder="1">
      <alignment vertical="center"/>
    </xf>
    <xf numFmtId="0" fontId="48" fillId="0" borderId="24" xfId="6" applyNumberFormat="1" applyFont="1" applyFill="1" applyBorder="1" applyAlignment="1" applyProtection="1">
      <alignment horizontal="center" vertical="center" wrapText="1"/>
    </xf>
    <xf numFmtId="0" fontId="42" fillId="0" borderId="37" xfId="51" applyFont="1" applyFill="1" applyBorder="1" applyAlignment="1">
      <alignment horizontal="center" vertical="center" wrapText="1"/>
    </xf>
    <xf numFmtId="0" fontId="43" fillId="0" borderId="23" xfId="51" applyFont="1" applyBorder="1" applyAlignment="1">
      <alignment horizontal="left" vertical="center"/>
    </xf>
    <xf numFmtId="0" fontId="43" fillId="0" borderId="24" xfId="51" applyFont="1" applyBorder="1" applyAlignment="1">
      <alignment horizontal="left" vertical="center"/>
    </xf>
    <xf numFmtId="14" fontId="42" fillId="0" borderId="24" xfId="51" applyNumberFormat="1" applyFont="1" applyFill="1" applyBorder="1" applyAlignment="1">
      <alignment horizontal="center" vertical="center"/>
    </xf>
    <xf numFmtId="14" fontId="42" fillId="0" borderId="37" xfId="51" applyNumberFormat="1" applyFont="1" applyFill="1" applyBorder="1" applyAlignment="1">
      <alignment horizontal="center" vertical="center"/>
    </xf>
    <xf numFmtId="0" fontId="44" fillId="0" borderId="0" xfId="51" applyFont="1" applyAlignment="1">
      <alignment horizontal="left" vertical="center"/>
    </xf>
    <xf numFmtId="0" fontId="43" fillId="0" borderId="19" xfId="51" applyFont="1" applyBorder="1">
      <alignment vertical="center"/>
    </xf>
    <xf numFmtId="0" fontId="39" fillId="0" borderId="20" xfId="51" applyBorder="1" applyAlignment="1">
      <alignment horizontal="left" vertical="center"/>
    </xf>
    <xf numFmtId="0" fontId="42" fillId="0" borderId="20" xfId="51" applyFont="1" applyBorder="1" applyAlignment="1">
      <alignment horizontal="left" vertical="center"/>
    </xf>
    <xf numFmtId="0" fontId="39" fillId="0" borderId="20" xfId="51" applyBorder="1">
      <alignment vertical="center"/>
    </xf>
    <xf numFmtId="0" fontId="43" fillId="0" borderId="20" xfId="51" applyFont="1" applyBorder="1">
      <alignment vertical="center"/>
    </xf>
    <xf numFmtId="0" fontId="39" fillId="0" borderId="22" xfId="51" applyBorder="1" applyAlignment="1">
      <alignment horizontal="left" vertical="center"/>
    </xf>
    <xf numFmtId="0" fontId="39" fillId="0" borderId="22" xfId="51" applyBorder="1">
      <alignment vertical="center"/>
    </xf>
    <xf numFmtId="0" fontId="43" fillId="0" borderId="22" xfId="51" applyFont="1" applyBorder="1">
      <alignment vertical="center"/>
    </xf>
    <xf numFmtId="0" fontId="43" fillId="0" borderId="0" xfId="51" applyFont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0" fontId="25" fillId="0" borderId="34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42" fillId="0" borderId="23" xfId="51" applyFont="1" applyBorder="1" applyAlignment="1">
      <alignment horizontal="left" vertical="center"/>
    </xf>
    <xf numFmtId="0" fontId="42" fillId="0" borderId="24" xfId="51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3" fillId="0" borderId="23" xfId="51" applyFont="1" applyBorder="1" applyAlignment="1">
      <alignment horizontal="center" vertical="center"/>
    </xf>
    <xf numFmtId="0" fontId="43" fillId="0" borderId="24" xfId="51" applyFont="1" applyBorder="1" applyAlignment="1">
      <alignment horizontal="center" vertical="center"/>
    </xf>
    <xf numFmtId="0" fontId="43" fillId="0" borderId="22" xfId="51" applyFont="1" applyBorder="1" applyAlignment="1">
      <alignment horizontal="center" vertical="center"/>
    </xf>
    <xf numFmtId="0" fontId="43" fillId="0" borderId="32" xfId="51" applyFont="1" applyBorder="1" applyAlignment="1">
      <alignment horizontal="left" vertical="center"/>
    </xf>
    <xf numFmtId="0" fontId="43" fillId="0" borderId="33" xfId="51" applyFont="1" applyBorder="1" applyAlignment="1">
      <alignment horizontal="left" vertical="center"/>
    </xf>
    <xf numFmtId="0" fontId="42" fillId="0" borderId="31" xfId="51" applyFont="1" applyBorder="1" applyAlignment="1">
      <alignment horizontal="left" vertical="center"/>
    </xf>
    <xf numFmtId="0" fontId="42" fillId="0" borderId="26" xfId="51" applyFont="1" applyBorder="1" applyAlignment="1">
      <alignment horizontal="left" vertical="center"/>
    </xf>
    <xf numFmtId="0" fontId="42" fillId="0" borderId="29" xfId="51" applyFont="1" applyBorder="1" applyAlignment="1">
      <alignment horizontal="left" vertical="center"/>
    </xf>
    <xf numFmtId="0" fontId="42" fillId="0" borderId="28" xfId="51" applyFont="1" applyBorder="1" applyAlignment="1">
      <alignment horizontal="left" vertical="center"/>
    </xf>
    <xf numFmtId="0" fontId="44" fillId="0" borderId="46" xfId="51" applyFont="1" applyBorder="1">
      <alignment vertical="center"/>
    </xf>
    <xf numFmtId="0" fontId="42" fillId="0" borderId="47" xfId="51" applyFont="1" applyBorder="1" applyAlignment="1">
      <alignment horizontal="center" vertical="center"/>
    </xf>
    <xf numFmtId="0" fontId="44" fillId="0" borderId="47" xfId="51" applyFont="1" applyBorder="1">
      <alignment vertical="center"/>
    </xf>
    <xf numFmtId="0" fontId="42" fillId="0" borderId="47" xfId="51" applyFont="1" applyBorder="1">
      <alignment vertical="center"/>
    </xf>
    <xf numFmtId="58" fontId="39" fillId="0" borderId="47" xfId="51" applyNumberFormat="1" applyBorder="1">
      <alignment vertical="center"/>
    </xf>
    <xf numFmtId="0" fontId="44" fillId="0" borderId="47" xfId="51" applyFont="1" applyBorder="1" applyAlignment="1">
      <alignment horizontal="center" vertical="center"/>
    </xf>
    <xf numFmtId="0" fontId="44" fillId="0" borderId="48" xfId="51" applyFont="1" applyBorder="1" applyAlignment="1">
      <alignment horizontal="left" vertical="center"/>
    </xf>
    <xf numFmtId="0" fontId="44" fillId="0" borderId="47" xfId="51" applyFont="1" applyBorder="1" applyAlignment="1">
      <alignment horizontal="left" vertical="center"/>
    </xf>
    <xf numFmtId="0" fontId="44" fillId="0" borderId="49" xfId="51" applyFont="1" applyBorder="1" applyAlignment="1">
      <alignment horizontal="center" vertical="center"/>
    </xf>
    <xf numFmtId="0" fontId="44" fillId="0" borderId="50" xfId="51" applyFont="1" applyBorder="1" applyAlignment="1">
      <alignment horizontal="center" vertical="center"/>
    </xf>
    <xf numFmtId="0" fontId="44" fillId="0" borderId="23" xfId="51" applyFont="1" applyBorder="1" applyAlignment="1">
      <alignment horizontal="center" vertical="center"/>
    </xf>
    <xf numFmtId="0" fontId="44" fillId="0" borderId="24" xfId="51" applyFont="1" applyBorder="1" applyAlignment="1">
      <alignment horizontal="center" vertical="center"/>
    </xf>
    <xf numFmtId="0" fontId="39" fillId="0" borderId="45" xfId="51" applyBorder="1" applyAlignment="1">
      <alignment horizontal="center" vertical="center"/>
    </xf>
    <xf numFmtId="0" fontId="39" fillId="0" borderId="51" xfId="51" applyBorder="1" applyAlignment="1">
      <alignment horizontal="center" vertical="center"/>
    </xf>
    <xf numFmtId="0" fontId="43" fillId="0" borderId="36" xfId="51" applyFont="1" applyBorder="1" applyAlignment="1">
      <alignment horizontal="center" vertical="center"/>
    </xf>
    <xf numFmtId="0" fontId="43" fillId="0" borderId="37" xfId="51" applyFont="1" applyBorder="1" applyAlignment="1">
      <alignment horizontal="left" vertical="center"/>
    </xf>
    <xf numFmtId="0" fontId="42" fillId="0" borderId="35" xfId="51" applyFont="1" applyBorder="1" applyAlignment="1">
      <alignment horizontal="left" vertical="center"/>
    </xf>
    <xf numFmtId="0" fontId="41" fillId="0" borderId="28" xfId="51" applyFont="1" applyBorder="1" applyAlignment="1">
      <alignment horizontal="left" vertical="center"/>
    </xf>
    <xf numFmtId="0" fontId="41" fillId="0" borderId="39" xfId="51" applyFont="1" applyBorder="1" applyAlignment="1">
      <alignment horizontal="left" vertical="center"/>
    </xf>
    <xf numFmtId="0" fontId="42" fillId="0" borderId="37" xfId="51" applyFont="1" applyBorder="1" applyAlignment="1">
      <alignment horizontal="left" vertical="center"/>
    </xf>
    <xf numFmtId="0" fontId="43" fillId="0" borderId="37" xfId="51" applyFont="1" applyBorder="1" applyAlignment="1">
      <alignment horizontal="center" vertical="center"/>
    </xf>
    <xf numFmtId="0" fontId="43" fillId="0" borderId="40" xfId="51" applyFont="1" applyBorder="1" applyAlignment="1">
      <alignment horizontal="left" vertical="center"/>
    </xf>
    <xf numFmtId="0" fontId="42" fillId="0" borderId="38" xfId="51" applyFont="1" applyBorder="1" applyAlignment="1">
      <alignment horizontal="left" vertical="center"/>
    </xf>
    <xf numFmtId="0" fontId="42" fillId="0" borderId="52" xfId="51" applyFont="1" applyBorder="1" applyAlignment="1">
      <alignment horizontal="center" vertical="center"/>
    </xf>
    <xf numFmtId="0" fontId="44" fillId="0" borderId="53" xfId="51" applyFont="1" applyBorder="1" applyAlignment="1">
      <alignment horizontal="left" vertical="center"/>
    </xf>
    <xf numFmtId="0" fontId="44" fillId="0" borderId="54" xfId="51" applyFont="1" applyBorder="1" applyAlignment="1">
      <alignment horizontal="center" vertical="center"/>
    </xf>
    <xf numFmtId="0" fontId="44" fillId="0" borderId="37" xfId="51" applyFont="1" applyBorder="1" applyAlignment="1">
      <alignment horizontal="center" vertical="center"/>
    </xf>
    <xf numFmtId="0" fontId="39" fillId="0" borderId="47" xfId="51" applyBorder="1" applyAlignment="1">
      <alignment horizontal="center" vertical="center"/>
    </xf>
    <xf numFmtId="0" fontId="39" fillId="0" borderId="52" xfId="51" applyBorder="1" applyAlignment="1">
      <alignment horizontal="center" vertical="center"/>
    </xf>
    <xf numFmtId="0" fontId="28" fillId="3" borderId="0" xfId="53" applyFont="1" applyFill="1"/>
    <xf numFmtId="0" fontId="0" fillId="3" borderId="0" xfId="55" applyFont="1" applyFill="1">
      <alignment vertical="center"/>
    </xf>
    <xf numFmtId="0" fontId="38" fillId="0" borderId="2" xfId="1" applyNumberFormat="1" applyFont="1" applyBorder="1" applyAlignment="1">
      <alignment horizontal="center"/>
    </xf>
    <xf numFmtId="58" fontId="38" fillId="0" borderId="2" xfId="52" applyNumberFormat="1" applyFont="1" applyBorder="1" applyAlignment="1">
      <alignment horizontal="center"/>
    </xf>
    <xf numFmtId="14" fontId="28" fillId="3" borderId="0" xfId="53" applyNumberFormat="1" applyFont="1" applyFill="1"/>
    <xf numFmtId="0" fontId="49" fillId="0" borderId="18" xfId="51" applyFont="1" applyBorder="1" applyAlignment="1">
      <alignment horizontal="center" vertical="top"/>
    </xf>
    <xf numFmtId="0" fontId="42" fillId="0" borderId="22" xfId="51" applyFont="1" applyBorder="1">
      <alignment vertical="center"/>
    </xf>
    <xf numFmtId="0" fontId="42" fillId="0" borderId="36" xfId="51" applyFont="1" applyBorder="1">
      <alignment vertical="center"/>
    </xf>
    <xf numFmtId="0" fontId="43" fillId="0" borderId="55" xfId="51" applyFont="1" applyBorder="1" applyAlignment="1">
      <alignment horizontal="left" vertical="center"/>
    </xf>
    <xf numFmtId="0" fontId="43" fillId="0" borderId="30" xfId="51" applyFont="1" applyBorder="1" applyAlignment="1">
      <alignment horizontal="left" vertical="center"/>
    </xf>
    <xf numFmtId="0" fontId="43" fillId="0" borderId="49" xfId="51" applyFont="1" applyBorder="1">
      <alignment vertical="center"/>
    </xf>
    <xf numFmtId="0" fontId="39" fillId="0" borderId="50" xfId="51" applyBorder="1" applyAlignment="1">
      <alignment horizontal="left" vertical="center"/>
    </xf>
    <xf numFmtId="0" fontId="42" fillId="0" borderId="50" xfId="51" applyFont="1" applyBorder="1" applyAlignment="1">
      <alignment horizontal="left" vertical="center"/>
    </xf>
    <xf numFmtId="0" fontId="39" fillId="0" borderId="50" xfId="51" applyBorder="1">
      <alignment vertical="center"/>
    </xf>
    <xf numFmtId="0" fontId="43" fillId="0" borderId="50" xfId="51" applyFont="1" applyBorder="1">
      <alignment vertical="center"/>
    </xf>
    <xf numFmtId="0" fontId="43" fillId="0" borderId="49" xfId="51" applyFont="1" applyBorder="1" applyAlignment="1">
      <alignment horizontal="center" vertical="center"/>
    </xf>
    <xf numFmtId="0" fontId="42" fillId="0" borderId="50" xfId="51" applyFont="1" applyBorder="1" applyAlignment="1">
      <alignment horizontal="center" vertical="center"/>
    </xf>
    <xf numFmtId="0" fontId="43" fillId="0" borderId="50" xfId="51" applyFont="1" applyBorder="1" applyAlignment="1">
      <alignment horizontal="center" vertical="center"/>
    </xf>
    <xf numFmtId="0" fontId="39" fillId="0" borderId="50" xfId="51" applyBorder="1" applyAlignment="1">
      <alignment horizontal="center" vertical="center"/>
    </xf>
    <xf numFmtId="0" fontId="39" fillId="0" borderId="22" xfId="51" applyBorder="1" applyAlignment="1">
      <alignment horizontal="center" vertical="center"/>
    </xf>
    <xf numFmtId="0" fontId="43" fillId="0" borderId="32" xfId="51" applyFont="1" applyBorder="1" applyAlignment="1">
      <alignment horizontal="left" vertical="center" wrapText="1"/>
    </xf>
    <xf numFmtId="0" fontId="43" fillId="0" borderId="33" xfId="51" applyFont="1" applyBorder="1" applyAlignment="1">
      <alignment horizontal="left" vertical="center" wrapText="1"/>
    </xf>
    <xf numFmtId="0" fontId="43" fillId="0" borderId="49" xfId="51" applyFont="1" applyBorder="1" applyAlignment="1">
      <alignment horizontal="left" vertical="center"/>
    </xf>
    <xf numFmtId="0" fontId="43" fillId="0" borderId="50" xfId="51" applyFont="1" applyBorder="1" applyAlignment="1">
      <alignment horizontal="left" vertical="center"/>
    </xf>
    <xf numFmtId="0" fontId="50" fillId="0" borderId="56" xfId="51" applyFont="1" applyBorder="1" applyAlignment="1">
      <alignment horizontal="left" vertical="center" wrapText="1"/>
    </xf>
    <xf numFmtId="9" fontId="42" fillId="0" borderId="22" xfId="51" applyNumberFormat="1" applyFont="1" applyBorder="1" applyAlignment="1">
      <alignment horizontal="center" vertical="center"/>
    </xf>
    <xf numFmtId="0" fontId="44" fillId="0" borderId="48" xfId="0" applyFont="1" applyBorder="1" applyAlignment="1">
      <alignment horizontal="left" vertical="center"/>
    </xf>
    <xf numFmtId="0" fontId="44" fillId="0" borderId="47" xfId="0" applyFont="1" applyBorder="1" applyAlignment="1">
      <alignment horizontal="left" vertical="center"/>
    </xf>
    <xf numFmtId="9" fontId="42" fillId="0" borderId="31" xfId="51" applyNumberFormat="1" applyFont="1" applyBorder="1" applyAlignment="1">
      <alignment horizontal="left" vertical="center"/>
    </xf>
    <xf numFmtId="9" fontId="42" fillId="0" borderId="26" xfId="51" applyNumberFormat="1" applyFont="1" applyBorder="1" applyAlignment="1">
      <alignment horizontal="left" vertical="center"/>
    </xf>
    <xf numFmtId="9" fontId="42" fillId="0" borderId="32" xfId="51" applyNumberFormat="1" applyFont="1" applyBorder="1" applyAlignment="1">
      <alignment horizontal="left" vertical="center"/>
    </xf>
    <xf numFmtId="9" fontId="42" fillId="0" borderId="33" xfId="51" applyNumberFormat="1" applyFont="1" applyBorder="1" applyAlignment="1">
      <alignment horizontal="left" vertical="center"/>
    </xf>
    <xf numFmtId="0" fontId="41" fillId="0" borderId="49" xfId="51" applyFont="1" applyBorder="1" applyAlignment="1">
      <alignment horizontal="left" vertical="center"/>
    </xf>
    <xf numFmtId="0" fontId="41" fillId="0" borderId="50" xfId="51" applyFont="1" applyBorder="1" applyAlignment="1">
      <alignment horizontal="left" vertical="center"/>
    </xf>
    <xf numFmtId="0" fontId="41" fillId="0" borderId="57" xfId="51" applyFont="1" applyBorder="1" applyAlignment="1">
      <alignment horizontal="left" vertical="center"/>
    </xf>
    <xf numFmtId="0" fontId="41" fillId="0" borderId="33" xfId="51" applyFont="1" applyBorder="1" applyAlignment="1">
      <alignment horizontal="left" vertical="center"/>
    </xf>
    <xf numFmtId="0" fontId="44" fillId="0" borderId="30" xfId="51" applyFont="1" applyBorder="1" applyAlignment="1">
      <alignment horizontal="left" vertical="center"/>
    </xf>
    <xf numFmtId="0" fontId="42" fillId="0" borderId="58" xfId="51" applyFont="1" applyBorder="1" applyAlignment="1">
      <alignment horizontal="left" vertical="center"/>
    </xf>
    <xf numFmtId="0" fontId="42" fillId="0" borderId="59" xfId="51" applyFont="1" applyBorder="1" applyAlignment="1">
      <alignment horizontal="left" vertical="center"/>
    </xf>
    <xf numFmtId="0" fontId="44" fillId="0" borderId="44" xfId="51" applyFont="1" applyBorder="1">
      <alignment vertical="center"/>
    </xf>
    <xf numFmtId="0" fontId="51" fillId="0" borderId="47" xfId="51" applyFont="1" applyBorder="1" applyAlignment="1">
      <alignment horizontal="center" vertical="center"/>
    </xf>
    <xf numFmtId="0" fontId="44" fillId="0" borderId="45" xfId="51" applyFont="1" applyBorder="1">
      <alignment vertical="center"/>
    </xf>
    <xf numFmtId="0" fontId="42" fillId="0" borderId="60" xfId="51" applyFont="1" applyBorder="1">
      <alignment vertical="center"/>
    </xf>
    <xf numFmtId="0" fontId="44" fillId="0" borderId="60" xfId="51" applyFont="1" applyBorder="1">
      <alignment vertical="center"/>
    </xf>
    <xf numFmtId="58" fontId="39" fillId="0" borderId="45" xfId="51" applyNumberFormat="1" applyBorder="1">
      <alignment vertical="center"/>
    </xf>
    <xf numFmtId="0" fontId="44" fillId="0" borderId="30" xfId="51" applyFont="1" applyBorder="1" applyAlignment="1">
      <alignment horizontal="center" vertical="center"/>
    </xf>
    <xf numFmtId="0" fontId="42" fillId="0" borderId="55" xfId="51" applyFont="1" applyBorder="1" applyAlignment="1">
      <alignment horizontal="left" vertical="center"/>
    </xf>
    <xf numFmtId="0" fontId="42" fillId="0" borderId="30" xfId="51" applyFont="1" applyBorder="1" applyAlignment="1">
      <alignment horizontal="left" vertical="center"/>
    </xf>
    <xf numFmtId="0" fontId="39" fillId="0" borderId="60" xfId="51" applyBorder="1">
      <alignment vertical="center"/>
    </xf>
    <xf numFmtId="0" fontId="43" fillId="0" borderId="61" xfId="51" applyFont="1" applyBorder="1" applyAlignment="1">
      <alignment horizontal="left" vertical="center"/>
    </xf>
    <xf numFmtId="0" fontId="42" fillId="0" borderId="54" xfId="51" applyFont="1" applyBorder="1" applyAlignment="1">
      <alignment horizontal="left" vertical="center"/>
    </xf>
    <xf numFmtId="0" fontId="43" fillId="0" borderId="0" xfId="51" applyFont="1">
      <alignment vertical="center"/>
    </xf>
    <xf numFmtId="0" fontId="43" fillId="0" borderId="40" xfId="51" applyFont="1" applyBorder="1" applyAlignment="1">
      <alignment horizontal="left" vertical="center" wrapText="1"/>
    </xf>
    <xf numFmtId="0" fontId="43" fillId="0" borderId="54" xfId="51" applyFont="1" applyBorder="1" applyAlignment="1">
      <alignment horizontal="left" vertical="center"/>
    </xf>
    <xf numFmtId="0" fontId="52" fillId="0" borderId="36" xfId="51" applyFont="1" applyBorder="1" applyAlignment="1">
      <alignment horizontal="left" vertical="center" wrapText="1"/>
    </xf>
    <xf numFmtId="0" fontId="52" fillId="0" borderId="36" xfId="51" applyFont="1" applyBorder="1" applyAlignment="1">
      <alignment horizontal="left" vertical="center"/>
    </xf>
    <xf numFmtId="0" fontId="44" fillId="0" borderId="53" xfId="0" applyFont="1" applyBorder="1" applyAlignment="1">
      <alignment horizontal="left" vertical="center"/>
    </xf>
    <xf numFmtId="9" fontId="42" fillId="0" borderId="38" xfId="51" applyNumberFormat="1" applyFont="1" applyBorder="1" applyAlignment="1">
      <alignment horizontal="left" vertical="center"/>
    </xf>
    <xf numFmtId="9" fontId="42" fillId="0" borderId="40" xfId="51" applyNumberFormat="1" applyFont="1" applyBorder="1" applyAlignment="1">
      <alignment horizontal="left" vertical="center"/>
    </xf>
    <xf numFmtId="0" fontId="41" fillId="0" borderId="54" xfId="51" applyFont="1" applyBorder="1" applyAlignment="1">
      <alignment horizontal="left" vertical="center"/>
    </xf>
    <xf numFmtId="0" fontId="41" fillId="0" borderId="40" xfId="51" applyFont="1" applyBorder="1" applyAlignment="1">
      <alignment horizontal="left" vertical="center"/>
    </xf>
    <xf numFmtId="0" fontId="42" fillId="0" borderId="62" xfId="51" applyFont="1" applyBorder="1" applyAlignment="1">
      <alignment horizontal="left" vertical="center"/>
    </xf>
    <xf numFmtId="0" fontId="44" fillId="0" borderId="63" xfId="51" applyFont="1" applyBorder="1" applyAlignment="1">
      <alignment horizontal="center" vertical="center"/>
    </xf>
    <xf numFmtId="0" fontId="42" fillId="0" borderId="60" xfId="51" applyFont="1" applyBorder="1" applyAlignment="1">
      <alignment horizontal="center" vertical="center"/>
    </xf>
    <xf numFmtId="0" fontId="42" fillId="0" borderId="61" xfId="51" applyFont="1" applyBorder="1" applyAlignment="1">
      <alignment horizontal="center" vertical="center"/>
    </xf>
    <xf numFmtId="0" fontId="42" fillId="0" borderId="61" xfId="51" applyFont="1" applyBorder="1" applyAlignment="1">
      <alignment horizontal="left" vertical="center"/>
    </xf>
    <xf numFmtId="0" fontId="53" fillId="0" borderId="64" xfId="0" applyFont="1" applyBorder="1" applyAlignment="1">
      <alignment horizontal="center" vertical="center" wrapText="1"/>
    </xf>
    <xf numFmtId="0" fontId="53" fillId="0" borderId="65" xfId="0" applyFont="1" applyBorder="1" applyAlignment="1">
      <alignment horizontal="center" vertical="center" wrapText="1"/>
    </xf>
    <xf numFmtId="0" fontId="54" fillId="0" borderId="66" xfId="0" applyFont="1" applyBorder="1"/>
    <xf numFmtId="0" fontId="54" fillId="0" borderId="2" xfId="0" applyFont="1" applyBorder="1"/>
    <xf numFmtId="0" fontId="54" fillId="0" borderId="5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4" borderId="5" xfId="0" applyFont="1" applyFill="1" applyBorder="1" applyAlignment="1">
      <alignment horizontal="center" vertical="center"/>
    </xf>
    <xf numFmtId="0" fontId="54" fillId="4" borderId="7" xfId="0" applyFont="1" applyFill="1" applyBorder="1" applyAlignment="1">
      <alignment horizontal="center" vertical="center"/>
    </xf>
    <xf numFmtId="0" fontId="54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53" fillId="0" borderId="69" xfId="0" applyFont="1" applyBorder="1" applyAlignment="1">
      <alignment horizontal="center" vertical="center" wrapText="1"/>
    </xf>
    <xf numFmtId="0" fontId="54" fillId="0" borderId="70" xfId="0" applyFont="1" applyBorder="1" applyAlignment="1">
      <alignment horizontal="center" vertical="center"/>
    </xf>
    <xf numFmtId="0" fontId="54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5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3" borderId="2" xfId="0" applyFill="1" applyBorder="1" applyAlignment="1">
      <alignment vertical="top" wrapText="1"/>
    </xf>
    <xf numFmtId="0" fontId="54" fillId="6" borderId="2" xfId="0" applyFont="1" applyFill="1" applyBorder="1" applyAlignment="1">
      <alignment vertical="top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[0] 10" xfId="49"/>
    <cellStyle name="常规 11 17" xfId="50"/>
    <cellStyle name="常规 2" xfId="51"/>
    <cellStyle name="常规 23" xfId="52"/>
    <cellStyle name="常规 3" xfId="53"/>
    <cellStyle name="常规 3 3 3" xfId="54"/>
    <cellStyle name="常规 4" xfId="55"/>
    <cellStyle name="常规 40" xfId="56"/>
    <cellStyle name="常规 68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837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586850" y="1000379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266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837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343900" y="23266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202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586850" y="1000379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2028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932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8379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202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648575" y="22028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334375" y="212661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658100" y="23837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172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077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267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077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267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07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267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667625" y="3307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362950" y="33077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667625" y="31267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362950" y="3126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705725" y="12858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705725" y="14668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705725" y="1104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696200" y="847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686675" y="65722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334375" y="6191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161925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343900" y="8382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362950" y="1104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362950" y="1285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362950" y="1466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46747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798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13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5131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0703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513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0703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513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0703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667625" y="92513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362950" y="9251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658100" y="90703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362950" y="90703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467475" y="92513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467475" y="90703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513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0703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343900" y="252666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6485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467475" y="23837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467475" y="22028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467475" y="92513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415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415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973666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973666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973666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973666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973666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163512</xdr:colOff>
      <xdr:row>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239712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112712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163512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239712</xdr:colOff>
      <xdr:row>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112712</xdr:colOff>
      <xdr:row>10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163512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239712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112712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163512</xdr:colOff>
      <xdr:row>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239712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112712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595500" y="1032764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36474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595500" y="10327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43141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8376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1456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43141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43141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781925" y="219329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505825" y="216471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781925" y="24218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505825" y="236474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734300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524875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743825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515350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886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886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65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651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46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651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6485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391525" y="597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629525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391525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5055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505575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5055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685165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735965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26353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46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685165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685165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685165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735965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26353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4646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685165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685165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685165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735965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26353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4646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685165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685165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211667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5845175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211667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2644775"/>
          <a:ext cx="44183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211667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2644775"/>
          <a:ext cx="4494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211667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2911475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211667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5845175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4</xdr:col>
      <xdr:colOff>725487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11112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4</xdr:col>
      <xdr:colOff>674687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4</xdr:col>
      <xdr:colOff>725487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11112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4</xdr:col>
      <xdr:colOff>674687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4</xdr:col>
      <xdr:colOff>725487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11112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4</xdr:col>
      <xdr:colOff>674687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4</xdr:col>
      <xdr:colOff>725487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11112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4</xdr:col>
      <xdr:colOff>674687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5</xdr:col>
      <xdr:colOff>350837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58451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401637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477837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350837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350837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58451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350837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58451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401637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477837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350837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350837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58451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350837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58451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401637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477837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350837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350837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58451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350837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58451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401637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477837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350837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350837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0" y="58451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711729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97125" y="5845175"/>
          <a:ext cx="43434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711729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394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711729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70125" y="2644775"/>
          <a:ext cx="44704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711729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97125" y="2911475"/>
          <a:ext cx="43434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711729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97125" y="5845175"/>
          <a:ext cx="43434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9" workbookViewId="0">
      <selection activeCell="C15" sqref="C15"/>
    </sheetView>
  </sheetViews>
  <sheetFormatPr defaultColWidth="11" defaultRowHeight="14.25" outlineLevelCol="1"/>
  <cols>
    <col min="1" max="1" width="5.5" style="376" customWidth="1"/>
    <col min="2" max="2" width="96.375" style="377" customWidth="1"/>
    <col min="3" max="3" width="10.125" customWidth="1"/>
  </cols>
  <sheetData>
    <row r="1" ht="21" customHeight="1" spans="1:2">
      <c r="A1" s="378"/>
      <c r="B1" s="379" t="s">
        <v>0</v>
      </c>
    </row>
    <row r="2" spans="1:2">
      <c r="A2" s="11">
        <v>1</v>
      </c>
      <c r="B2" s="380" t="s">
        <v>1</v>
      </c>
    </row>
    <row r="3" spans="1:2">
      <c r="A3" s="11">
        <v>2</v>
      </c>
      <c r="B3" s="380" t="s">
        <v>2</v>
      </c>
    </row>
    <row r="4" spans="1:2">
      <c r="A4" s="11">
        <v>3</v>
      </c>
      <c r="B4" s="380" t="s">
        <v>3</v>
      </c>
    </row>
    <row r="5" spans="1:2">
      <c r="A5" s="11">
        <v>4</v>
      </c>
      <c r="B5" s="380" t="s">
        <v>4</v>
      </c>
    </row>
    <row r="6" spans="1:2">
      <c r="A6" s="11">
        <v>5</v>
      </c>
      <c r="B6" s="380" t="s">
        <v>5</v>
      </c>
    </row>
    <row r="7" spans="1:2">
      <c r="A7" s="11">
        <v>6</v>
      </c>
      <c r="B7" s="380" t="s">
        <v>6</v>
      </c>
    </row>
    <row r="8" s="375" customFormat="1" ht="35.1" customHeight="1" spans="1:2">
      <c r="A8" s="381">
        <v>7</v>
      </c>
      <c r="B8" s="382" t="s">
        <v>7</v>
      </c>
    </row>
    <row r="9" ht="18.95" customHeight="1" spans="1:2">
      <c r="A9" s="378"/>
      <c r="B9" s="383" t="s">
        <v>8</v>
      </c>
    </row>
    <row r="10" ht="30" customHeight="1" spans="1:2">
      <c r="A10" s="11">
        <v>1</v>
      </c>
      <c r="B10" s="380" t="s">
        <v>9</v>
      </c>
    </row>
    <row r="11" spans="1:2">
      <c r="A11" s="11">
        <v>2</v>
      </c>
      <c r="B11" s="382" t="s">
        <v>10</v>
      </c>
    </row>
    <row r="12" spans="1:2">
      <c r="A12" s="11"/>
      <c r="B12" s="380"/>
    </row>
    <row r="13" ht="20.25" spans="1:2">
      <c r="A13" s="378"/>
      <c r="B13" s="383" t="s">
        <v>11</v>
      </c>
    </row>
    <row r="14" ht="28.5" spans="1:2">
      <c r="A14" s="11">
        <v>1</v>
      </c>
      <c r="B14" s="380" t="s">
        <v>12</v>
      </c>
    </row>
    <row r="15" spans="1:2">
      <c r="A15" s="11">
        <v>2</v>
      </c>
      <c r="B15" s="380" t="s">
        <v>13</v>
      </c>
    </row>
    <row r="16" spans="1:2">
      <c r="A16" s="11">
        <v>3</v>
      </c>
      <c r="B16" s="380" t="s">
        <v>14</v>
      </c>
    </row>
    <row r="17" spans="1:2">
      <c r="A17" s="11"/>
      <c r="B17" s="380"/>
    </row>
    <row r="18" ht="20.25" spans="1:2">
      <c r="A18" s="378"/>
      <c r="B18" s="383" t="s">
        <v>15</v>
      </c>
    </row>
    <row r="19" ht="28.5" spans="1:2">
      <c r="A19" s="11">
        <v>1</v>
      </c>
      <c r="B19" s="380" t="s">
        <v>16</v>
      </c>
    </row>
    <row r="20" spans="1:2">
      <c r="A20" s="11">
        <v>2</v>
      </c>
      <c r="B20" s="380" t="s">
        <v>17</v>
      </c>
    </row>
    <row r="21" ht="28.5" spans="1:2">
      <c r="A21" s="11">
        <v>3</v>
      </c>
      <c r="B21" s="380" t="s">
        <v>18</v>
      </c>
    </row>
    <row r="22" spans="1:2">
      <c r="A22" s="11"/>
      <c r="B22" s="380"/>
    </row>
    <row r="24" spans="1:2">
      <c r="A24" s="384"/>
      <c r="B24" s="38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120" zoomScaleNormal="120" workbookViewId="0">
      <selection activeCell="E28" sqref="E28"/>
    </sheetView>
  </sheetViews>
  <sheetFormatPr defaultColWidth="9" defaultRowHeight="14.25"/>
  <cols>
    <col min="1" max="1" width="7" customWidth="1"/>
    <col min="2" max="2" width="39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257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284</v>
      </c>
      <c r="H2" s="4"/>
      <c r="I2" s="4" t="s">
        <v>285</v>
      </c>
      <c r="J2" s="4"/>
      <c r="K2" s="6" t="s">
        <v>286</v>
      </c>
      <c r="L2" s="76" t="s">
        <v>287</v>
      </c>
      <c r="M2" s="21" t="s">
        <v>288</v>
      </c>
    </row>
    <row r="3" s="1" customFormat="1" ht="16.5" spans="1:13">
      <c r="A3" s="4"/>
      <c r="B3" s="7"/>
      <c r="C3" s="7"/>
      <c r="D3" s="7"/>
      <c r="E3" s="7"/>
      <c r="F3" s="7"/>
      <c r="G3" s="4" t="s">
        <v>289</v>
      </c>
      <c r="H3" s="4" t="s">
        <v>290</v>
      </c>
      <c r="I3" s="4" t="s">
        <v>289</v>
      </c>
      <c r="J3" s="4" t="s">
        <v>290</v>
      </c>
      <c r="K3" s="8"/>
      <c r="L3" s="77"/>
      <c r="M3" s="22"/>
    </row>
    <row r="4" spans="1:13">
      <c r="A4" s="9">
        <v>1</v>
      </c>
      <c r="B4" s="72" t="str">
        <f>'1.面料验布'!F4</f>
        <v>苏州博天纺织有限公司（苏州纽悦纺织科技有限公司）</v>
      </c>
      <c r="C4" s="73" t="str">
        <f>'1.面料验布'!B4</f>
        <v>05105-R2</v>
      </c>
      <c r="D4" s="12" t="str">
        <f>'1.面料验布'!C4</f>
        <v>G21SS1430</v>
      </c>
      <c r="E4" s="12" t="str">
        <f>'1.面料验布'!D4</f>
        <v>19SS黑色</v>
      </c>
      <c r="F4" s="12" t="str">
        <f>'1.面料验布'!E4</f>
        <v>TAMMBM81827</v>
      </c>
      <c r="G4" s="74">
        <v>0.01</v>
      </c>
      <c r="H4" s="74">
        <v>0.004</v>
      </c>
      <c r="I4" s="74">
        <v>0.021</v>
      </c>
      <c r="J4" s="74">
        <v>0.013</v>
      </c>
      <c r="K4" s="74">
        <f>J4+I4+H4+G4</f>
        <v>0.048</v>
      </c>
      <c r="L4" s="11" t="s">
        <v>50</v>
      </c>
      <c r="M4" s="11" t="s">
        <v>277</v>
      </c>
    </row>
    <row r="5" spans="1:13">
      <c r="A5" s="9">
        <v>2</v>
      </c>
      <c r="B5" s="72" t="str">
        <f>'1.面料验布'!F5</f>
        <v>苏州博天纺织有限公司（苏州纽悦纺织科技有限公司）</v>
      </c>
      <c r="C5" s="73" t="str">
        <f>'1.面料验布'!B5</f>
        <v>05105-R2</v>
      </c>
      <c r="D5" s="12" t="str">
        <f>'1.面料验布'!C5</f>
        <v>G21SS1430</v>
      </c>
      <c r="E5" s="12" t="str">
        <f>'1.面料验布'!D5</f>
        <v>19SS黑色</v>
      </c>
      <c r="F5" s="12" t="str">
        <f>'1.面料验布'!E5</f>
        <v>TAMMBM81827</v>
      </c>
      <c r="G5" s="74">
        <v>0.012</v>
      </c>
      <c r="H5" s="74">
        <v>0.0035</v>
      </c>
      <c r="I5" s="74">
        <v>0.0198</v>
      </c>
      <c r="J5" s="74">
        <v>0.0128</v>
      </c>
      <c r="K5" s="74">
        <f t="shared" ref="K5:K22" si="0">J5+I5+H5+G5</f>
        <v>0.0481</v>
      </c>
      <c r="L5" s="11" t="s">
        <v>50</v>
      </c>
      <c r="M5" s="11" t="s">
        <v>277</v>
      </c>
    </row>
    <row r="6" spans="1:13">
      <c r="A6" s="9">
        <v>3</v>
      </c>
      <c r="B6" s="72" t="str">
        <f>'1.面料验布'!F6</f>
        <v>苏州博天纺织有限公司（苏州纽悦纺织科技有限公司）</v>
      </c>
      <c r="C6" s="73" t="str">
        <f>'1.面料验布'!B6</f>
        <v>05105-R2</v>
      </c>
      <c r="D6" s="12" t="str">
        <f>'1.面料验布'!C6</f>
        <v>G21SS1430</v>
      </c>
      <c r="E6" s="12" t="str">
        <f>'1.面料验布'!D6</f>
        <v>19SS黑色</v>
      </c>
      <c r="F6" s="12" t="str">
        <f>'1.面料验布'!E6</f>
        <v>TAMMBM81827</v>
      </c>
      <c r="G6" s="74">
        <v>0.0098</v>
      </c>
      <c r="H6" s="74">
        <v>0.004</v>
      </c>
      <c r="I6" s="74">
        <v>0.024</v>
      </c>
      <c r="J6" s="74">
        <v>0.012</v>
      </c>
      <c r="K6" s="74">
        <f t="shared" si="0"/>
        <v>0.0498</v>
      </c>
      <c r="L6" s="11" t="s">
        <v>50</v>
      </c>
      <c r="M6" s="11" t="s">
        <v>277</v>
      </c>
    </row>
    <row r="7" spans="1:13">
      <c r="A7" s="9">
        <v>4</v>
      </c>
      <c r="B7" s="72" t="str">
        <f>'1.面料验布'!F7</f>
        <v>苏州博天纺织有限公司（苏州纽悦纺织科技有限公司）</v>
      </c>
      <c r="C7" s="73" t="str">
        <f>'1.面料验布'!B7</f>
        <v>05105-R2</v>
      </c>
      <c r="D7" s="12" t="str">
        <f>'1.面料验布'!C7</f>
        <v>G21SS1430</v>
      </c>
      <c r="E7" s="12" t="str">
        <f>'1.面料验布'!D7</f>
        <v>19SS黑色</v>
      </c>
      <c r="F7" s="12" t="str">
        <f>'1.面料验布'!E7</f>
        <v>TAMMBM81827</v>
      </c>
      <c r="G7" s="74">
        <v>0.011</v>
      </c>
      <c r="H7" s="74">
        <v>0.005</v>
      </c>
      <c r="I7" s="74">
        <v>0.0212</v>
      </c>
      <c r="J7" s="74">
        <v>0.012</v>
      </c>
      <c r="K7" s="74">
        <f t="shared" si="0"/>
        <v>0.0492</v>
      </c>
      <c r="L7" s="11" t="s">
        <v>50</v>
      </c>
      <c r="M7" s="11" t="s">
        <v>277</v>
      </c>
    </row>
    <row r="8" spans="1:13">
      <c r="A8" s="9">
        <v>5</v>
      </c>
      <c r="B8" s="72" t="str">
        <f>'1.面料验布'!F8</f>
        <v>苏州博天纺织有限公司（苏州纽悦纺织科技有限公司）</v>
      </c>
      <c r="C8" s="73" t="str">
        <f>'1.面料验布'!B8</f>
        <v>05105-R2</v>
      </c>
      <c r="D8" s="12" t="str">
        <f>'1.面料验布'!C8</f>
        <v>G21SS1430</v>
      </c>
      <c r="E8" s="12" t="str">
        <f>'1.面料验布'!D8</f>
        <v>19SS黑色</v>
      </c>
      <c r="F8" s="12" t="str">
        <f>'1.面料验布'!E8</f>
        <v>TAMMBM81827</v>
      </c>
      <c r="G8" s="74">
        <v>0.01</v>
      </c>
      <c r="H8" s="74">
        <v>0.0041</v>
      </c>
      <c r="I8" s="74">
        <v>0.022</v>
      </c>
      <c r="J8" s="78">
        <v>0.019</v>
      </c>
      <c r="K8" s="74">
        <f t="shared" si="0"/>
        <v>0.0551</v>
      </c>
      <c r="L8" s="11" t="s">
        <v>50</v>
      </c>
      <c r="M8" s="11" t="s">
        <v>277</v>
      </c>
    </row>
    <row r="9" spans="1:13">
      <c r="A9" s="9">
        <v>6</v>
      </c>
      <c r="B9" s="72" t="str">
        <f>'1.面料验布'!F9</f>
        <v>苏州博天纺织有限公司（苏州纽悦纺织科技有限公司）</v>
      </c>
      <c r="C9" s="73" t="str">
        <f>'1.面料验布'!B9</f>
        <v>05105-R2</v>
      </c>
      <c r="D9" s="12" t="str">
        <f>'1.面料验布'!C9</f>
        <v>G21SS1430</v>
      </c>
      <c r="E9" s="12" t="str">
        <f>'1.面料验布'!D9</f>
        <v>19SS黑色</v>
      </c>
      <c r="F9" s="12" t="str">
        <f>'1.面料验布'!E9</f>
        <v>TAMMBM81827</v>
      </c>
      <c r="G9" s="74">
        <v>0.0092</v>
      </c>
      <c r="H9" s="74">
        <v>0.003</v>
      </c>
      <c r="I9" s="74">
        <v>0.026</v>
      </c>
      <c r="J9" s="74">
        <v>0.009</v>
      </c>
      <c r="K9" s="74">
        <f t="shared" si="0"/>
        <v>0.0472</v>
      </c>
      <c r="L9" s="11" t="s">
        <v>50</v>
      </c>
      <c r="M9" s="11" t="s">
        <v>277</v>
      </c>
    </row>
    <row r="10" spans="1:13">
      <c r="A10" s="9">
        <v>7</v>
      </c>
      <c r="B10" s="72" t="str">
        <f>'1.面料验布'!F10</f>
        <v>苏州博天纺织有限公司（苏州纽悦纺织科技有限公司）</v>
      </c>
      <c r="C10" s="73" t="str">
        <f>'1.面料验布'!B10</f>
        <v>05105-R2</v>
      </c>
      <c r="D10" s="12" t="str">
        <f>'1.面料验布'!C10</f>
        <v>G21SS1430</v>
      </c>
      <c r="E10" s="12" t="str">
        <f>'1.面料验布'!D10</f>
        <v>19SS黑色</v>
      </c>
      <c r="F10" s="12" t="str">
        <f>'1.面料验布'!E10</f>
        <v>TAMMBM81827</v>
      </c>
      <c r="G10" s="74">
        <v>0.012</v>
      </c>
      <c r="H10" s="74">
        <v>0.006</v>
      </c>
      <c r="I10" s="74">
        <v>0.0195</v>
      </c>
      <c r="J10" s="74">
        <v>0.009</v>
      </c>
      <c r="K10" s="74">
        <f t="shared" si="0"/>
        <v>0.0465</v>
      </c>
      <c r="L10" s="11" t="s">
        <v>50</v>
      </c>
      <c r="M10" s="11" t="s">
        <v>277</v>
      </c>
    </row>
    <row r="11" spans="1:13">
      <c r="A11" s="9">
        <v>8</v>
      </c>
      <c r="B11" s="72" t="str">
        <f>'1.面料验布'!F11</f>
        <v>苏州博天纺织有限公司（苏州纽悦纺织科技有限公司）</v>
      </c>
      <c r="C11" s="73" t="str">
        <f>'1.面料验布'!B11</f>
        <v>05105-R2</v>
      </c>
      <c r="D11" s="12" t="str">
        <f>'1.面料验布'!C11</f>
        <v>G21SS1430</v>
      </c>
      <c r="E11" s="12" t="str">
        <f>'1.面料验布'!D11</f>
        <v>19SS黑色</v>
      </c>
      <c r="F11" s="12" t="str">
        <f>'1.面料验布'!E11</f>
        <v>TAMMBM81827</v>
      </c>
      <c r="G11" s="74">
        <v>0.01</v>
      </c>
      <c r="H11" s="74">
        <v>0.005</v>
      </c>
      <c r="I11" s="74">
        <v>0.021</v>
      </c>
      <c r="J11" s="74">
        <v>0.014</v>
      </c>
      <c r="K11" s="74">
        <f t="shared" si="0"/>
        <v>0.05</v>
      </c>
      <c r="L11" s="11" t="s">
        <v>50</v>
      </c>
      <c r="M11" s="11" t="s">
        <v>277</v>
      </c>
    </row>
    <row r="12" spans="1:13">
      <c r="A12" s="9">
        <v>9</v>
      </c>
      <c r="B12" s="72" t="str">
        <f>'1.面料验布'!F12</f>
        <v>苏州博天纺织有限公司（苏州纽悦纺织科技有限公司）</v>
      </c>
      <c r="C12" s="73" t="str">
        <f>'1.面料验布'!B12</f>
        <v>05105-R2</v>
      </c>
      <c r="D12" s="12" t="str">
        <f>'1.面料验布'!C12</f>
        <v>G21SS1430</v>
      </c>
      <c r="E12" s="12" t="str">
        <f>'1.面料验布'!D12</f>
        <v>19SS黑色</v>
      </c>
      <c r="F12" s="12" t="str">
        <f>'1.面料验布'!E12</f>
        <v>TAMMBM81827</v>
      </c>
      <c r="G12" s="74">
        <v>0.013</v>
      </c>
      <c r="H12" s="74">
        <v>0.005</v>
      </c>
      <c r="I12" s="74">
        <v>0.022</v>
      </c>
      <c r="J12" s="74">
        <v>0.013</v>
      </c>
      <c r="K12" s="74">
        <f t="shared" si="0"/>
        <v>0.053</v>
      </c>
      <c r="L12" s="11" t="s">
        <v>50</v>
      </c>
      <c r="M12" s="11" t="s">
        <v>277</v>
      </c>
    </row>
    <row r="13" spans="1:13">
      <c r="A13" s="9">
        <v>10</v>
      </c>
      <c r="B13" s="72" t="str">
        <f>'1.面料验布'!F13</f>
        <v>苏州博天纺织有限公司（苏州纽悦纺织科技有限公司）</v>
      </c>
      <c r="C13" s="73" t="str">
        <f>'1.面料验布'!B13</f>
        <v>05105-R2</v>
      </c>
      <c r="D13" s="12" t="str">
        <f>'1.面料验布'!C13</f>
        <v>G21SS1430</v>
      </c>
      <c r="E13" s="12" t="str">
        <f>'1.面料验布'!D13</f>
        <v>19SS黑色</v>
      </c>
      <c r="F13" s="12" t="str">
        <f>'1.面料验布'!E13</f>
        <v>TAMMBM81827</v>
      </c>
      <c r="G13" s="74">
        <v>0.012</v>
      </c>
      <c r="H13" s="74">
        <v>0.004</v>
      </c>
      <c r="I13" s="74">
        <v>0.018</v>
      </c>
      <c r="J13" s="74">
        <v>0.0124</v>
      </c>
      <c r="K13" s="74">
        <f t="shared" si="0"/>
        <v>0.0464</v>
      </c>
      <c r="L13" s="11" t="s">
        <v>50</v>
      </c>
      <c r="M13" s="11" t="s">
        <v>277</v>
      </c>
    </row>
    <row r="14" spans="1:13">
      <c r="A14" s="9">
        <v>11</v>
      </c>
      <c r="B14" s="72" t="str">
        <f>'1.面料验布'!F14</f>
        <v>苏州博天纺织有限公司（苏州纽悦纺织科技有限公司）</v>
      </c>
      <c r="C14" s="73" t="str">
        <f>'1.面料验布'!B14</f>
        <v>05105-R2</v>
      </c>
      <c r="D14" s="12" t="str">
        <f>'1.面料验布'!C14</f>
        <v>G21SS1430</v>
      </c>
      <c r="E14" s="12" t="str">
        <f>'1.面料验布'!D14</f>
        <v>19SS黑色</v>
      </c>
      <c r="F14" s="12" t="str">
        <f>'1.面料验布'!E14</f>
        <v>TAMMBM81827</v>
      </c>
      <c r="G14" s="74">
        <v>0.011</v>
      </c>
      <c r="H14" s="74">
        <v>0.003</v>
      </c>
      <c r="I14" s="74">
        <v>0.023</v>
      </c>
      <c r="J14" s="74">
        <v>0.015</v>
      </c>
      <c r="K14" s="74">
        <f t="shared" si="0"/>
        <v>0.052</v>
      </c>
      <c r="L14" s="11" t="s">
        <v>50</v>
      </c>
      <c r="M14" s="11" t="s">
        <v>277</v>
      </c>
    </row>
    <row r="15" spans="1:13">
      <c r="A15" s="9">
        <v>12</v>
      </c>
      <c r="B15" s="72" t="str">
        <f>'1.面料验布'!F15</f>
        <v>苏州博天纺织有限公司（苏州纽悦纺织科技有限公司）</v>
      </c>
      <c r="C15" s="73" t="str">
        <f>'1.面料验布'!B15</f>
        <v>05104</v>
      </c>
      <c r="D15" s="12" t="str">
        <f>'1.面料验布'!C15</f>
        <v>G21SS1430</v>
      </c>
      <c r="E15" s="12" t="str">
        <f>'1.面料验布'!D15</f>
        <v>22SS深灰</v>
      </c>
      <c r="F15" s="12" t="str">
        <f>'1.面料验布'!E15</f>
        <v>TAMMBM81827</v>
      </c>
      <c r="G15" s="74">
        <v>0.008</v>
      </c>
      <c r="H15" s="74">
        <v>0.004</v>
      </c>
      <c r="I15" s="74">
        <v>0.012</v>
      </c>
      <c r="J15" s="74">
        <v>0.013</v>
      </c>
      <c r="K15" s="74">
        <f t="shared" si="0"/>
        <v>0.037</v>
      </c>
      <c r="L15" s="11" t="s">
        <v>50</v>
      </c>
      <c r="M15" s="11" t="s">
        <v>277</v>
      </c>
    </row>
    <row r="16" spans="1:13">
      <c r="A16" s="9">
        <v>13</v>
      </c>
      <c r="B16" s="72" t="str">
        <f>'1.面料验布'!F16</f>
        <v>苏州博天纺织有限公司（苏州纽悦纺织科技有限公司）</v>
      </c>
      <c r="C16" s="73" t="str">
        <f>'1.面料验布'!B16</f>
        <v>05104</v>
      </c>
      <c r="D16" s="12" t="str">
        <f>'1.面料验布'!C16</f>
        <v>G21SS1430</v>
      </c>
      <c r="E16" s="12" t="str">
        <f>'1.面料验布'!D16</f>
        <v>22SS深灰</v>
      </c>
      <c r="F16" s="12" t="str">
        <f>'1.面料验布'!E16</f>
        <v>TAMMBM81827</v>
      </c>
      <c r="G16" s="74">
        <v>0.0081</v>
      </c>
      <c r="H16" s="74">
        <v>0.0045</v>
      </c>
      <c r="I16" s="74">
        <v>0.011</v>
      </c>
      <c r="J16" s="74">
        <v>0.013</v>
      </c>
      <c r="K16" s="74">
        <f t="shared" si="0"/>
        <v>0.0366</v>
      </c>
      <c r="L16" s="11" t="s">
        <v>50</v>
      </c>
      <c r="M16" s="11" t="s">
        <v>277</v>
      </c>
    </row>
    <row r="17" spans="1:13">
      <c r="A17" s="9">
        <v>14</v>
      </c>
      <c r="B17" s="72" t="str">
        <f>'1.面料验布'!F17</f>
        <v>苏州博天纺织有限公司（苏州纽悦纺织科技有限公司）</v>
      </c>
      <c r="C17" s="73" t="str">
        <f>'1.面料验布'!B17</f>
        <v>05104</v>
      </c>
      <c r="D17" s="12" t="str">
        <f>'1.面料验布'!C17</f>
        <v>G21SS1430</v>
      </c>
      <c r="E17" s="12" t="str">
        <f>'1.面料验布'!D17</f>
        <v>22SS深灰</v>
      </c>
      <c r="F17" s="12" t="str">
        <f>'1.面料验布'!E17</f>
        <v>TAMMBM81827</v>
      </c>
      <c r="G17" s="74">
        <v>0.0077</v>
      </c>
      <c r="H17" s="74">
        <v>0.005</v>
      </c>
      <c r="I17" s="74">
        <v>0.013</v>
      </c>
      <c r="J17" s="74">
        <v>0.012</v>
      </c>
      <c r="K17" s="74">
        <f t="shared" si="0"/>
        <v>0.0377</v>
      </c>
      <c r="L17" s="11" t="s">
        <v>50</v>
      </c>
      <c r="M17" s="11" t="s">
        <v>277</v>
      </c>
    </row>
    <row r="18" spans="1:13">
      <c r="A18" s="9">
        <v>15</v>
      </c>
      <c r="B18" s="72" t="str">
        <f>'1.面料验布'!F18</f>
        <v>苏州博天纺织有限公司（苏州纽悦纺织科技有限公司）</v>
      </c>
      <c r="C18" s="73" t="str">
        <f>'1.面料验布'!B18</f>
        <v>05104</v>
      </c>
      <c r="D18" s="12" t="str">
        <f>'1.面料验布'!C18</f>
        <v>G21SS1430</v>
      </c>
      <c r="E18" s="12" t="str">
        <f>'1.面料验布'!D18</f>
        <v>22SS深灰</v>
      </c>
      <c r="F18" s="12" t="str">
        <f>'1.面料验布'!E18</f>
        <v>TAMMBM81827</v>
      </c>
      <c r="G18" s="74">
        <v>0.009</v>
      </c>
      <c r="H18" s="74">
        <v>0.0039</v>
      </c>
      <c r="I18" s="74">
        <v>0.01</v>
      </c>
      <c r="J18" s="74">
        <v>0.0124</v>
      </c>
      <c r="K18" s="74">
        <f t="shared" si="0"/>
        <v>0.0353</v>
      </c>
      <c r="L18" s="11" t="s">
        <v>50</v>
      </c>
      <c r="M18" s="11" t="s">
        <v>277</v>
      </c>
    </row>
    <row r="19" spans="1:13">
      <c r="A19" s="9">
        <v>16</v>
      </c>
      <c r="B19" s="72" t="str">
        <f>'1.面料验布'!F19</f>
        <v>苏州博天纺织有限公司（苏州纽悦纺织科技有限公司）</v>
      </c>
      <c r="C19" s="73" t="str">
        <f>'1.面料验布'!B19</f>
        <v>05104</v>
      </c>
      <c r="D19" s="12" t="str">
        <f>'1.面料验布'!C19</f>
        <v>G21SS1430</v>
      </c>
      <c r="E19" s="12" t="str">
        <f>'1.面料验布'!D19</f>
        <v>22SS深灰</v>
      </c>
      <c r="F19" s="12" t="str">
        <f>'1.面料验布'!E19</f>
        <v>TAMMBM81827</v>
      </c>
      <c r="G19" s="74">
        <v>0.0068</v>
      </c>
      <c r="H19" s="74">
        <v>0.0036</v>
      </c>
      <c r="I19" s="74">
        <v>0.011</v>
      </c>
      <c r="J19" s="74">
        <v>0.011</v>
      </c>
      <c r="K19" s="74">
        <f t="shared" si="0"/>
        <v>0.0324</v>
      </c>
      <c r="L19" s="11" t="s">
        <v>50</v>
      </c>
      <c r="M19" s="11" t="s">
        <v>277</v>
      </c>
    </row>
    <row r="20" spans="1:13">
      <c r="A20" s="9">
        <v>17</v>
      </c>
      <c r="B20" s="72" t="str">
        <f>'1.面料验布'!F20</f>
        <v>苏州博天纺织有限公司（苏州纽悦纺织科技有限公司）</v>
      </c>
      <c r="C20" s="73" t="str">
        <f>'1.面料验布'!B20</f>
        <v>05104</v>
      </c>
      <c r="D20" s="12" t="str">
        <f>'1.面料验布'!C20</f>
        <v>G21SS1430</v>
      </c>
      <c r="E20" s="12" t="str">
        <f>'1.面料验布'!D20</f>
        <v>22SS深灰</v>
      </c>
      <c r="F20" s="12" t="str">
        <f>'1.面料验布'!E20</f>
        <v>TAMMBM81827</v>
      </c>
      <c r="G20" s="74">
        <v>0.01</v>
      </c>
      <c r="H20" s="74">
        <v>0.0059</v>
      </c>
      <c r="I20" s="74">
        <v>0.0098</v>
      </c>
      <c r="J20" s="74">
        <v>0.01</v>
      </c>
      <c r="K20" s="74">
        <f t="shared" si="0"/>
        <v>0.0357</v>
      </c>
      <c r="L20" s="11" t="s">
        <v>50</v>
      </c>
      <c r="M20" s="11" t="s">
        <v>277</v>
      </c>
    </row>
    <row r="21" spans="1:13">
      <c r="A21" s="9">
        <v>18</v>
      </c>
      <c r="B21" s="72" t="str">
        <f>'1.面料验布'!F21</f>
        <v>苏州博天纺织有限公司（苏州纽悦纺织科技有限公司）</v>
      </c>
      <c r="C21" s="73" t="str">
        <f>'1.面料验布'!B21</f>
        <v>05104</v>
      </c>
      <c r="D21" s="12" t="str">
        <f>'1.面料验布'!C21</f>
        <v>G21SS1430</v>
      </c>
      <c r="E21" s="12" t="str">
        <f>'1.面料验布'!D21</f>
        <v>22SS深灰</v>
      </c>
      <c r="F21" s="12" t="str">
        <f>'1.面料验布'!E21</f>
        <v>TAMMBM81827</v>
      </c>
      <c r="G21" s="74">
        <v>0.0082</v>
      </c>
      <c r="H21" s="74">
        <v>0.006</v>
      </c>
      <c r="I21" s="74">
        <v>0.009</v>
      </c>
      <c r="J21" s="74">
        <v>0.01</v>
      </c>
      <c r="K21" s="74">
        <f t="shared" si="0"/>
        <v>0.0332</v>
      </c>
      <c r="L21" s="11" t="s">
        <v>50</v>
      </c>
      <c r="M21" s="11" t="s">
        <v>277</v>
      </c>
    </row>
    <row r="22" spans="1:13">
      <c r="A22" s="9">
        <v>19</v>
      </c>
      <c r="B22" s="72" t="str">
        <f>'1.面料验布'!F22</f>
        <v>苏州博天纺织有限公司（苏州纽悦纺织科技有限公司）</v>
      </c>
      <c r="C22" s="73" t="str">
        <f>'1.面料验布'!B22</f>
        <v>05104</v>
      </c>
      <c r="D22" s="12" t="str">
        <f>'1.面料验布'!C22</f>
        <v>G21SS1430</v>
      </c>
      <c r="E22" s="12" t="str">
        <f>'1.面料验布'!D22</f>
        <v>22SS深灰</v>
      </c>
      <c r="F22" s="12" t="str">
        <f>'1.面料验布'!E22</f>
        <v>TAMMBM81827</v>
      </c>
      <c r="G22" s="74">
        <v>0.009</v>
      </c>
      <c r="H22" s="74">
        <v>0.005</v>
      </c>
      <c r="I22" s="74">
        <v>0.011</v>
      </c>
      <c r="J22" s="74">
        <v>0.012</v>
      </c>
      <c r="K22" s="74">
        <f t="shared" si="0"/>
        <v>0.037</v>
      </c>
      <c r="L22" s="11" t="s">
        <v>50</v>
      </c>
      <c r="M22" s="11" t="s">
        <v>277</v>
      </c>
    </row>
    <row r="23" s="2" customFormat="1" ht="21" spans="1:13">
      <c r="A23" s="15" t="s">
        <v>291</v>
      </c>
      <c r="B23" s="16"/>
      <c r="C23" s="16"/>
      <c r="D23" s="16"/>
      <c r="E23" s="17"/>
      <c r="F23" s="18"/>
      <c r="G23" s="30"/>
      <c r="H23" s="15" t="s">
        <v>292</v>
      </c>
      <c r="I23" s="16"/>
      <c r="J23" s="16"/>
      <c r="K23" s="17"/>
      <c r="L23" s="79"/>
      <c r="M23" s="24"/>
    </row>
    <row r="24" ht="16.5" spans="1:13">
      <c r="A24" s="75" t="s">
        <v>293</v>
      </c>
      <c r="B24" s="75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92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F4" sqref="F4:F10"/>
    </sheetView>
  </sheetViews>
  <sheetFormatPr defaultColWidth="9" defaultRowHeight="14.25"/>
  <cols>
    <col min="1" max="1" width="8.625" customWidth="1"/>
    <col min="2" max="2" width="11.25" customWidth="1"/>
    <col min="3" max="3" width="9.375" customWidth="1"/>
    <col min="4" max="4" width="9.5" customWidth="1"/>
    <col min="5" max="5" width="6.875" customWidth="1"/>
    <col min="6" max="6" width="14.375" customWidth="1"/>
    <col min="7" max="7" width="11.75" customWidth="1"/>
    <col min="8" max="8" width="10.625" customWidth="1"/>
    <col min="9" max="9" width="24.75" customWidth="1"/>
    <col min="10" max="12" width="8.125" customWidth="1"/>
    <col min="13" max="13" width="12.25" customWidth="1"/>
    <col min="14" max="15" width="8.125" customWidth="1"/>
    <col min="16" max="16" width="14.625" customWidth="1"/>
    <col min="17" max="19" width="8.125" customWidth="1"/>
    <col min="20" max="20" width="11.6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295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38" t="s">
        <v>296</v>
      </c>
      <c r="H2" s="39"/>
      <c r="I2" s="55"/>
      <c r="J2" s="38" t="s">
        <v>297</v>
      </c>
      <c r="K2" s="39"/>
      <c r="L2" s="55"/>
      <c r="M2" s="38" t="s">
        <v>298</v>
      </c>
      <c r="N2" s="39"/>
      <c r="O2" s="55"/>
      <c r="P2" s="38" t="s">
        <v>299</v>
      </c>
      <c r="Q2" s="39"/>
      <c r="R2" s="55"/>
      <c r="S2" s="39" t="s">
        <v>300</v>
      </c>
      <c r="T2" s="39"/>
      <c r="U2" s="55"/>
      <c r="V2" s="32" t="s">
        <v>301</v>
      </c>
      <c r="W2" s="32" t="s">
        <v>271</v>
      </c>
    </row>
    <row r="3" s="1" customFormat="1" ht="16.5" spans="1:23">
      <c r="A3" s="7"/>
      <c r="B3" s="40"/>
      <c r="C3" s="40"/>
      <c r="D3" s="40"/>
      <c r="E3" s="40"/>
      <c r="F3" s="40"/>
      <c r="G3" s="4" t="s">
        <v>302</v>
      </c>
      <c r="H3" s="4" t="s">
        <v>51</v>
      </c>
      <c r="I3" s="4" t="s">
        <v>262</v>
      </c>
      <c r="J3" s="4" t="s">
        <v>302</v>
      </c>
      <c r="K3" s="4" t="s">
        <v>51</v>
      </c>
      <c r="L3" s="4" t="s">
        <v>262</v>
      </c>
      <c r="M3" s="4" t="s">
        <v>302</v>
      </c>
      <c r="N3" s="4" t="s">
        <v>51</v>
      </c>
      <c r="O3" s="4" t="s">
        <v>262</v>
      </c>
      <c r="P3" s="4" t="s">
        <v>302</v>
      </c>
      <c r="Q3" s="4" t="s">
        <v>51</v>
      </c>
      <c r="R3" s="4" t="s">
        <v>262</v>
      </c>
      <c r="S3" s="4" t="s">
        <v>302</v>
      </c>
      <c r="T3" s="4" t="s">
        <v>51</v>
      </c>
      <c r="U3" s="4" t="s">
        <v>262</v>
      </c>
      <c r="V3" s="69"/>
      <c r="W3" s="69"/>
    </row>
    <row r="4" ht="28.5" spans="1:23">
      <c r="A4" s="41" t="s">
        <v>303</v>
      </c>
      <c r="B4" s="42" t="s">
        <v>276</v>
      </c>
      <c r="C4" s="41" t="str">
        <f>'1.面料验布'!B4</f>
        <v>05105-R2</v>
      </c>
      <c r="D4" s="43" t="str">
        <f>'1.面料验布'!C4</f>
        <v>G21SS1430</v>
      </c>
      <c r="E4" s="41" t="str">
        <f>'1.面料验布'!D4</f>
        <v>19SS黑色</v>
      </c>
      <c r="F4" s="41" t="str">
        <f>'1.面料验布'!E5</f>
        <v>TAMMBM81827</v>
      </c>
      <c r="G4" s="44" t="s">
        <v>274</v>
      </c>
      <c r="H4" s="44" t="s">
        <v>304</v>
      </c>
      <c r="I4" s="53" t="s">
        <v>276</v>
      </c>
      <c r="J4" s="56"/>
      <c r="K4" s="44" t="s">
        <v>305</v>
      </c>
      <c r="L4" s="57"/>
      <c r="M4" s="58" t="s">
        <v>306</v>
      </c>
      <c r="N4" s="59" t="s">
        <v>307</v>
      </c>
      <c r="O4" s="57"/>
      <c r="P4" s="58" t="s">
        <v>308</v>
      </c>
      <c r="Q4" s="59" t="s">
        <v>309</v>
      </c>
      <c r="R4" s="57"/>
      <c r="S4" s="58" t="s">
        <v>310</v>
      </c>
      <c r="T4" s="63" t="s">
        <v>311</v>
      </c>
      <c r="U4" s="61"/>
      <c r="V4" s="11" t="s">
        <v>78</v>
      </c>
      <c r="W4" s="11"/>
    </row>
    <row r="5" ht="16.5" spans="1:23">
      <c r="A5" s="45"/>
      <c r="B5" s="46"/>
      <c r="C5" s="45"/>
      <c r="D5" s="47"/>
      <c r="E5" s="45"/>
      <c r="F5" s="45"/>
      <c r="G5" s="38" t="s">
        <v>312</v>
      </c>
      <c r="H5" s="39"/>
      <c r="I5" s="55"/>
      <c r="J5" s="38" t="s">
        <v>313</v>
      </c>
      <c r="K5" s="39"/>
      <c r="L5" s="55"/>
      <c r="M5" s="38" t="s">
        <v>314</v>
      </c>
      <c r="N5" s="39"/>
      <c r="O5" s="55"/>
      <c r="P5" s="38" t="s">
        <v>315</v>
      </c>
      <c r="Q5" s="39"/>
      <c r="R5" s="55"/>
      <c r="S5" s="39" t="s">
        <v>316</v>
      </c>
      <c r="T5" s="39"/>
      <c r="U5" s="55"/>
      <c r="V5" s="11"/>
      <c r="W5" s="11"/>
    </row>
    <row r="6" ht="16.5" spans="1:23">
      <c r="A6" s="45"/>
      <c r="B6" s="46"/>
      <c r="C6" s="45"/>
      <c r="D6" s="47"/>
      <c r="E6" s="45"/>
      <c r="F6" s="45"/>
      <c r="G6" s="4" t="s">
        <v>302</v>
      </c>
      <c r="H6" s="4" t="s">
        <v>51</v>
      </c>
      <c r="I6" s="4" t="s">
        <v>262</v>
      </c>
      <c r="J6" s="4" t="s">
        <v>302</v>
      </c>
      <c r="K6" s="4" t="s">
        <v>51</v>
      </c>
      <c r="L6" s="4" t="s">
        <v>262</v>
      </c>
      <c r="M6" s="4" t="s">
        <v>302</v>
      </c>
      <c r="N6" s="4" t="s">
        <v>51</v>
      </c>
      <c r="O6" s="4" t="s">
        <v>262</v>
      </c>
      <c r="P6" s="4" t="s">
        <v>302</v>
      </c>
      <c r="Q6" s="4" t="s">
        <v>51</v>
      </c>
      <c r="R6" s="4" t="s">
        <v>262</v>
      </c>
      <c r="S6" s="4" t="s">
        <v>302</v>
      </c>
      <c r="T6" s="4" t="s">
        <v>51</v>
      </c>
      <c r="U6" s="4" t="s">
        <v>262</v>
      </c>
      <c r="V6" s="11"/>
      <c r="W6" s="11"/>
    </row>
    <row r="7" ht="57" customHeight="1" spans="1:23">
      <c r="A7" s="45"/>
      <c r="B7" s="46"/>
      <c r="C7" s="45"/>
      <c r="D7" s="47"/>
      <c r="E7" s="45"/>
      <c r="F7" s="45"/>
      <c r="G7" s="48" t="s">
        <v>317</v>
      </c>
      <c r="H7" s="49" t="s">
        <v>318</v>
      </c>
      <c r="I7" s="59"/>
      <c r="J7" s="53" t="s">
        <v>319</v>
      </c>
      <c r="K7" s="60" t="s">
        <v>320</v>
      </c>
      <c r="L7" s="61"/>
      <c r="M7" s="48" t="s">
        <v>321</v>
      </c>
      <c r="N7" s="62" t="s">
        <v>322</v>
      </c>
      <c r="O7" s="61"/>
      <c r="P7" s="63" t="s">
        <v>323</v>
      </c>
      <c r="Q7" s="63" t="s">
        <v>324</v>
      </c>
      <c r="R7" s="61"/>
      <c r="S7" s="70" t="s">
        <v>325</v>
      </c>
      <c r="T7" s="10" t="s">
        <v>326</v>
      </c>
      <c r="U7" s="11"/>
      <c r="V7" s="11" t="s">
        <v>78</v>
      </c>
      <c r="W7" s="11"/>
    </row>
    <row r="8" ht="16.5" spans="1:23">
      <c r="A8" s="45"/>
      <c r="B8" s="46"/>
      <c r="C8" s="45"/>
      <c r="D8" s="47"/>
      <c r="E8" s="45"/>
      <c r="F8" s="45"/>
      <c r="G8" s="38" t="s">
        <v>327</v>
      </c>
      <c r="H8" s="39"/>
      <c r="I8" s="55"/>
      <c r="J8" s="38" t="s">
        <v>313</v>
      </c>
      <c r="K8" s="39"/>
      <c r="L8" s="55"/>
      <c r="M8" s="38" t="s">
        <v>314</v>
      </c>
      <c r="N8" s="39"/>
      <c r="O8" s="55"/>
      <c r="P8" s="38" t="s">
        <v>315</v>
      </c>
      <c r="Q8" s="39"/>
      <c r="R8" s="55"/>
      <c r="S8" s="38" t="s">
        <v>316</v>
      </c>
      <c r="T8" s="39"/>
      <c r="U8" s="55"/>
      <c r="V8" s="11"/>
      <c r="W8" s="11"/>
    </row>
    <row r="9" ht="16.5" spans="1:23">
      <c r="A9" s="45"/>
      <c r="B9" s="46"/>
      <c r="C9" s="45"/>
      <c r="D9" s="47"/>
      <c r="E9" s="45"/>
      <c r="F9" s="45"/>
      <c r="G9" s="4" t="s">
        <v>302</v>
      </c>
      <c r="H9" s="4" t="s">
        <v>51</v>
      </c>
      <c r="I9" s="4" t="s">
        <v>262</v>
      </c>
      <c r="J9" s="4" t="s">
        <v>302</v>
      </c>
      <c r="K9" s="4" t="s">
        <v>51</v>
      </c>
      <c r="L9" s="4" t="s">
        <v>262</v>
      </c>
      <c r="M9" s="4" t="s">
        <v>302</v>
      </c>
      <c r="N9" s="4" t="s">
        <v>51</v>
      </c>
      <c r="O9" s="4" t="s">
        <v>262</v>
      </c>
      <c r="P9" s="4" t="s">
        <v>302</v>
      </c>
      <c r="Q9" s="4" t="s">
        <v>51</v>
      </c>
      <c r="R9" s="4" t="s">
        <v>262</v>
      </c>
      <c r="S9" s="4" t="s">
        <v>302</v>
      </c>
      <c r="T9" s="4" t="s">
        <v>51</v>
      </c>
      <c r="U9" s="4" t="s">
        <v>262</v>
      </c>
      <c r="V9" s="11"/>
      <c r="W9" s="11"/>
    </row>
    <row r="10" ht="57" customHeight="1" spans="1:23">
      <c r="A10" s="50"/>
      <c r="B10" s="51"/>
      <c r="C10" s="50"/>
      <c r="D10" s="52"/>
      <c r="E10" s="50"/>
      <c r="F10" s="50"/>
      <c r="G10" s="53"/>
      <c r="H10" s="54" t="s">
        <v>328</v>
      </c>
      <c r="I10" s="59"/>
      <c r="J10" s="64"/>
      <c r="K10" s="65" t="s">
        <v>328</v>
      </c>
      <c r="L10" s="61"/>
      <c r="M10" s="66"/>
      <c r="N10" s="67"/>
      <c r="O10" s="61"/>
      <c r="P10" s="68"/>
      <c r="Q10" s="54"/>
      <c r="R10" s="61"/>
      <c r="S10" s="71"/>
      <c r="T10" s="59"/>
      <c r="U10" s="11"/>
      <c r="V10" s="11" t="s">
        <v>78</v>
      </c>
      <c r="W10" s="11"/>
    </row>
    <row r="11" s="1" customFormat="1" ht="15.95" customHeight="1" spans="1:23">
      <c r="A11" s="5" t="s">
        <v>295</v>
      </c>
      <c r="B11" s="5" t="s">
        <v>262</v>
      </c>
      <c r="C11" s="5" t="s">
        <v>258</v>
      </c>
      <c r="D11" s="5" t="s">
        <v>259</v>
      </c>
      <c r="E11" s="5" t="s">
        <v>260</v>
      </c>
      <c r="F11" s="5" t="s">
        <v>261</v>
      </c>
      <c r="G11" s="38" t="s">
        <v>296</v>
      </c>
      <c r="H11" s="39"/>
      <c r="I11" s="55"/>
      <c r="J11" s="38" t="s">
        <v>297</v>
      </c>
      <c r="K11" s="39"/>
      <c r="L11" s="55"/>
      <c r="M11" s="38" t="s">
        <v>298</v>
      </c>
      <c r="N11" s="39"/>
      <c r="O11" s="55"/>
      <c r="P11" s="38" t="s">
        <v>299</v>
      </c>
      <c r="Q11" s="39"/>
      <c r="R11" s="55"/>
      <c r="S11" s="39" t="s">
        <v>300</v>
      </c>
      <c r="T11" s="39"/>
      <c r="U11" s="55"/>
      <c r="V11" s="32" t="s">
        <v>301</v>
      </c>
      <c r="W11" s="32" t="s">
        <v>271</v>
      </c>
    </row>
    <row r="12" s="1" customFormat="1" ht="16.5" spans="1:23">
      <c r="A12" s="7"/>
      <c r="B12" s="40"/>
      <c r="C12" s="40"/>
      <c r="D12" s="40"/>
      <c r="E12" s="40"/>
      <c r="F12" s="40"/>
      <c r="G12" s="4" t="s">
        <v>302</v>
      </c>
      <c r="H12" s="4" t="s">
        <v>51</v>
      </c>
      <c r="I12" s="4" t="s">
        <v>262</v>
      </c>
      <c r="J12" s="4" t="s">
        <v>302</v>
      </c>
      <c r="K12" s="4" t="s">
        <v>51</v>
      </c>
      <c r="L12" s="4" t="s">
        <v>262</v>
      </c>
      <c r="M12" s="4" t="s">
        <v>302</v>
      </c>
      <c r="N12" s="4" t="s">
        <v>51</v>
      </c>
      <c r="O12" s="4" t="s">
        <v>262</v>
      </c>
      <c r="P12" s="4" t="s">
        <v>302</v>
      </c>
      <c r="Q12" s="4" t="s">
        <v>51</v>
      </c>
      <c r="R12" s="4" t="s">
        <v>262</v>
      </c>
      <c r="S12" s="4" t="s">
        <v>302</v>
      </c>
      <c r="T12" s="4" t="s">
        <v>51</v>
      </c>
      <c r="U12" s="4" t="s">
        <v>262</v>
      </c>
      <c r="V12" s="69"/>
      <c r="W12" s="69"/>
    </row>
    <row r="13" ht="28.5" spans="1:23">
      <c r="A13" s="41" t="s">
        <v>303</v>
      </c>
      <c r="B13" s="42" t="s">
        <v>276</v>
      </c>
      <c r="C13" s="41" t="str">
        <f>'1.面料验布'!B19</f>
        <v>05104</v>
      </c>
      <c r="D13" s="43" t="str">
        <f>'1.面料验布'!C19</f>
        <v>G21SS1430</v>
      </c>
      <c r="E13" s="41" t="str">
        <f>'1.面料验布'!D19</f>
        <v>22SS深灰</v>
      </c>
      <c r="F13" s="41" t="str">
        <f>'1.面料验布'!E20</f>
        <v>TAMMBM81827</v>
      </c>
      <c r="G13" s="44" t="s">
        <v>274</v>
      </c>
      <c r="H13" s="44" t="s">
        <v>304</v>
      </c>
      <c r="I13" s="53" t="s">
        <v>276</v>
      </c>
      <c r="J13" s="56"/>
      <c r="K13" s="44" t="s">
        <v>305</v>
      </c>
      <c r="L13" s="57"/>
      <c r="M13" s="58" t="s">
        <v>306</v>
      </c>
      <c r="N13" s="59" t="s">
        <v>307</v>
      </c>
      <c r="O13" s="57"/>
      <c r="P13" s="58" t="s">
        <v>308</v>
      </c>
      <c r="Q13" s="59" t="s">
        <v>309</v>
      </c>
      <c r="R13" s="57"/>
      <c r="S13" s="58" t="s">
        <v>310</v>
      </c>
      <c r="T13" s="63" t="s">
        <v>311</v>
      </c>
      <c r="U13" s="61"/>
      <c r="V13" s="11" t="s">
        <v>78</v>
      </c>
      <c r="W13" s="11"/>
    </row>
    <row r="14" ht="16.5" spans="1:23">
      <c r="A14" s="45"/>
      <c r="B14" s="46"/>
      <c r="C14" s="45"/>
      <c r="D14" s="47"/>
      <c r="E14" s="45"/>
      <c r="F14" s="45"/>
      <c r="G14" s="38" t="s">
        <v>312</v>
      </c>
      <c r="H14" s="39"/>
      <c r="I14" s="55"/>
      <c r="J14" s="38" t="s">
        <v>313</v>
      </c>
      <c r="K14" s="39"/>
      <c r="L14" s="55"/>
      <c r="M14" s="38" t="s">
        <v>314</v>
      </c>
      <c r="N14" s="39"/>
      <c r="O14" s="55"/>
      <c r="P14" s="38" t="s">
        <v>315</v>
      </c>
      <c r="Q14" s="39"/>
      <c r="R14" s="55"/>
      <c r="S14" s="39" t="s">
        <v>316</v>
      </c>
      <c r="T14" s="39"/>
      <c r="U14" s="55"/>
      <c r="V14" s="11"/>
      <c r="W14" s="11"/>
    </row>
    <row r="15" ht="16.5" spans="1:23">
      <c r="A15" s="45"/>
      <c r="B15" s="46"/>
      <c r="C15" s="45"/>
      <c r="D15" s="47"/>
      <c r="E15" s="45"/>
      <c r="F15" s="45"/>
      <c r="G15" s="4" t="s">
        <v>302</v>
      </c>
      <c r="H15" s="4" t="s">
        <v>51</v>
      </c>
      <c r="I15" s="4" t="s">
        <v>262</v>
      </c>
      <c r="J15" s="4" t="s">
        <v>302</v>
      </c>
      <c r="K15" s="4" t="s">
        <v>51</v>
      </c>
      <c r="L15" s="4" t="s">
        <v>262</v>
      </c>
      <c r="M15" s="4" t="s">
        <v>302</v>
      </c>
      <c r="N15" s="4" t="s">
        <v>51</v>
      </c>
      <c r="O15" s="4" t="s">
        <v>262</v>
      </c>
      <c r="P15" s="4" t="s">
        <v>302</v>
      </c>
      <c r="Q15" s="4" t="s">
        <v>51</v>
      </c>
      <c r="R15" s="4" t="s">
        <v>262</v>
      </c>
      <c r="S15" s="4" t="s">
        <v>302</v>
      </c>
      <c r="T15" s="4" t="s">
        <v>51</v>
      </c>
      <c r="U15" s="4" t="s">
        <v>262</v>
      </c>
      <c r="V15" s="11"/>
      <c r="W15" s="11"/>
    </row>
    <row r="16" ht="57" customHeight="1" spans="1:23">
      <c r="A16" s="45"/>
      <c r="B16" s="46"/>
      <c r="C16" s="45"/>
      <c r="D16" s="47"/>
      <c r="E16" s="45"/>
      <c r="F16" s="45"/>
      <c r="G16" s="48" t="s">
        <v>317</v>
      </c>
      <c r="H16" s="49" t="s">
        <v>318</v>
      </c>
      <c r="I16" s="59"/>
      <c r="J16" s="53" t="s">
        <v>319</v>
      </c>
      <c r="K16" s="60" t="s">
        <v>320</v>
      </c>
      <c r="L16" s="61"/>
      <c r="M16" s="48" t="s">
        <v>321</v>
      </c>
      <c r="N16" s="62" t="s">
        <v>322</v>
      </c>
      <c r="O16" s="61"/>
      <c r="P16" s="63" t="s">
        <v>323</v>
      </c>
      <c r="Q16" s="63" t="s">
        <v>324</v>
      </c>
      <c r="R16" s="61"/>
      <c r="S16" s="70" t="s">
        <v>325</v>
      </c>
      <c r="T16" s="10" t="s">
        <v>326</v>
      </c>
      <c r="U16" s="11"/>
      <c r="V16" s="11" t="s">
        <v>78</v>
      </c>
      <c r="W16" s="11"/>
    </row>
    <row r="17" ht="16.5" spans="1:23">
      <c r="A17" s="45"/>
      <c r="B17" s="46"/>
      <c r="C17" s="45"/>
      <c r="D17" s="47"/>
      <c r="E17" s="45"/>
      <c r="F17" s="45"/>
      <c r="G17" s="38" t="s">
        <v>327</v>
      </c>
      <c r="H17" s="39"/>
      <c r="I17" s="55"/>
      <c r="J17" s="38" t="s">
        <v>313</v>
      </c>
      <c r="K17" s="39"/>
      <c r="L17" s="55"/>
      <c r="M17" s="38" t="s">
        <v>314</v>
      </c>
      <c r="N17" s="39"/>
      <c r="O17" s="55"/>
      <c r="P17" s="38" t="s">
        <v>315</v>
      </c>
      <c r="Q17" s="39"/>
      <c r="R17" s="55"/>
      <c r="S17" s="38" t="s">
        <v>316</v>
      </c>
      <c r="T17" s="39"/>
      <c r="U17" s="55"/>
      <c r="V17" s="11"/>
      <c r="W17" s="11"/>
    </row>
    <row r="18" ht="16.5" spans="1:23">
      <c r="A18" s="45"/>
      <c r="B18" s="46"/>
      <c r="C18" s="45"/>
      <c r="D18" s="47"/>
      <c r="E18" s="45"/>
      <c r="F18" s="45"/>
      <c r="G18" s="4" t="s">
        <v>302</v>
      </c>
      <c r="H18" s="4" t="s">
        <v>51</v>
      </c>
      <c r="I18" s="4" t="s">
        <v>262</v>
      </c>
      <c r="J18" s="4" t="s">
        <v>302</v>
      </c>
      <c r="K18" s="4" t="s">
        <v>51</v>
      </c>
      <c r="L18" s="4" t="s">
        <v>262</v>
      </c>
      <c r="M18" s="4" t="s">
        <v>302</v>
      </c>
      <c r="N18" s="4" t="s">
        <v>51</v>
      </c>
      <c r="O18" s="4" t="s">
        <v>262</v>
      </c>
      <c r="P18" s="4" t="s">
        <v>302</v>
      </c>
      <c r="Q18" s="4" t="s">
        <v>51</v>
      </c>
      <c r="R18" s="4" t="s">
        <v>262</v>
      </c>
      <c r="S18" s="4" t="s">
        <v>302</v>
      </c>
      <c r="T18" s="4" t="s">
        <v>51</v>
      </c>
      <c r="U18" s="4" t="s">
        <v>262</v>
      </c>
      <c r="V18" s="11"/>
      <c r="W18" s="11"/>
    </row>
    <row r="19" ht="57" customHeight="1" spans="1:23">
      <c r="A19" s="50"/>
      <c r="B19" s="51"/>
      <c r="C19" s="50"/>
      <c r="D19" s="52"/>
      <c r="E19" s="50"/>
      <c r="F19" s="50"/>
      <c r="G19" s="53"/>
      <c r="H19" s="54" t="s">
        <v>328</v>
      </c>
      <c r="I19" s="59"/>
      <c r="J19" s="64"/>
      <c r="K19" s="65" t="s">
        <v>328</v>
      </c>
      <c r="L19" s="61"/>
      <c r="M19" s="66"/>
      <c r="N19" s="67"/>
      <c r="O19" s="61"/>
      <c r="P19" s="68"/>
      <c r="Q19" s="54"/>
      <c r="R19" s="61"/>
      <c r="S19" s="71"/>
      <c r="T19" s="59"/>
      <c r="U19" s="11"/>
      <c r="V19" s="11" t="s">
        <v>78</v>
      </c>
      <c r="W19" s="11"/>
    </row>
    <row r="20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21" spans="1:23">
      <c r="A21" s="15" t="s">
        <v>329</v>
      </c>
      <c r="B21" s="16"/>
      <c r="C21" s="16"/>
      <c r="D21" s="16"/>
      <c r="E21" s="17"/>
      <c r="F21" s="18"/>
      <c r="G21" s="30"/>
      <c r="H21" s="37"/>
      <c r="I21" s="37"/>
      <c r="J21" s="15" t="s">
        <v>330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7"/>
      <c r="V21" s="16"/>
      <c r="W21" s="24"/>
    </row>
    <row r="22" ht="16.5" spans="1:23">
      <c r="A22" s="19" t="s">
        <v>331</v>
      </c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</sheetData>
  <mergeCells count="6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10"/>
    <mergeCell ref="A11:A12"/>
    <mergeCell ref="A13:A19"/>
    <mergeCell ref="B2:B3"/>
    <mergeCell ref="B4:B10"/>
    <mergeCell ref="B11:B12"/>
    <mergeCell ref="B13:B19"/>
    <mergeCell ref="C2:C3"/>
    <mergeCell ref="C4:C10"/>
    <mergeCell ref="C11:C12"/>
    <mergeCell ref="C13:C19"/>
    <mergeCell ref="D2:D3"/>
    <mergeCell ref="D4:D10"/>
    <mergeCell ref="D11:D12"/>
    <mergeCell ref="D13:D19"/>
    <mergeCell ref="E2:E3"/>
    <mergeCell ref="E4:E10"/>
    <mergeCell ref="E11:E12"/>
    <mergeCell ref="E13:E19"/>
    <mergeCell ref="F2:F3"/>
    <mergeCell ref="F4:F10"/>
    <mergeCell ref="F11:F12"/>
    <mergeCell ref="F13:F19"/>
    <mergeCell ref="V2:V3"/>
    <mergeCell ref="V11:V12"/>
    <mergeCell ref="W2:W3"/>
    <mergeCell ref="W11:W12"/>
  </mergeCells>
  <dataValidations count="1">
    <dataValidation type="list" allowBlank="1" showInputMessage="1" showErrorMessage="1" sqref="W1 W4:W10 W13:W1048576">
      <formula1>"YES,NO"</formula1>
    </dataValidation>
  </dataValidations>
  <pageMargins left="0.751388888888889" right="0.751388888888889" top="1" bottom="1" header="0.5" footer="0.5"/>
  <pageSetup paperSize="9" scale="52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G19" sqref="G19"/>
    </sheetView>
  </sheetViews>
  <sheetFormatPr defaultColWidth="9" defaultRowHeight="14.25"/>
  <cols>
    <col min="1" max="1" width="15.8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333</v>
      </c>
      <c r="B2" s="32" t="s">
        <v>258</v>
      </c>
      <c r="C2" s="32" t="s">
        <v>259</v>
      </c>
      <c r="D2" s="32" t="s">
        <v>260</v>
      </c>
      <c r="E2" s="32" t="s">
        <v>261</v>
      </c>
      <c r="F2" s="32" t="s">
        <v>262</v>
      </c>
      <c r="G2" s="31" t="s">
        <v>334</v>
      </c>
      <c r="H2" s="31" t="s">
        <v>335</v>
      </c>
      <c r="I2" s="31" t="s">
        <v>336</v>
      </c>
      <c r="J2" s="31" t="s">
        <v>335</v>
      </c>
      <c r="K2" s="31" t="s">
        <v>337</v>
      </c>
      <c r="L2" s="31" t="s">
        <v>335</v>
      </c>
      <c r="M2" s="32" t="s">
        <v>301</v>
      </c>
      <c r="N2" s="32" t="s">
        <v>271</v>
      </c>
    </row>
    <row r="3" spans="1:14">
      <c r="A3" s="33"/>
      <c r="B3" s="11"/>
      <c r="C3" s="11"/>
      <c r="D3" s="11"/>
      <c r="E3" s="11"/>
      <c r="F3" s="11"/>
      <c r="G3" s="34"/>
      <c r="H3" s="11"/>
      <c r="I3" s="34"/>
      <c r="J3" s="11"/>
      <c r="K3" s="11"/>
      <c r="L3" s="11"/>
      <c r="M3" s="11"/>
      <c r="N3" s="11"/>
    </row>
    <row r="4" ht="16.5" spans="1:14">
      <c r="A4" s="35"/>
      <c r="B4" s="36"/>
      <c r="C4" s="36"/>
      <c r="D4" s="36"/>
      <c r="E4" s="32"/>
      <c r="F4" s="32"/>
      <c r="G4" s="31"/>
      <c r="H4" s="31"/>
      <c r="I4" s="31"/>
      <c r="J4" s="31"/>
      <c r="K4" s="31"/>
      <c r="L4" s="31"/>
      <c r="M4" s="32"/>
      <c r="N4" s="32"/>
    </row>
    <row r="5" spans="1:14">
      <c r="A5" s="33"/>
      <c r="B5" s="11"/>
      <c r="C5" s="11"/>
      <c r="D5" s="11"/>
      <c r="E5" s="11"/>
      <c r="F5" s="11"/>
      <c r="G5" s="34"/>
      <c r="H5" s="11"/>
      <c r="I5" s="11"/>
      <c r="J5" s="11"/>
      <c r="K5" s="11"/>
      <c r="L5" s="11"/>
      <c r="M5" s="11"/>
      <c r="N5" s="11"/>
    </row>
    <row r="6" ht="16.5" spans="1:14">
      <c r="A6" s="35"/>
      <c r="B6" s="36"/>
      <c r="C6" s="36"/>
      <c r="D6" s="36"/>
      <c r="E6" s="32"/>
      <c r="F6" s="32"/>
      <c r="G6" s="31"/>
      <c r="H6" s="31"/>
      <c r="I6" s="31"/>
      <c r="J6" s="31"/>
      <c r="K6" s="31"/>
      <c r="L6" s="31"/>
      <c r="M6" s="32"/>
      <c r="N6" s="32"/>
    </row>
    <row r="7" spans="1:14">
      <c r="A7" s="33"/>
      <c r="B7" s="11"/>
      <c r="C7" s="11"/>
      <c r="D7" s="11"/>
      <c r="E7" s="11"/>
      <c r="F7" s="11"/>
      <c r="I7" s="34"/>
      <c r="J7" s="11"/>
      <c r="K7" s="11"/>
      <c r="L7" s="11"/>
      <c r="M7" s="11"/>
      <c r="N7" s="11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338</v>
      </c>
      <c r="B11" s="16"/>
      <c r="C11" s="16"/>
      <c r="D11" s="17"/>
      <c r="E11" s="18"/>
      <c r="F11" s="37"/>
      <c r="G11" s="30"/>
      <c r="H11" s="37"/>
      <c r="I11" s="15" t="s">
        <v>339</v>
      </c>
      <c r="J11" s="16"/>
      <c r="K11" s="16"/>
      <c r="L11" s="16"/>
      <c r="M11" s="16"/>
      <c r="N11" s="24"/>
    </row>
    <row r="12" ht="16.5" spans="1:14">
      <c r="A12" s="19" t="s">
        <v>340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D13" sqref="D13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295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342</v>
      </c>
      <c r="H2" s="4" t="s">
        <v>343</v>
      </c>
      <c r="I2" s="4" t="s">
        <v>344</v>
      </c>
      <c r="J2" s="4" t="s">
        <v>345</v>
      </c>
      <c r="K2" s="5" t="s">
        <v>301</v>
      </c>
      <c r="L2" s="5" t="s">
        <v>271</v>
      </c>
    </row>
    <row r="3" ht="17.25" spans="1:12">
      <c r="A3" s="25" t="s">
        <v>346</v>
      </c>
      <c r="B3" s="9"/>
      <c r="C3" s="26" t="s">
        <v>273</v>
      </c>
      <c r="D3" s="12" t="s">
        <v>274</v>
      </c>
      <c r="E3" s="27" t="s">
        <v>100</v>
      </c>
      <c r="F3" s="28" t="s">
        <v>128</v>
      </c>
      <c r="G3" s="29" t="s">
        <v>347</v>
      </c>
      <c r="H3" s="14" t="s">
        <v>348</v>
      </c>
      <c r="I3" s="11"/>
      <c r="J3" s="11"/>
      <c r="K3" s="14" t="s">
        <v>78</v>
      </c>
      <c r="L3" s="11" t="s">
        <v>277</v>
      </c>
    </row>
    <row r="4" ht="17.25" spans="1:12">
      <c r="A4" s="25" t="s">
        <v>346</v>
      </c>
      <c r="B4" s="9"/>
      <c r="C4" s="26" t="s">
        <v>278</v>
      </c>
      <c r="D4" s="12" t="s">
        <v>274</v>
      </c>
      <c r="E4" s="27" t="s">
        <v>349</v>
      </c>
      <c r="F4" s="28" t="s">
        <v>128</v>
      </c>
      <c r="G4" s="29" t="s">
        <v>347</v>
      </c>
      <c r="H4" s="14" t="s">
        <v>348</v>
      </c>
      <c r="I4" s="11"/>
      <c r="J4" s="11"/>
      <c r="K4" s="14" t="s">
        <v>78</v>
      </c>
      <c r="L4" s="11" t="s">
        <v>277</v>
      </c>
    </row>
    <row r="5" ht="17.25" spans="1:12">
      <c r="A5" s="25" t="s">
        <v>350</v>
      </c>
      <c r="B5" s="9"/>
      <c r="C5" s="26" t="s">
        <v>273</v>
      </c>
      <c r="D5" s="12" t="s">
        <v>274</v>
      </c>
      <c r="E5" s="27" t="s">
        <v>100</v>
      </c>
      <c r="F5" s="28" t="s">
        <v>128</v>
      </c>
      <c r="G5" s="28" t="s">
        <v>351</v>
      </c>
      <c r="H5" s="14" t="s">
        <v>348</v>
      </c>
      <c r="I5" s="11"/>
      <c r="J5" s="11"/>
      <c r="K5" s="14" t="s">
        <v>78</v>
      </c>
      <c r="L5" s="11" t="s">
        <v>277</v>
      </c>
    </row>
    <row r="6" ht="17.25" spans="1:12">
      <c r="A6" s="25" t="s">
        <v>350</v>
      </c>
      <c r="B6" s="9"/>
      <c r="C6" s="26" t="s">
        <v>278</v>
      </c>
      <c r="D6" s="12" t="s">
        <v>274</v>
      </c>
      <c r="E6" s="27" t="s">
        <v>349</v>
      </c>
      <c r="F6" s="28" t="s">
        <v>128</v>
      </c>
      <c r="G6" s="28" t="s">
        <v>351</v>
      </c>
      <c r="H6" s="14" t="s">
        <v>348</v>
      </c>
      <c r="I6" s="11"/>
      <c r="J6" s="11"/>
      <c r="K6" s="14" t="s">
        <v>78</v>
      </c>
      <c r="L6" s="11" t="s">
        <v>277</v>
      </c>
    </row>
    <row r="7" ht="17.25" spans="1:12">
      <c r="A7" s="25"/>
      <c r="B7" s="9"/>
      <c r="C7" s="10"/>
      <c r="D7" s="12"/>
      <c r="E7" s="27"/>
      <c r="F7" s="28"/>
      <c r="G7" s="28"/>
      <c r="H7" s="14"/>
      <c r="I7" s="11"/>
      <c r="J7" s="11"/>
      <c r="K7" s="14"/>
      <c r="L7" s="11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21" spans="1:12">
      <c r="A9" s="15" t="s">
        <v>352</v>
      </c>
      <c r="B9" s="16"/>
      <c r="C9" s="16"/>
      <c r="D9" s="16"/>
      <c r="E9" s="17"/>
      <c r="F9" s="18"/>
      <c r="G9" s="30"/>
      <c r="H9" s="15" t="s">
        <v>330</v>
      </c>
      <c r="I9" s="16"/>
      <c r="J9" s="16"/>
      <c r="K9" s="16"/>
      <c r="L9" s="24"/>
    </row>
    <row r="10" ht="16.5" spans="1:12">
      <c r="A10" s="19" t="s">
        <v>353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zoomScale="125" zoomScaleNormal="125" workbookViewId="0">
      <selection activeCell="I14" sqref="I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257</v>
      </c>
      <c r="B2" s="5" t="s">
        <v>262</v>
      </c>
      <c r="C2" s="5" t="s">
        <v>302</v>
      </c>
      <c r="D2" s="5" t="s">
        <v>260</v>
      </c>
      <c r="E2" s="5" t="s">
        <v>261</v>
      </c>
      <c r="F2" s="4" t="s">
        <v>355</v>
      </c>
      <c r="G2" s="4" t="s">
        <v>285</v>
      </c>
      <c r="H2" s="6" t="s">
        <v>286</v>
      </c>
      <c r="I2" s="21" t="s">
        <v>288</v>
      </c>
    </row>
    <row r="3" s="1" customFormat="1" ht="16.5" spans="1:9">
      <c r="A3" s="4"/>
      <c r="B3" s="7"/>
      <c r="C3" s="7"/>
      <c r="D3" s="7"/>
      <c r="E3" s="7"/>
      <c r="F3" s="4" t="s">
        <v>356</v>
      </c>
      <c r="G3" s="4" t="s">
        <v>289</v>
      </c>
      <c r="H3" s="8"/>
      <c r="I3" s="22"/>
    </row>
    <row r="4" ht="22.5" customHeight="1" spans="1:9">
      <c r="A4" s="9">
        <v>1</v>
      </c>
      <c r="B4" s="9"/>
      <c r="C4" s="10" t="s">
        <v>357</v>
      </c>
      <c r="D4" s="11" t="s">
        <v>100</v>
      </c>
      <c r="E4" s="12" t="str">
        <f>'1.面料验布'!E5</f>
        <v>TAMMBM81827</v>
      </c>
      <c r="F4" s="13">
        <v>0.05</v>
      </c>
      <c r="G4" s="13">
        <v>0.01</v>
      </c>
      <c r="H4" s="13">
        <v>0.06</v>
      </c>
      <c r="I4" s="11" t="s">
        <v>277</v>
      </c>
    </row>
    <row r="5" ht="21.75" customHeight="1" spans="1:10">
      <c r="A5" s="9"/>
      <c r="B5" s="9"/>
      <c r="C5" s="11"/>
      <c r="D5" s="14"/>
      <c r="E5" s="12"/>
      <c r="F5" s="13"/>
      <c r="G5" s="13"/>
      <c r="H5" s="13"/>
      <c r="I5" s="11"/>
      <c r="J5" s="23" t="s">
        <v>358</v>
      </c>
    </row>
    <row r="6" spans="1:9">
      <c r="A6" s="9"/>
      <c r="B6" s="9"/>
      <c r="C6" s="11"/>
      <c r="D6" s="11"/>
      <c r="E6" s="12"/>
      <c r="F6" s="13"/>
      <c r="G6" s="13"/>
      <c r="H6" s="13"/>
      <c r="I6" s="11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21" spans="1:9">
      <c r="A11" s="15" t="s">
        <v>359</v>
      </c>
      <c r="B11" s="16"/>
      <c r="C11" s="16"/>
      <c r="D11" s="17"/>
      <c r="E11" s="18"/>
      <c r="F11" s="15" t="s">
        <v>360</v>
      </c>
      <c r="G11" s="16"/>
      <c r="H11" s="17"/>
      <c r="I11" s="24"/>
    </row>
    <row r="12" ht="16.5" spans="1:9">
      <c r="A12" s="19" t="s">
        <v>361</v>
      </c>
      <c r="B12" s="19"/>
      <c r="C12" s="20"/>
      <c r="D12" s="20"/>
      <c r="E12" s="20"/>
      <c r="F12" s="20"/>
      <c r="G12" s="20"/>
      <c r="H12" s="20"/>
      <c r="I12" s="2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I13" sqref="I1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5" t="s">
        <v>19</v>
      </c>
      <c r="C2" s="356"/>
      <c r="D2" s="356"/>
      <c r="E2" s="356"/>
      <c r="F2" s="356"/>
      <c r="G2" s="356"/>
      <c r="H2" s="356"/>
      <c r="I2" s="370"/>
    </row>
    <row r="3" ht="27.95" customHeight="1" spans="2:9">
      <c r="B3" s="357"/>
      <c r="C3" s="358"/>
      <c r="D3" s="359" t="s">
        <v>20</v>
      </c>
      <c r="E3" s="360"/>
      <c r="F3" s="361" t="s">
        <v>21</v>
      </c>
      <c r="G3" s="362"/>
      <c r="H3" s="359" t="s">
        <v>22</v>
      </c>
      <c r="I3" s="371"/>
    </row>
    <row r="4" ht="27.95" customHeight="1" spans="2:9">
      <c r="B4" s="357" t="s">
        <v>23</v>
      </c>
      <c r="C4" s="358" t="s">
        <v>24</v>
      </c>
      <c r="D4" s="358" t="s">
        <v>25</v>
      </c>
      <c r="E4" s="358" t="s">
        <v>26</v>
      </c>
      <c r="F4" s="363" t="s">
        <v>25</v>
      </c>
      <c r="G4" s="363" t="s">
        <v>26</v>
      </c>
      <c r="H4" s="358" t="s">
        <v>25</v>
      </c>
      <c r="I4" s="372" t="s">
        <v>26</v>
      </c>
    </row>
    <row r="5" ht="27.95" customHeight="1" spans="2:9">
      <c r="B5" s="364" t="s">
        <v>27</v>
      </c>
      <c r="C5" s="9">
        <v>13</v>
      </c>
      <c r="D5" s="9">
        <v>0</v>
      </c>
      <c r="E5" s="9">
        <v>1</v>
      </c>
      <c r="F5" s="365">
        <v>0</v>
      </c>
      <c r="G5" s="365">
        <v>1</v>
      </c>
      <c r="H5" s="9">
        <v>1</v>
      </c>
      <c r="I5" s="373">
        <v>2</v>
      </c>
    </row>
    <row r="6" ht="27.95" customHeight="1" spans="2:9">
      <c r="B6" s="364" t="s">
        <v>28</v>
      </c>
      <c r="C6" s="9">
        <v>20</v>
      </c>
      <c r="D6" s="9">
        <v>0</v>
      </c>
      <c r="E6" s="9">
        <v>1</v>
      </c>
      <c r="F6" s="365">
        <v>1</v>
      </c>
      <c r="G6" s="365">
        <v>2</v>
      </c>
      <c r="H6" s="9">
        <v>2</v>
      </c>
      <c r="I6" s="373">
        <v>3</v>
      </c>
    </row>
    <row r="7" ht="27.95" customHeight="1" spans="2:9">
      <c r="B7" s="364" t="s">
        <v>29</v>
      </c>
      <c r="C7" s="9">
        <v>32</v>
      </c>
      <c r="D7" s="9">
        <v>0</v>
      </c>
      <c r="E7" s="9">
        <v>1</v>
      </c>
      <c r="F7" s="365">
        <v>2</v>
      </c>
      <c r="G7" s="365">
        <v>3</v>
      </c>
      <c r="H7" s="9">
        <v>3</v>
      </c>
      <c r="I7" s="373">
        <v>4</v>
      </c>
    </row>
    <row r="8" ht="27.95" customHeight="1" spans="2:9">
      <c r="B8" s="364" t="s">
        <v>30</v>
      </c>
      <c r="C8" s="9">
        <v>50</v>
      </c>
      <c r="D8" s="9">
        <v>1</v>
      </c>
      <c r="E8" s="9">
        <v>2</v>
      </c>
      <c r="F8" s="365">
        <v>3</v>
      </c>
      <c r="G8" s="365">
        <v>4</v>
      </c>
      <c r="H8" s="9">
        <v>5</v>
      </c>
      <c r="I8" s="373">
        <v>6</v>
      </c>
    </row>
    <row r="9" ht="27.95" customHeight="1" spans="2:9">
      <c r="B9" s="364" t="s">
        <v>31</v>
      </c>
      <c r="C9" s="9">
        <v>80</v>
      </c>
      <c r="D9" s="9">
        <v>2</v>
      </c>
      <c r="E9" s="9">
        <v>3</v>
      </c>
      <c r="F9" s="365">
        <v>5</v>
      </c>
      <c r="G9" s="365">
        <v>6</v>
      </c>
      <c r="H9" s="9">
        <v>7</v>
      </c>
      <c r="I9" s="373">
        <v>8</v>
      </c>
    </row>
    <row r="10" ht="27.95" customHeight="1" spans="2:9">
      <c r="B10" s="364" t="s">
        <v>32</v>
      </c>
      <c r="C10" s="9">
        <v>125</v>
      </c>
      <c r="D10" s="9">
        <v>3</v>
      </c>
      <c r="E10" s="9">
        <v>4</v>
      </c>
      <c r="F10" s="365">
        <v>7</v>
      </c>
      <c r="G10" s="365">
        <v>8</v>
      </c>
      <c r="H10" s="9">
        <v>10</v>
      </c>
      <c r="I10" s="373">
        <v>11</v>
      </c>
    </row>
    <row r="11" ht="27.95" customHeight="1" spans="2:9">
      <c r="B11" s="364" t="s">
        <v>33</v>
      </c>
      <c r="C11" s="9">
        <v>200</v>
      </c>
      <c r="D11" s="9">
        <v>5</v>
      </c>
      <c r="E11" s="9">
        <v>6</v>
      </c>
      <c r="F11" s="365">
        <v>10</v>
      </c>
      <c r="G11" s="365">
        <v>11</v>
      </c>
      <c r="H11" s="9">
        <v>14</v>
      </c>
      <c r="I11" s="373">
        <v>15</v>
      </c>
    </row>
    <row r="12" ht="27.95" customHeight="1" spans="2:9">
      <c r="B12" s="366" t="s">
        <v>34</v>
      </c>
      <c r="C12" s="367">
        <v>315</v>
      </c>
      <c r="D12" s="367">
        <v>7</v>
      </c>
      <c r="E12" s="367">
        <v>8</v>
      </c>
      <c r="F12" s="368">
        <v>14</v>
      </c>
      <c r="G12" s="368">
        <v>15</v>
      </c>
      <c r="H12" s="367">
        <v>21</v>
      </c>
      <c r="I12" s="374">
        <v>22</v>
      </c>
    </row>
    <row r="14" spans="2:4">
      <c r="B14" s="369" t="s">
        <v>35</v>
      </c>
      <c r="C14" s="369"/>
      <c r="D14" s="3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F2" sqref="F2:G2"/>
    </sheetView>
  </sheetViews>
  <sheetFormatPr defaultColWidth="10.375" defaultRowHeight="16.5" customHeight="1"/>
  <cols>
    <col min="1" max="1" width="11.125" style="119" customWidth="1"/>
    <col min="2" max="6" width="10.375" style="119"/>
    <col min="7" max="7" width="14.25" style="119" customWidth="1"/>
    <col min="8" max="9" width="10.375" style="119"/>
    <col min="10" max="10" width="8.875" style="119" customWidth="1"/>
    <col min="11" max="11" width="12" style="119" customWidth="1"/>
    <col min="12" max="16384" width="10.375" style="119"/>
  </cols>
  <sheetData>
    <row r="1" ht="21" spans="1:11">
      <c r="A1" s="294" t="s">
        <v>36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>
      <c r="A2" s="202" t="s">
        <v>37</v>
      </c>
      <c r="B2" s="203" t="s">
        <v>38</v>
      </c>
      <c r="C2" s="203"/>
      <c r="D2" s="204" t="s">
        <v>39</v>
      </c>
      <c r="E2" s="204"/>
      <c r="F2" s="203" t="s">
        <v>40</v>
      </c>
      <c r="G2" s="203"/>
      <c r="H2" s="205" t="s">
        <v>41</v>
      </c>
      <c r="I2" s="272" t="s">
        <v>42</v>
      </c>
      <c r="J2" s="272"/>
      <c r="K2" s="273"/>
    </row>
    <row r="3" spans="1:11">
      <c r="A3" s="206" t="s">
        <v>43</v>
      </c>
      <c r="B3" s="207"/>
      <c r="C3" s="208"/>
      <c r="D3" s="209" t="s">
        <v>44</v>
      </c>
      <c r="E3" s="210"/>
      <c r="F3" s="210"/>
      <c r="G3" s="211"/>
      <c r="H3" s="209" t="s">
        <v>45</v>
      </c>
      <c r="I3" s="210"/>
      <c r="J3" s="210"/>
      <c r="K3" s="211"/>
    </row>
    <row r="4" spans="1:11">
      <c r="A4" s="212" t="s">
        <v>46</v>
      </c>
      <c r="B4" s="213">
        <v>81827</v>
      </c>
      <c r="C4" s="214"/>
      <c r="D4" s="212" t="s">
        <v>47</v>
      </c>
      <c r="E4" s="215"/>
      <c r="F4" s="216">
        <v>45301</v>
      </c>
      <c r="G4" s="217"/>
      <c r="H4" s="212" t="s">
        <v>48</v>
      </c>
      <c r="I4" s="215"/>
      <c r="J4" s="213" t="s">
        <v>49</v>
      </c>
      <c r="K4" s="214" t="s">
        <v>50</v>
      </c>
    </row>
    <row r="5" spans="1:11">
      <c r="A5" s="218" t="s">
        <v>51</v>
      </c>
      <c r="B5" s="213" t="s">
        <v>52</v>
      </c>
      <c r="C5" s="214"/>
      <c r="D5" s="212" t="s">
        <v>53</v>
      </c>
      <c r="E5" s="215"/>
      <c r="F5" s="221">
        <v>45244</v>
      </c>
      <c r="G5" s="222"/>
      <c r="H5" s="212" t="s">
        <v>54</v>
      </c>
      <c r="I5" s="215"/>
      <c r="J5" s="213" t="s">
        <v>49</v>
      </c>
      <c r="K5" s="214" t="s">
        <v>50</v>
      </c>
    </row>
    <row r="6" ht="14.25" spans="1:11">
      <c r="A6" s="212" t="s">
        <v>55</v>
      </c>
      <c r="B6" s="295">
        <v>2</v>
      </c>
      <c r="C6" s="296">
        <v>6</v>
      </c>
      <c r="D6" s="218" t="s">
        <v>56</v>
      </c>
      <c r="E6" s="242"/>
      <c r="F6" s="221">
        <v>45641</v>
      </c>
      <c r="G6" s="222"/>
      <c r="H6" s="212" t="s">
        <v>57</v>
      </c>
      <c r="I6" s="215"/>
      <c r="J6" s="213" t="s">
        <v>49</v>
      </c>
      <c r="K6" s="214" t="s">
        <v>50</v>
      </c>
    </row>
    <row r="7" ht="14.25" spans="1:11">
      <c r="A7" s="212" t="s">
        <v>58</v>
      </c>
      <c r="B7" s="224">
        <v>1663</v>
      </c>
      <c r="C7" s="225"/>
      <c r="D7" s="218" t="s">
        <v>59</v>
      </c>
      <c r="E7" s="241"/>
      <c r="F7" s="216">
        <v>45294</v>
      </c>
      <c r="G7" s="217"/>
      <c r="H7" s="212" t="s">
        <v>60</v>
      </c>
      <c r="I7" s="215"/>
      <c r="J7" s="213" t="s">
        <v>49</v>
      </c>
      <c r="K7" s="214" t="s">
        <v>50</v>
      </c>
    </row>
    <row r="8" ht="27.95" customHeight="1" spans="1:11">
      <c r="A8" s="227" t="s">
        <v>61</v>
      </c>
      <c r="B8" s="228" t="s">
        <v>62</v>
      </c>
      <c r="C8" s="229"/>
      <c r="D8" s="230" t="s">
        <v>63</v>
      </c>
      <c r="E8" s="231"/>
      <c r="F8" s="232">
        <v>45295</v>
      </c>
      <c r="G8" s="233"/>
      <c r="H8" s="230" t="s">
        <v>64</v>
      </c>
      <c r="I8" s="231"/>
      <c r="J8" s="249" t="s">
        <v>49</v>
      </c>
      <c r="K8" s="279" t="s">
        <v>50</v>
      </c>
    </row>
    <row r="9" ht="15" spans="1:11">
      <c r="A9" s="297" t="s">
        <v>65</v>
      </c>
      <c r="B9" s="298"/>
      <c r="C9" s="298"/>
      <c r="D9" s="298"/>
      <c r="E9" s="298"/>
      <c r="F9" s="298"/>
      <c r="G9" s="298"/>
      <c r="H9" s="298"/>
      <c r="I9" s="298"/>
      <c r="J9" s="298"/>
      <c r="K9" s="338"/>
    </row>
    <row r="10" ht="15" spans="1:11">
      <c r="A10" s="266" t="s">
        <v>66</v>
      </c>
      <c r="B10" s="267"/>
      <c r="C10" s="267"/>
      <c r="D10" s="267"/>
      <c r="E10" s="267"/>
      <c r="F10" s="267"/>
      <c r="G10" s="267"/>
      <c r="H10" s="267"/>
      <c r="I10" s="267"/>
      <c r="J10" s="267"/>
      <c r="K10" s="284"/>
    </row>
    <row r="11" ht="14.25" spans="1:11">
      <c r="A11" s="299" t="s">
        <v>67</v>
      </c>
      <c r="B11" s="300" t="s">
        <v>68</v>
      </c>
      <c r="C11" s="301" t="s">
        <v>69</v>
      </c>
      <c r="D11" s="302"/>
      <c r="E11" s="303" t="s">
        <v>70</v>
      </c>
      <c r="F11" s="300" t="s">
        <v>68</v>
      </c>
      <c r="G11" s="301" t="s">
        <v>69</v>
      </c>
      <c r="H11" s="301" t="s">
        <v>71</v>
      </c>
      <c r="I11" s="303" t="s">
        <v>72</v>
      </c>
      <c r="J11" s="300" t="s">
        <v>68</v>
      </c>
      <c r="K11" s="339" t="s">
        <v>69</v>
      </c>
    </row>
    <row r="12" ht="14.25" spans="1:11">
      <c r="A12" s="218" t="s">
        <v>73</v>
      </c>
      <c r="B12" s="240" t="s">
        <v>68</v>
      </c>
      <c r="C12" s="213" t="s">
        <v>69</v>
      </c>
      <c r="D12" s="241"/>
      <c r="E12" s="242" t="s">
        <v>74</v>
      </c>
      <c r="F12" s="240" t="s">
        <v>68</v>
      </c>
      <c r="G12" s="213" t="s">
        <v>69</v>
      </c>
      <c r="H12" s="213" t="s">
        <v>71</v>
      </c>
      <c r="I12" s="242" t="s">
        <v>75</v>
      </c>
      <c r="J12" s="240" t="s">
        <v>68</v>
      </c>
      <c r="K12" s="214" t="s">
        <v>69</v>
      </c>
    </row>
    <row r="13" ht="14.25" spans="1:11">
      <c r="A13" s="218" t="s">
        <v>76</v>
      </c>
      <c r="B13" s="240" t="s">
        <v>68</v>
      </c>
      <c r="C13" s="213" t="s">
        <v>69</v>
      </c>
      <c r="D13" s="241"/>
      <c r="E13" s="242" t="s">
        <v>77</v>
      </c>
      <c r="F13" s="213" t="s">
        <v>78</v>
      </c>
      <c r="G13" s="213" t="s">
        <v>79</v>
      </c>
      <c r="H13" s="213" t="s">
        <v>71</v>
      </c>
      <c r="I13" s="242" t="s">
        <v>80</v>
      </c>
      <c r="J13" s="240" t="s">
        <v>68</v>
      </c>
      <c r="K13" s="214" t="s">
        <v>69</v>
      </c>
    </row>
    <row r="14" ht="15" spans="1:11">
      <c r="A14" s="230" t="s">
        <v>81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75"/>
    </row>
    <row r="15" ht="15" spans="1:11">
      <c r="A15" s="266" t="s">
        <v>82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84"/>
    </row>
    <row r="16" ht="14.25" spans="1:11">
      <c r="A16" s="304" t="s">
        <v>83</v>
      </c>
      <c r="B16" s="301" t="s">
        <v>78</v>
      </c>
      <c r="C16" s="301" t="s">
        <v>79</v>
      </c>
      <c r="D16" s="305"/>
      <c r="E16" s="306" t="s">
        <v>84</v>
      </c>
      <c r="F16" s="301" t="s">
        <v>78</v>
      </c>
      <c r="G16" s="301" t="s">
        <v>79</v>
      </c>
      <c r="H16" s="307"/>
      <c r="I16" s="306" t="s">
        <v>85</v>
      </c>
      <c r="J16" s="301" t="s">
        <v>78</v>
      </c>
      <c r="K16" s="339" t="s">
        <v>79</v>
      </c>
    </row>
    <row r="17" customHeight="1" spans="1:22">
      <c r="A17" s="223" t="s">
        <v>86</v>
      </c>
      <c r="B17" s="213" t="s">
        <v>78</v>
      </c>
      <c r="C17" s="213" t="s">
        <v>79</v>
      </c>
      <c r="D17" s="128"/>
      <c r="E17" s="253" t="s">
        <v>87</v>
      </c>
      <c r="F17" s="213" t="s">
        <v>78</v>
      </c>
      <c r="G17" s="213" t="s">
        <v>79</v>
      </c>
      <c r="H17" s="308"/>
      <c r="I17" s="253" t="s">
        <v>88</v>
      </c>
      <c r="J17" s="213" t="s">
        <v>78</v>
      </c>
      <c r="K17" s="214" t="s">
        <v>79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ht="18" customHeight="1" spans="1:11">
      <c r="A18" s="309" t="s">
        <v>89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41"/>
    </row>
    <row r="19" ht="18" customHeight="1" spans="1:11">
      <c r="A19" s="266" t="s">
        <v>90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84"/>
    </row>
    <row r="20" customHeight="1" spans="1:11">
      <c r="A20" s="311" t="s">
        <v>91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42"/>
    </row>
    <row r="21" ht="21.75" customHeight="1" spans="1:11">
      <c r="A21" s="313" t="s">
        <v>92</v>
      </c>
      <c r="B21" s="253" t="s">
        <v>93</v>
      </c>
      <c r="C21" s="253" t="s">
        <v>94</v>
      </c>
      <c r="D21" s="253" t="s">
        <v>95</v>
      </c>
      <c r="E21" s="253" t="s">
        <v>96</v>
      </c>
      <c r="F21" s="253" t="s">
        <v>97</v>
      </c>
      <c r="G21" s="253" t="s">
        <v>98</v>
      </c>
      <c r="H21" s="253"/>
      <c r="I21" s="253"/>
      <c r="J21" s="253"/>
      <c r="K21" s="184" t="s">
        <v>99</v>
      </c>
    </row>
    <row r="22" customHeight="1" spans="1:11">
      <c r="A22" s="226" t="s">
        <v>100</v>
      </c>
      <c r="B22" s="314" t="s">
        <v>78</v>
      </c>
      <c r="C22" s="314" t="s">
        <v>101</v>
      </c>
      <c r="D22" s="314" t="s">
        <v>101</v>
      </c>
      <c r="E22" s="314" t="s">
        <v>78</v>
      </c>
      <c r="F22" s="314" t="s">
        <v>78</v>
      </c>
      <c r="G22" s="314" t="s">
        <v>78</v>
      </c>
      <c r="H22" s="314"/>
      <c r="I22" s="314"/>
      <c r="J22" s="314"/>
      <c r="K22" s="343"/>
    </row>
    <row r="23" customHeight="1" spans="1:11">
      <c r="A23" s="226"/>
      <c r="B23" s="314"/>
      <c r="C23" s="314"/>
      <c r="D23" s="314"/>
      <c r="E23" s="314"/>
      <c r="F23" s="314"/>
      <c r="G23" s="314"/>
      <c r="H23" s="314"/>
      <c r="I23" s="314"/>
      <c r="J23" s="314"/>
      <c r="K23" s="344"/>
    </row>
    <row r="24" customHeight="1" spans="1:11">
      <c r="A24" s="226"/>
      <c r="B24" s="314"/>
      <c r="C24" s="314"/>
      <c r="D24" s="314"/>
      <c r="E24" s="314"/>
      <c r="F24" s="314"/>
      <c r="G24" s="314"/>
      <c r="H24" s="314"/>
      <c r="I24" s="314"/>
      <c r="J24" s="314"/>
      <c r="K24" s="344"/>
    </row>
    <row r="25" customHeight="1" spans="1:11">
      <c r="A25" s="226"/>
      <c r="B25" s="314"/>
      <c r="C25" s="314"/>
      <c r="D25" s="314"/>
      <c r="E25" s="314"/>
      <c r="F25" s="314"/>
      <c r="G25" s="314"/>
      <c r="H25" s="314"/>
      <c r="I25" s="314"/>
      <c r="J25" s="314"/>
      <c r="K25" s="178"/>
    </row>
    <row r="26" customHeight="1" spans="1:11">
      <c r="A26" s="226"/>
      <c r="B26" s="314"/>
      <c r="C26" s="314"/>
      <c r="D26" s="314"/>
      <c r="E26" s="314"/>
      <c r="F26" s="314"/>
      <c r="G26" s="314"/>
      <c r="H26" s="314"/>
      <c r="I26" s="314"/>
      <c r="J26" s="314"/>
      <c r="K26" s="178"/>
    </row>
    <row r="27" customHeight="1" spans="1:11">
      <c r="A27" s="226"/>
      <c r="B27" s="314"/>
      <c r="C27" s="314"/>
      <c r="D27" s="314"/>
      <c r="E27" s="314"/>
      <c r="F27" s="314"/>
      <c r="G27" s="314"/>
      <c r="H27" s="314"/>
      <c r="I27" s="314"/>
      <c r="J27" s="314"/>
      <c r="K27" s="178"/>
    </row>
    <row r="28" customHeight="1" spans="1:11">
      <c r="A28" s="226"/>
      <c r="B28" s="314"/>
      <c r="C28" s="314"/>
      <c r="D28" s="314"/>
      <c r="E28" s="314"/>
      <c r="F28" s="314"/>
      <c r="G28" s="314"/>
      <c r="H28" s="314"/>
      <c r="I28" s="314"/>
      <c r="J28" s="314"/>
      <c r="K28" s="178"/>
    </row>
    <row r="29" ht="18" customHeight="1" spans="1:11">
      <c r="A29" s="315" t="s">
        <v>102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45"/>
    </row>
    <row r="30" ht="18.75" customHeight="1" spans="1:11">
      <c r="A30" s="317" t="s">
        <v>103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46"/>
    </row>
    <row r="31" ht="18.75" customHeight="1" spans="1:11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47"/>
    </row>
    <row r="32" ht="18" customHeight="1" spans="1:11">
      <c r="A32" s="315" t="s">
        <v>104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45"/>
    </row>
    <row r="33" ht="14.25" spans="1:11">
      <c r="A33" s="321" t="s">
        <v>105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48"/>
    </row>
    <row r="34" ht="15" spans="1:11">
      <c r="A34" s="132" t="s">
        <v>106</v>
      </c>
      <c r="B34" s="134"/>
      <c r="C34" s="213" t="s">
        <v>49</v>
      </c>
      <c r="D34" s="213" t="s">
        <v>50</v>
      </c>
      <c r="E34" s="323" t="s">
        <v>107</v>
      </c>
      <c r="F34" s="324"/>
      <c r="G34" s="324"/>
      <c r="H34" s="324"/>
      <c r="I34" s="324"/>
      <c r="J34" s="324"/>
      <c r="K34" s="349"/>
    </row>
    <row r="35" ht="15" spans="1:11">
      <c r="A35" s="325" t="s">
        <v>108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5"/>
    </row>
    <row r="36" ht="14.25" spans="1:11">
      <c r="A36" s="326" t="s">
        <v>109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50"/>
    </row>
    <row r="37" ht="14.25" spans="1:11">
      <c r="A37" s="258" t="s">
        <v>110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25"/>
    </row>
    <row r="38" ht="14.25" spans="1:11">
      <c r="A38" s="258" t="s">
        <v>111</v>
      </c>
      <c r="B38" s="259"/>
      <c r="C38" s="259"/>
      <c r="D38" s="259"/>
      <c r="E38" s="259"/>
      <c r="F38" s="259"/>
      <c r="G38" s="259"/>
      <c r="H38" s="259"/>
      <c r="I38" s="259"/>
      <c r="J38" s="259"/>
      <c r="K38" s="225"/>
    </row>
    <row r="39" ht="14.25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25"/>
    </row>
    <row r="40" ht="14.25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25"/>
    </row>
    <row r="41" ht="14.25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25"/>
    </row>
    <row r="42" ht="14.25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25"/>
    </row>
    <row r="43" ht="15" spans="1:11">
      <c r="A43" s="254" t="s">
        <v>112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81"/>
    </row>
    <row r="44" ht="15" spans="1:11">
      <c r="A44" s="266" t="s">
        <v>113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84"/>
    </row>
    <row r="45" ht="14.25" spans="1:11">
      <c r="A45" s="304" t="s">
        <v>114</v>
      </c>
      <c r="B45" s="301" t="s">
        <v>78</v>
      </c>
      <c r="C45" s="301" t="s">
        <v>79</v>
      </c>
      <c r="D45" s="301" t="s">
        <v>71</v>
      </c>
      <c r="E45" s="306" t="s">
        <v>115</v>
      </c>
      <c r="F45" s="301" t="s">
        <v>78</v>
      </c>
      <c r="G45" s="301" t="s">
        <v>79</v>
      </c>
      <c r="H45" s="301" t="s">
        <v>71</v>
      </c>
      <c r="I45" s="306" t="s">
        <v>116</v>
      </c>
      <c r="J45" s="301" t="s">
        <v>78</v>
      </c>
      <c r="K45" s="339" t="s">
        <v>79</v>
      </c>
    </row>
    <row r="46" ht="14.25" spans="1:11">
      <c r="A46" s="223" t="s">
        <v>70</v>
      </c>
      <c r="B46" s="213" t="s">
        <v>78</v>
      </c>
      <c r="C46" s="213" t="s">
        <v>79</v>
      </c>
      <c r="D46" s="213" t="s">
        <v>71</v>
      </c>
      <c r="E46" s="253" t="s">
        <v>77</v>
      </c>
      <c r="F46" s="213" t="s">
        <v>78</v>
      </c>
      <c r="G46" s="213" t="s">
        <v>79</v>
      </c>
      <c r="H46" s="213" t="s">
        <v>71</v>
      </c>
      <c r="I46" s="253" t="s">
        <v>88</v>
      </c>
      <c r="J46" s="213" t="s">
        <v>78</v>
      </c>
      <c r="K46" s="214" t="s">
        <v>79</v>
      </c>
    </row>
    <row r="47" ht="15" spans="1:11">
      <c r="A47" s="230" t="s">
        <v>81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75"/>
    </row>
    <row r="48" ht="15" spans="1:11">
      <c r="A48" s="325" t="s">
        <v>117</v>
      </c>
      <c r="B48" s="325"/>
      <c r="C48" s="325"/>
      <c r="D48" s="325"/>
      <c r="E48" s="325"/>
      <c r="F48" s="325"/>
      <c r="G48" s="325"/>
      <c r="H48" s="325"/>
      <c r="I48" s="325"/>
      <c r="J48" s="325"/>
      <c r="K48" s="325"/>
    </row>
    <row r="49" ht="15" spans="1:11">
      <c r="A49" s="326"/>
      <c r="B49" s="327"/>
      <c r="C49" s="327"/>
      <c r="D49" s="327"/>
      <c r="E49" s="327"/>
      <c r="F49" s="327"/>
      <c r="G49" s="327"/>
      <c r="H49" s="327"/>
      <c r="I49" s="327"/>
      <c r="J49" s="327"/>
      <c r="K49" s="350"/>
    </row>
    <row r="50" ht="15" spans="1:11">
      <c r="A50" s="328" t="s">
        <v>118</v>
      </c>
      <c r="B50" s="329" t="s">
        <v>119</v>
      </c>
      <c r="C50" s="329"/>
      <c r="D50" s="330" t="s">
        <v>120</v>
      </c>
      <c r="E50" s="331" t="s">
        <v>121</v>
      </c>
      <c r="F50" s="332" t="s">
        <v>122</v>
      </c>
      <c r="G50" s="333">
        <v>45246</v>
      </c>
      <c r="H50" s="334" t="s">
        <v>123</v>
      </c>
      <c r="I50" s="351"/>
      <c r="J50" s="352" t="s">
        <v>124</v>
      </c>
      <c r="K50" s="353"/>
    </row>
    <row r="51" ht="15" spans="1:11">
      <c r="A51" s="325" t="s">
        <v>125</v>
      </c>
      <c r="B51" s="325"/>
      <c r="C51" s="325"/>
      <c r="D51" s="325"/>
      <c r="E51" s="325"/>
      <c r="F51" s="325"/>
      <c r="G51" s="325"/>
      <c r="H51" s="325"/>
      <c r="I51" s="325"/>
      <c r="J51" s="325"/>
      <c r="K51" s="325"/>
    </row>
    <row r="52" ht="15" spans="1:11">
      <c r="A52" s="335"/>
      <c r="B52" s="336"/>
      <c r="C52" s="336"/>
      <c r="D52" s="336"/>
      <c r="E52" s="336"/>
      <c r="F52" s="336"/>
      <c r="G52" s="336"/>
      <c r="H52" s="336"/>
      <c r="I52" s="336"/>
      <c r="J52" s="336"/>
      <c r="K52" s="354"/>
    </row>
    <row r="53" ht="15" spans="1:11">
      <c r="A53" s="328" t="s">
        <v>118</v>
      </c>
      <c r="B53" s="329" t="s">
        <v>119</v>
      </c>
      <c r="C53" s="329"/>
      <c r="D53" s="330" t="s">
        <v>120</v>
      </c>
      <c r="E53" s="337"/>
      <c r="F53" s="332" t="s">
        <v>126</v>
      </c>
      <c r="G53" s="333"/>
      <c r="H53" s="334" t="s">
        <v>123</v>
      </c>
      <c r="I53" s="351"/>
      <c r="J53" s="352"/>
      <c r="K53" s="35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68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workbookViewId="0">
      <selection activeCell="E2" sqref="E2:G2"/>
    </sheetView>
  </sheetViews>
  <sheetFormatPr defaultColWidth="9" defaultRowHeight="26.1" customHeight="1"/>
  <cols>
    <col min="1" max="1" width="17.125" style="83" customWidth="1"/>
    <col min="2" max="2" width="7.75" style="83" customWidth="1"/>
    <col min="3" max="3" width="9.375" style="83" customWidth="1"/>
    <col min="4" max="4" width="11.625" style="83" customWidth="1"/>
    <col min="5" max="7" width="9.375" style="83" customWidth="1"/>
    <col min="8" max="8" width="1.375" style="83" customWidth="1"/>
    <col min="9" max="9" width="16.375" style="83" customWidth="1"/>
    <col min="10" max="10" width="16.125" style="83" customWidth="1"/>
    <col min="11" max="11" width="15.25" style="83" customWidth="1"/>
    <col min="12" max="12" width="15.375" style="83" customWidth="1"/>
    <col min="13" max="13" width="14.625" style="83" customWidth="1"/>
    <col min="14" max="14" width="15.25" style="83" customWidth="1"/>
    <col min="15" max="16384" width="9" style="83"/>
  </cols>
  <sheetData>
    <row r="1" ht="30" customHeight="1" spans="1:14">
      <c r="A1" s="84" t="s">
        <v>127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="82" customFormat="1" ht="24.95" customHeight="1" spans="1:14">
      <c r="A2" s="86" t="s">
        <v>46</v>
      </c>
      <c r="B2" s="87" t="s">
        <v>128</v>
      </c>
      <c r="C2" s="88"/>
      <c r="D2" s="89" t="s">
        <v>129</v>
      </c>
      <c r="E2" s="90" t="s">
        <v>130</v>
      </c>
      <c r="F2" s="90"/>
      <c r="G2" s="90"/>
      <c r="H2" s="196"/>
      <c r="I2" s="114" t="s">
        <v>41</v>
      </c>
      <c r="J2" s="115" t="s">
        <v>131</v>
      </c>
      <c r="K2" s="116"/>
      <c r="L2" s="116"/>
      <c r="M2" s="116"/>
      <c r="N2" s="117"/>
    </row>
    <row r="3" s="82" customFormat="1" ht="23.1" customHeight="1" spans="1:14">
      <c r="A3" s="92" t="s">
        <v>132</v>
      </c>
      <c r="B3" s="93" t="s">
        <v>133</v>
      </c>
      <c r="C3" s="92"/>
      <c r="D3" s="92"/>
      <c r="E3" s="92"/>
      <c r="F3" s="92"/>
      <c r="G3" s="92"/>
      <c r="H3" s="86"/>
      <c r="I3" s="93" t="s">
        <v>134</v>
      </c>
      <c r="J3" s="92"/>
      <c r="K3" s="92"/>
      <c r="L3" s="92"/>
      <c r="M3" s="92"/>
      <c r="N3" s="92"/>
    </row>
    <row r="4" s="82" customFormat="1" ht="23.1" customHeight="1" spans="1:14">
      <c r="A4" s="92"/>
      <c r="B4" s="94" t="s">
        <v>93</v>
      </c>
      <c r="C4" s="95" t="s">
        <v>94</v>
      </c>
      <c r="D4" s="95" t="s">
        <v>95</v>
      </c>
      <c r="E4" s="95" t="s">
        <v>96</v>
      </c>
      <c r="F4" s="95" t="s">
        <v>97</v>
      </c>
      <c r="G4" s="95" t="s">
        <v>98</v>
      </c>
      <c r="H4" s="86"/>
      <c r="I4" s="94" t="s">
        <v>93</v>
      </c>
      <c r="J4" s="95" t="s">
        <v>94</v>
      </c>
      <c r="K4" s="95" t="s">
        <v>95</v>
      </c>
      <c r="L4" s="95" t="s">
        <v>96</v>
      </c>
      <c r="M4" s="95" t="s">
        <v>97</v>
      </c>
      <c r="N4" s="95" t="s">
        <v>98</v>
      </c>
    </row>
    <row r="5" s="82" customFormat="1" ht="23.1" customHeight="1" spans="1:14">
      <c r="A5" s="92"/>
      <c r="B5" s="96" t="s">
        <v>135</v>
      </c>
      <c r="C5" s="96" t="s">
        <v>136</v>
      </c>
      <c r="D5" s="97" t="s">
        <v>137</v>
      </c>
      <c r="E5" s="96" t="s">
        <v>138</v>
      </c>
      <c r="F5" s="96" t="s">
        <v>139</v>
      </c>
      <c r="G5" s="96" t="s">
        <v>140</v>
      </c>
      <c r="H5" s="86"/>
      <c r="I5" s="105" t="s">
        <v>135</v>
      </c>
      <c r="J5" s="105" t="s">
        <v>136</v>
      </c>
      <c r="K5" s="106" t="s">
        <v>137</v>
      </c>
      <c r="L5" s="105" t="s">
        <v>138</v>
      </c>
      <c r="M5" s="105" t="s">
        <v>139</v>
      </c>
      <c r="N5" s="105" t="s">
        <v>140</v>
      </c>
    </row>
    <row r="6" s="82" customFormat="1" ht="21" customHeight="1" spans="1:14">
      <c r="A6" s="98" t="s">
        <v>141</v>
      </c>
      <c r="B6" s="99">
        <f>C6-2.1</f>
        <v>98.8</v>
      </c>
      <c r="C6" s="99">
        <f>D6-2.1</f>
        <v>100.9</v>
      </c>
      <c r="D6" s="100">
        <v>103</v>
      </c>
      <c r="E6" s="99">
        <f>D6+2.1</f>
        <v>105.1</v>
      </c>
      <c r="F6" s="99">
        <f>E6+2.1</f>
        <v>107.2</v>
      </c>
      <c r="G6" s="99">
        <f>F6+2.1</f>
        <v>109.3</v>
      </c>
      <c r="H6" s="86"/>
      <c r="I6" s="118"/>
      <c r="J6" s="86"/>
      <c r="K6" s="118" t="s">
        <v>142</v>
      </c>
      <c r="L6" s="86"/>
      <c r="M6" s="86"/>
      <c r="N6" s="86"/>
    </row>
    <row r="7" s="82" customFormat="1" ht="21" customHeight="1" spans="1:14">
      <c r="A7" s="98" t="s">
        <v>143</v>
      </c>
      <c r="B7" s="99">
        <f>C7-1.5</f>
        <v>71</v>
      </c>
      <c r="C7" s="99">
        <f>D7-1.5</f>
        <v>72.5</v>
      </c>
      <c r="D7" s="100">
        <v>74</v>
      </c>
      <c r="E7" s="99">
        <f>D7+1.5</f>
        <v>75.5</v>
      </c>
      <c r="F7" s="99">
        <f>E7+1.5</f>
        <v>77</v>
      </c>
      <c r="G7" s="99">
        <f>F7+1.5</f>
        <v>78.5</v>
      </c>
      <c r="H7" s="86"/>
      <c r="I7" s="86"/>
      <c r="J7" s="86"/>
      <c r="K7" s="118" t="s">
        <v>144</v>
      </c>
      <c r="L7" s="86"/>
      <c r="M7" s="86"/>
      <c r="N7" s="86"/>
    </row>
    <row r="8" s="82" customFormat="1" ht="21" customHeight="1" spans="1:14">
      <c r="A8" s="98" t="s">
        <v>145</v>
      </c>
      <c r="B8" s="99">
        <f>C8-4</f>
        <v>76</v>
      </c>
      <c r="C8" s="99">
        <f>D8-4</f>
        <v>80</v>
      </c>
      <c r="D8" s="100">
        <v>84</v>
      </c>
      <c r="E8" s="99">
        <f>D8+4</f>
        <v>88</v>
      </c>
      <c r="F8" s="99">
        <f>E8+5</f>
        <v>93</v>
      </c>
      <c r="G8" s="99">
        <f>F8+6</f>
        <v>99</v>
      </c>
      <c r="H8" s="86"/>
      <c r="I8" s="86"/>
      <c r="J8" s="86"/>
      <c r="K8" s="291" t="s">
        <v>146</v>
      </c>
      <c r="L8" s="86"/>
      <c r="M8" s="86"/>
      <c r="N8" s="86"/>
    </row>
    <row r="9" s="82" customFormat="1" ht="21" customHeight="1" spans="1:14">
      <c r="A9" s="98" t="s">
        <v>147</v>
      </c>
      <c r="B9" s="99">
        <f>C9-4</f>
        <v>84</v>
      </c>
      <c r="C9" s="99">
        <f>D9-4</f>
        <v>88</v>
      </c>
      <c r="D9" s="100">
        <v>92</v>
      </c>
      <c r="E9" s="99">
        <f>D9+4</f>
        <v>96</v>
      </c>
      <c r="F9" s="99">
        <f>E9+5</f>
        <v>101</v>
      </c>
      <c r="G9" s="99">
        <f>F9+6</f>
        <v>107</v>
      </c>
      <c r="H9" s="86"/>
      <c r="I9" s="86"/>
      <c r="J9" s="86"/>
      <c r="K9" s="118" t="s">
        <v>148</v>
      </c>
      <c r="L9" s="86"/>
      <c r="M9" s="86"/>
      <c r="N9" s="86"/>
    </row>
    <row r="10" s="82" customFormat="1" ht="21" customHeight="1" spans="1:14">
      <c r="A10" s="98" t="s">
        <v>149</v>
      </c>
      <c r="B10" s="101">
        <f>C10-3.6</f>
        <v>98.8</v>
      </c>
      <c r="C10" s="101">
        <f>D10-3.6</f>
        <v>102.4</v>
      </c>
      <c r="D10" s="102">
        <v>106</v>
      </c>
      <c r="E10" s="101">
        <f>D10+4</f>
        <v>110</v>
      </c>
      <c r="F10" s="101">
        <f>E10+4</f>
        <v>114</v>
      </c>
      <c r="G10" s="101">
        <f>F10+4</f>
        <v>118</v>
      </c>
      <c r="H10" s="86"/>
      <c r="I10" s="86"/>
      <c r="J10" s="86"/>
      <c r="K10" s="292" t="s">
        <v>150</v>
      </c>
      <c r="L10" s="86"/>
      <c r="M10" s="86"/>
      <c r="N10" s="86"/>
    </row>
    <row r="11" s="82" customFormat="1" ht="21" customHeight="1" spans="1:14">
      <c r="A11" s="98" t="s">
        <v>151</v>
      </c>
      <c r="B11" s="99">
        <f>C11-2.3/2</f>
        <v>29.7</v>
      </c>
      <c r="C11" s="99">
        <f>D11-2.3/2</f>
        <v>30.85</v>
      </c>
      <c r="D11" s="100">
        <v>32</v>
      </c>
      <c r="E11" s="99">
        <f>D11+2.6/2</f>
        <v>33.3</v>
      </c>
      <c r="F11" s="99">
        <f>E11+2.6/2</f>
        <v>34.6</v>
      </c>
      <c r="G11" s="99">
        <f>F11+2.6/2</f>
        <v>35.9</v>
      </c>
      <c r="H11" s="86"/>
      <c r="I11" s="86"/>
      <c r="J11" s="86"/>
      <c r="K11" s="118" t="s">
        <v>152</v>
      </c>
      <c r="L11" s="86"/>
      <c r="M11" s="86"/>
      <c r="N11" s="86"/>
    </row>
    <row r="12" s="82" customFormat="1" ht="21" customHeight="1" spans="1:14">
      <c r="A12" s="98" t="s">
        <v>153</v>
      </c>
      <c r="B12" s="99">
        <f>C12-0.7</f>
        <v>21.1</v>
      </c>
      <c r="C12" s="99">
        <f>D12-0.7</f>
        <v>21.8</v>
      </c>
      <c r="D12" s="100">
        <v>22.5</v>
      </c>
      <c r="E12" s="99">
        <f>D12+0.7</f>
        <v>23.2</v>
      </c>
      <c r="F12" s="99">
        <f>E12+0.7</f>
        <v>23.9</v>
      </c>
      <c r="G12" s="99">
        <f>F12+0.9</f>
        <v>24.8</v>
      </c>
      <c r="H12" s="86"/>
      <c r="I12" s="86"/>
      <c r="J12" s="86"/>
      <c r="K12" s="118" t="s">
        <v>154</v>
      </c>
      <c r="L12" s="86"/>
      <c r="M12" s="86"/>
      <c r="N12" s="86"/>
    </row>
    <row r="13" s="82" customFormat="1" ht="21" customHeight="1" spans="1:14">
      <c r="A13" s="98" t="s">
        <v>155</v>
      </c>
      <c r="B13" s="99">
        <f>C13-0.5</f>
        <v>19</v>
      </c>
      <c r="C13" s="99">
        <f>D13-0.5</f>
        <v>19.5</v>
      </c>
      <c r="D13" s="100">
        <v>20</v>
      </c>
      <c r="E13" s="99">
        <f t="shared" ref="E13:F13" si="0">D13+0.5</f>
        <v>20.5</v>
      </c>
      <c r="F13" s="99">
        <f t="shared" si="0"/>
        <v>21</v>
      </c>
      <c r="G13" s="99">
        <f>F13+0.7</f>
        <v>21.7</v>
      </c>
      <c r="H13" s="86"/>
      <c r="I13" s="86"/>
      <c r="J13" s="86"/>
      <c r="K13" s="118" t="s">
        <v>156</v>
      </c>
      <c r="L13" s="86"/>
      <c r="M13" s="86"/>
      <c r="N13" s="86"/>
    </row>
    <row r="14" s="82" customFormat="1" ht="21" customHeight="1" spans="1:14">
      <c r="A14" s="98" t="s">
        <v>157</v>
      </c>
      <c r="B14" s="99">
        <f>C14-0.7</f>
        <v>27.7</v>
      </c>
      <c r="C14" s="99">
        <f>D14-0.6</f>
        <v>28.4</v>
      </c>
      <c r="D14" s="100">
        <v>29</v>
      </c>
      <c r="E14" s="99">
        <f>D14+0.6</f>
        <v>29.6</v>
      </c>
      <c r="F14" s="99">
        <f>E14+0.7</f>
        <v>30.3</v>
      </c>
      <c r="G14" s="99">
        <f>F14+0.6</f>
        <v>30.9</v>
      </c>
      <c r="H14" s="86"/>
      <c r="I14" s="86"/>
      <c r="J14" s="86"/>
      <c r="K14" s="118" t="s">
        <v>154</v>
      </c>
      <c r="L14" s="86"/>
      <c r="M14" s="86"/>
      <c r="N14" s="86"/>
    </row>
    <row r="15" s="82" customFormat="1" ht="21" customHeight="1" spans="1:14">
      <c r="A15" s="98" t="s">
        <v>158</v>
      </c>
      <c r="B15" s="99">
        <f>C15-0.9</f>
        <v>41.2</v>
      </c>
      <c r="C15" s="99">
        <f>D15-0.9</f>
        <v>42.1</v>
      </c>
      <c r="D15" s="100">
        <v>43</v>
      </c>
      <c r="E15" s="99">
        <f>D15+1.1</f>
        <v>44.1</v>
      </c>
      <c r="F15" s="99">
        <f>E15+1.1</f>
        <v>45.2</v>
      </c>
      <c r="G15" s="99">
        <f>F15+1.1</f>
        <v>46.3</v>
      </c>
      <c r="H15" s="86"/>
      <c r="I15" s="86"/>
      <c r="J15" s="86"/>
      <c r="K15" s="118" t="s">
        <v>148</v>
      </c>
      <c r="L15" s="86"/>
      <c r="M15" s="86"/>
      <c r="N15" s="86"/>
    </row>
    <row r="16" s="82" customFormat="1" ht="21" customHeight="1" spans="1:14">
      <c r="A16" s="98" t="s">
        <v>159</v>
      </c>
      <c r="B16" s="99">
        <f>D16-0.5</f>
        <v>14</v>
      </c>
      <c r="C16" s="99">
        <f>B16</f>
        <v>14</v>
      </c>
      <c r="D16" s="100">
        <v>14.5</v>
      </c>
      <c r="E16" s="99">
        <f>D16</f>
        <v>14.5</v>
      </c>
      <c r="F16" s="99">
        <f>D16+1.5</f>
        <v>16</v>
      </c>
      <c r="G16" s="99">
        <f t="shared" ref="G16:G19" si="1">F16</f>
        <v>16</v>
      </c>
      <c r="H16" s="86"/>
      <c r="I16" s="86"/>
      <c r="J16" s="86"/>
      <c r="K16" s="118" t="s">
        <v>148</v>
      </c>
      <c r="L16" s="86"/>
      <c r="M16" s="86"/>
      <c r="N16" s="86"/>
    </row>
    <row r="17" s="82" customFormat="1" ht="21" customHeight="1" spans="1:14">
      <c r="A17" s="98" t="s">
        <v>160</v>
      </c>
      <c r="B17" s="99">
        <f>D17-0.5</f>
        <v>15.5</v>
      </c>
      <c r="C17" s="99">
        <f>B17</f>
        <v>15.5</v>
      </c>
      <c r="D17" s="100">
        <v>16</v>
      </c>
      <c r="E17" s="99">
        <f>D17</f>
        <v>16</v>
      </c>
      <c r="F17" s="99">
        <f>D17+1.5</f>
        <v>17.5</v>
      </c>
      <c r="G17" s="99">
        <f t="shared" si="1"/>
        <v>17.5</v>
      </c>
      <c r="H17" s="86"/>
      <c r="I17" s="86"/>
      <c r="J17" s="86"/>
      <c r="K17" s="118" t="s">
        <v>148</v>
      </c>
      <c r="L17" s="86"/>
      <c r="M17" s="86"/>
      <c r="N17" s="86"/>
    </row>
    <row r="18" s="82" customFormat="1" ht="21" customHeight="1" spans="1:14">
      <c r="A18" s="98" t="s">
        <v>161</v>
      </c>
      <c r="B18" s="99">
        <f>D18-0.5</f>
        <v>15.5</v>
      </c>
      <c r="C18" s="99">
        <f>B18</f>
        <v>15.5</v>
      </c>
      <c r="D18" s="100">
        <v>16</v>
      </c>
      <c r="E18" s="99">
        <f>D18</f>
        <v>16</v>
      </c>
      <c r="F18" s="99">
        <f>D18+1.5</f>
        <v>17.5</v>
      </c>
      <c r="G18" s="99">
        <f t="shared" si="1"/>
        <v>17.5</v>
      </c>
      <c r="H18" s="86"/>
      <c r="I18" s="86"/>
      <c r="J18" s="86"/>
      <c r="K18" s="118" t="s">
        <v>148</v>
      </c>
      <c r="L18" s="86"/>
      <c r="M18" s="86"/>
      <c r="N18" s="86"/>
    </row>
    <row r="19" s="82" customFormat="1" ht="21" customHeight="1" spans="1:14">
      <c r="A19" s="103" t="s">
        <v>162</v>
      </c>
      <c r="B19" s="101">
        <f>C19</f>
        <v>4.5</v>
      </c>
      <c r="C19" s="101">
        <f>D19</f>
        <v>4.5</v>
      </c>
      <c r="D19" s="102">
        <v>4.5</v>
      </c>
      <c r="E19" s="102">
        <f>D19</f>
        <v>4.5</v>
      </c>
      <c r="F19" s="102">
        <f t="shared" ref="F19" si="2">E19</f>
        <v>4.5</v>
      </c>
      <c r="G19" s="102">
        <f t="shared" si="1"/>
        <v>4.5</v>
      </c>
      <c r="H19" s="86"/>
      <c r="I19" s="86"/>
      <c r="J19" s="86"/>
      <c r="K19" s="118" t="s">
        <v>156</v>
      </c>
      <c r="L19" s="86"/>
      <c r="M19" s="86"/>
      <c r="N19" s="86"/>
    </row>
    <row r="20" s="82" customFormat="1" ht="21" customHeight="1" spans="1:14">
      <c r="A20" s="104"/>
      <c r="B20" s="105"/>
      <c r="C20" s="105"/>
      <c r="D20" s="106"/>
      <c r="E20" s="105"/>
      <c r="F20" s="105"/>
      <c r="G20" s="105"/>
      <c r="H20" s="86"/>
      <c r="I20" s="86"/>
      <c r="J20" s="86"/>
      <c r="K20" s="118"/>
      <c r="L20" s="86"/>
      <c r="M20" s="86"/>
      <c r="N20" s="86"/>
    </row>
    <row r="21" s="82" customFormat="1" ht="21" customHeight="1" spans="1:14">
      <c r="A21" s="107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</row>
    <row r="22" ht="29.1" customHeight="1" spans="1:14">
      <c r="A22" s="108"/>
      <c r="B22" s="109"/>
      <c r="C22" s="110"/>
      <c r="D22" s="110"/>
      <c r="E22" s="111"/>
      <c r="F22" s="111"/>
      <c r="G22" s="112"/>
      <c r="H22" s="113"/>
      <c r="I22" s="109"/>
      <c r="J22" s="110"/>
      <c r="K22" s="110"/>
      <c r="L22" s="111"/>
      <c r="M22" s="111"/>
      <c r="N22" s="112"/>
    </row>
    <row r="23" ht="15" spans="1:14">
      <c r="A23" s="289" t="s">
        <v>107</v>
      </c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</row>
    <row r="24" ht="14.25" spans="1:14">
      <c r="A24" s="83" t="s">
        <v>163</v>
      </c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</row>
    <row r="25" ht="14.25" spans="1:13">
      <c r="A25" s="290"/>
      <c r="B25" s="290"/>
      <c r="C25" s="290"/>
      <c r="D25" s="290"/>
      <c r="E25" s="290"/>
      <c r="F25" s="290"/>
      <c r="G25" s="290"/>
      <c r="H25" s="290"/>
      <c r="I25" s="289" t="s">
        <v>164</v>
      </c>
      <c r="J25" s="293"/>
      <c r="K25" s="289" t="s">
        <v>165</v>
      </c>
      <c r="L25" s="289"/>
      <c r="M25" s="289" t="s">
        <v>166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7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F2" sqref="F2:G2"/>
    </sheetView>
  </sheetViews>
  <sheetFormatPr defaultColWidth="10" defaultRowHeight="16.5" customHeight="1"/>
  <cols>
    <col min="1" max="1" width="10.875" style="119" customWidth="1"/>
    <col min="2" max="6" width="10" style="119"/>
    <col min="7" max="7" width="16.625" style="119" customWidth="1"/>
    <col min="8" max="16384" width="10" style="119"/>
  </cols>
  <sheetData>
    <row r="1" ht="22.5" customHeight="1" spans="1:11">
      <c r="A1" s="201" t="s">
        <v>167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ht="17.25" customHeight="1" spans="1:11">
      <c r="A2" s="202" t="s">
        <v>37</v>
      </c>
      <c r="B2" s="203" t="s">
        <v>38</v>
      </c>
      <c r="C2" s="203"/>
      <c r="D2" s="204" t="s">
        <v>39</v>
      </c>
      <c r="E2" s="204"/>
      <c r="F2" s="203" t="s">
        <v>40</v>
      </c>
      <c r="G2" s="203"/>
      <c r="H2" s="205" t="s">
        <v>41</v>
      </c>
      <c r="I2" s="272" t="s">
        <v>42</v>
      </c>
      <c r="J2" s="272"/>
      <c r="K2" s="273"/>
    </row>
    <row r="3" customHeight="1" spans="1:11">
      <c r="A3" s="206" t="s">
        <v>43</v>
      </c>
      <c r="B3" s="207"/>
      <c r="C3" s="208"/>
      <c r="D3" s="209" t="s">
        <v>44</v>
      </c>
      <c r="E3" s="210"/>
      <c r="F3" s="210"/>
      <c r="G3" s="211"/>
      <c r="H3" s="209" t="s">
        <v>45</v>
      </c>
      <c r="I3" s="210"/>
      <c r="J3" s="210"/>
      <c r="K3" s="211"/>
    </row>
    <row r="4" customHeight="1" spans="1:11">
      <c r="A4" s="212" t="s">
        <v>46</v>
      </c>
      <c r="B4" s="213">
        <v>81827</v>
      </c>
      <c r="C4" s="214"/>
      <c r="D4" s="212" t="s">
        <v>47</v>
      </c>
      <c r="E4" s="215"/>
      <c r="F4" s="216">
        <v>45301</v>
      </c>
      <c r="G4" s="217"/>
      <c r="H4" s="212" t="s">
        <v>168</v>
      </c>
      <c r="I4" s="215"/>
      <c r="J4" s="213" t="s">
        <v>49</v>
      </c>
      <c r="K4" s="214" t="s">
        <v>50</v>
      </c>
    </row>
    <row r="5" customHeight="1" spans="1:11">
      <c r="A5" s="218" t="s">
        <v>51</v>
      </c>
      <c r="B5" s="213" t="s">
        <v>130</v>
      </c>
      <c r="C5" s="214"/>
      <c r="D5" s="212" t="s">
        <v>169</v>
      </c>
      <c r="E5" s="215"/>
      <c r="F5" s="219"/>
      <c r="G5" s="220"/>
      <c r="H5" s="212" t="s">
        <v>170</v>
      </c>
      <c r="I5" s="215"/>
      <c r="J5" s="213" t="s">
        <v>49</v>
      </c>
      <c r="K5" s="214" t="s">
        <v>50</v>
      </c>
    </row>
    <row r="6" customHeight="1" spans="1:11">
      <c r="A6" s="212" t="s">
        <v>55</v>
      </c>
      <c r="B6" s="213">
        <v>2</v>
      </c>
      <c r="C6" s="214">
        <v>6</v>
      </c>
      <c r="D6" s="212" t="s">
        <v>171</v>
      </c>
      <c r="E6" s="215"/>
      <c r="F6" s="221">
        <v>45641</v>
      </c>
      <c r="G6" s="222"/>
      <c r="H6" s="223" t="s">
        <v>172</v>
      </c>
      <c r="I6" s="253"/>
      <c r="J6" s="253"/>
      <c r="K6" s="274"/>
    </row>
    <row r="7" customHeight="1" spans="1:11">
      <c r="A7" s="212" t="s">
        <v>58</v>
      </c>
      <c r="B7" s="224">
        <v>1663</v>
      </c>
      <c r="C7" s="225"/>
      <c r="D7" s="212" t="s">
        <v>173</v>
      </c>
      <c r="E7" s="215"/>
      <c r="F7" s="216">
        <v>45294</v>
      </c>
      <c r="G7" s="217"/>
      <c r="H7" s="226"/>
      <c r="I7" s="213"/>
      <c r="J7" s="213"/>
      <c r="K7" s="214"/>
    </row>
    <row r="8" ht="33.95" customHeight="1" spans="1:11">
      <c r="A8" s="227" t="s">
        <v>61</v>
      </c>
      <c r="B8" s="228" t="s">
        <v>62</v>
      </c>
      <c r="C8" s="229"/>
      <c r="D8" s="230" t="s">
        <v>63</v>
      </c>
      <c r="E8" s="231"/>
      <c r="F8" s="232">
        <v>45295</v>
      </c>
      <c r="G8" s="233"/>
      <c r="H8" s="230"/>
      <c r="I8" s="231"/>
      <c r="J8" s="231"/>
      <c r="K8" s="275"/>
    </row>
    <row r="9" customHeight="1" spans="1:11">
      <c r="A9" s="234" t="s">
        <v>174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customHeight="1" spans="1:11">
      <c r="A10" s="235" t="s">
        <v>67</v>
      </c>
      <c r="B10" s="236" t="s">
        <v>68</v>
      </c>
      <c r="C10" s="237" t="s">
        <v>69</v>
      </c>
      <c r="D10" s="238"/>
      <c r="E10" s="239" t="s">
        <v>72</v>
      </c>
      <c r="F10" s="236" t="s">
        <v>68</v>
      </c>
      <c r="G10" s="237" t="s">
        <v>69</v>
      </c>
      <c r="H10" s="236"/>
      <c r="I10" s="239" t="s">
        <v>70</v>
      </c>
      <c r="J10" s="236" t="s">
        <v>68</v>
      </c>
      <c r="K10" s="276" t="s">
        <v>69</v>
      </c>
    </row>
    <row r="11" customHeight="1" spans="1:11">
      <c r="A11" s="218" t="s">
        <v>73</v>
      </c>
      <c r="B11" s="240" t="s">
        <v>68</v>
      </c>
      <c r="C11" s="213" t="s">
        <v>69</v>
      </c>
      <c r="D11" s="241"/>
      <c r="E11" s="242" t="s">
        <v>75</v>
      </c>
      <c r="F11" s="240" t="s">
        <v>68</v>
      </c>
      <c r="G11" s="213" t="s">
        <v>69</v>
      </c>
      <c r="H11" s="240"/>
      <c r="I11" s="242" t="s">
        <v>80</v>
      </c>
      <c r="J11" s="240" t="s">
        <v>68</v>
      </c>
      <c r="K11" s="214" t="s">
        <v>69</v>
      </c>
    </row>
    <row r="12" customHeight="1" spans="1:11">
      <c r="A12" s="230" t="s">
        <v>107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75"/>
    </row>
    <row r="13" customHeight="1" spans="1:11">
      <c r="A13" s="243" t="s">
        <v>175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</row>
    <row r="14" customHeight="1" spans="1:11">
      <c r="A14" s="244" t="s">
        <v>176</v>
      </c>
      <c r="B14" s="245"/>
      <c r="C14" s="245"/>
      <c r="D14" s="245"/>
      <c r="E14" s="245" t="s">
        <v>177</v>
      </c>
      <c r="F14" s="245"/>
      <c r="G14" s="245"/>
      <c r="H14" s="245"/>
      <c r="I14" s="154"/>
      <c r="J14" s="154"/>
      <c r="K14" s="183"/>
    </row>
    <row r="15" customHeight="1" spans="1:11">
      <c r="A15" s="156" t="s">
        <v>178</v>
      </c>
      <c r="B15" s="157"/>
      <c r="C15" s="157"/>
      <c r="D15" s="246"/>
      <c r="E15" s="247" t="s">
        <v>179</v>
      </c>
      <c r="F15" s="157"/>
      <c r="G15" s="157"/>
      <c r="H15" s="246"/>
      <c r="I15" s="171"/>
      <c r="J15" s="277"/>
      <c r="K15" s="278"/>
    </row>
    <row r="16" customHeight="1" spans="1:11">
      <c r="A16" s="248"/>
      <c r="B16" s="249"/>
      <c r="C16" s="249"/>
      <c r="D16" s="249"/>
      <c r="E16" s="249"/>
      <c r="F16" s="249"/>
      <c r="G16" s="249"/>
      <c r="H16" s="249"/>
      <c r="I16" s="249"/>
      <c r="J16" s="249"/>
      <c r="K16" s="279"/>
    </row>
    <row r="17" customHeight="1" spans="1:11">
      <c r="A17" s="243" t="s">
        <v>180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</row>
    <row r="18" customHeight="1" spans="1:11">
      <c r="A18" s="244"/>
      <c r="B18" s="245"/>
      <c r="C18" s="245"/>
      <c r="D18" s="245"/>
      <c r="E18" s="245"/>
      <c r="F18" s="245"/>
      <c r="G18" s="245"/>
      <c r="H18" s="245"/>
      <c r="I18" s="154"/>
      <c r="J18" s="154"/>
      <c r="K18" s="183"/>
    </row>
    <row r="19" customHeight="1" spans="1:11">
      <c r="A19" s="156"/>
      <c r="B19" s="157"/>
      <c r="C19" s="157"/>
      <c r="D19" s="246"/>
      <c r="E19" s="247"/>
      <c r="F19" s="157"/>
      <c r="G19" s="157"/>
      <c r="H19" s="246"/>
      <c r="I19" s="171"/>
      <c r="J19" s="277"/>
      <c r="K19" s="278"/>
    </row>
    <row r="20" customHeight="1" spans="1:11">
      <c r="A20" s="248"/>
      <c r="B20" s="249"/>
      <c r="C20" s="249"/>
      <c r="D20" s="249"/>
      <c r="E20" s="249"/>
      <c r="F20" s="249"/>
      <c r="G20" s="249"/>
      <c r="H20" s="249"/>
      <c r="I20" s="249"/>
      <c r="J20" s="249"/>
      <c r="K20" s="279"/>
    </row>
    <row r="21" customHeight="1" spans="1:11">
      <c r="A21" s="250" t="s">
        <v>104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customHeight="1" spans="1:11">
      <c r="A22" s="121" t="s">
        <v>105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83"/>
    </row>
    <row r="23" customHeight="1" spans="1:11">
      <c r="A23" s="132" t="s">
        <v>106</v>
      </c>
      <c r="B23" s="134"/>
      <c r="C23" s="213" t="s">
        <v>49</v>
      </c>
      <c r="D23" s="213" t="s">
        <v>50</v>
      </c>
      <c r="E23" s="131"/>
      <c r="F23" s="131"/>
      <c r="G23" s="131"/>
      <c r="H23" s="131"/>
      <c r="I23" s="131"/>
      <c r="J23" s="131"/>
      <c r="K23" s="177"/>
    </row>
    <row r="24" customHeight="1" spans="1:11">
      <c r="A24" s="212" t="s">
        <v>181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4"/>
    </row>
    <row r="25" customHeight="1" spans="1:11">
      <c r="A25" s="251"/>
      <c r="B25" s="252"/>
      <c r="C25" s="252"/>
      <c r="D25" s="252"/>
      <c r="E25" s="252"/>
      <c r="F25" s="252"/>
      <c r="G25" s="252"/>
      <c r="H25" s="252"/>
      <c r="I25" s="252"/>
      <c r="J25" s="252"/>
      <c r="K25" s="280"/>
    </row>
    <row r="26" customHeight="1" spans="1:11">
      <c r="A26" s="234" t="s">
        <v>113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</row>
    <row r="27" customHeight="1" spans="1:11">
      <c r="A27" s="206" t="s">
        <v>114</v>
      </c>
      <c r="B27" s="237" t="s">
        <v>78</v>
      </c>
      <c r="C27" s="237" t="s">
        <v>79</v>
      </c>
      <c r="D27" s="237" t="s">
        <v>71</v>
      </c>
      <c r="E27" s="207" t="s">
        <v>115</v>
      </c>
      <c r="F27" s="237" t="s">
        <v>78</v>
      </c>
      <c r="G27" s="237" t="s">
        <v>79</v>
      </c>
      <c r="H27" s="237" t="s">
        <v>71</v>
      </c>
      <c r="I27" s="207" t="s">
        <v>116</v>
      </c>
      <c r="J27" s="237" t="s">
        <v>78</v>
      </c>
      <c r="K27" s="276" t="s">
        <v>79</v>
      </c>
    </row>
    <row r="28" customHeight="1" spans="1:11">
      <c r="A28" s="223" t="s">
        <v>70</v>
      </c>
      <c r="B28" s="213" t="s">
        <v>78</v>
      </c>
      <c r="C28" s="213" t="s">
        <v>79</v>
      </c>
      <c r="D28" s="213" t="s">
        <v>71</v>
      </c>
      <c r="E28" s="253" t="s">
        <v>77</v>
      </c>
      <c r="F28" s="213" t="s">
        <v>78</v>
      </c>
      <c r="G28" s="213" t="s">
        <v>79</v>
      </c>
      <c r="H28" s="213" t="s">
        <v>71</v>
      </c>
      <c r="I28" s="253" t="s">
        <v>88</v>
      </c>
      <c r="J28" s="213" t="s">
        <v>78</v>
      </c>
      <c r="K28" s="214" t="s">
        <v>79</v>
      </c>
    </row>
    <row r="29" customHeight="1" spans="1:11">
      <c r="A29" s="212" t="s">
        <v>81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84"/>
    </row>
    <row r="30" customHeight="1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81"/>
    </row>
    <row r="31" customHeight="1" spans="1:11">
      <c r="A31" s="234" t="s">
        <v>182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</row>
    <row r="32" ht="17.25" customHeight="1" spans="1:11">
      <c r="A32" s="256" t="s">
        <v>183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82"/>
    </row>
    <row r="33" ht="17.25" customHeight="1" spans="1:11">
      <c r="A33" s="258" t="s">
        <v>184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25"/>
    </row>
    <row r="34" ht="17.25" customHeight="1" spans="1:11">
      <c r="A34" s="258" t="s">
        <v>185</v>
      </c>
      <c r="B34" s="259"/>
      <c r="C34" s="259"/>
      <c r="D34" s="259"/>
      <c r="E34" s="259"/>
      <c r="F34" s="259"/>
      <c r="G34" s="259"/>
      <c r="H34" s="259"/>
      <c r="I34" s="259"/>
      <c r="J34" s="259"/>
      <c r="K34" s="225"/>
    </row>
    <row r="35" ht="17.25" customHeight="1" spans="1:1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25"/>
    </row>
    <row r="36" ht="17.25" customHeight="1" spans="1:1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25"/>
    </row>
    <row r="37" ht="17.25" customHeight="1" spans="1:1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25"/>
    </row>
    <row r="38" ht="17.25" customHeight="1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25"/>
    </row>
    <row r="39" ht="17.25" customHeight="1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25"/>
    </row>
    <row r="40" ht="17.25" customHeight="1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25"/>
    </row>
    <row r="41" ht="17.25" customHeight="1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25"/>
    </row>
    <row r="42" ht="17.25" customHeight="1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25"/>
    </row>
    <row r="43" ht="17.25" customHeight="1" spans="1:11">
      <c r="A43" s="254" t="s">
        <v>112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81"/>
    </row>
    <row r="44" customHeight="1" spans="1:11">
      <c r="A44" s="234" t="s">
        <v>186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</row>
    <row r="45" ht="18" customHeight="1" spans="1:11">
      <c r="A45" s="152" t="s">
        <v>107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82"/>
    </row>
    <row r="46" ht="18" customHeight="1" spans="1:11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82"/>
    </row>
    <row r="47" ht="18" customHeight="1" spans="1:11">
      <c r="A47" s="251"/>
      <c r="B47" s="252"/>
      <c r="C47" s="252"/>
      <c r="D47" s="252"/>
      <c r="E47" s="252"/>
      <c r="F47" s="252"/>
      <c r="G47" s="252"/>
      <c r="H47" s="252"/>
      <c r="I47" s="252"/>
      <c r="J47" s="252"/>
      <c r="K47" s="280"/>
    </row>
    <row r="48" ht="21" customHeight="1" spans="1:11">
      <c r="A48" s="260" t="s">
        <v>118</v>
      </c>
      <c r="B48" s="261" t="s">
        <v>119</v>
      </c>
      <c r="C48" s="261"/>
      <c r="D48" s="262" t="s">
        <v>120</v>
      </c>
      <c r="E48" s="263" t="s">
        <v>187</v>
      </c>
      <c r="F48" s="262" t="s">
        <v>122</v>
      </c>
      <c r="G48" s="264">
        <v>45258</v>
      </c>
      <c r="H48" s="265" t="s">
        <v>123</v>
      </c>
      <c r="I48" s="265"/>
      <c r="J48" s="261" t="s">
        <v>124</v>
      </c>
      <c r="K48" s="283"/>
    </row>
    <row r="49" customHeight="1" spans="1:11">
      <c r="A49" s="266" t="s">
        <v>125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84"/>
    </row>
    <row r="50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85"/>
    </row>
    <row r="5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86"/>
    </row>
    <row r="52" ht="21" customHeight="1" spans="1:11">
      <c r="A52" s="260" t="s">
        <v>118</v>
      </c>
      <c r="B52" s="261" t="s">
        <v>119</v>
      </c>
      <c r="C52" s="261"/>
      <c r="D52" s="262" t="s">
        <v>120</v>
      </c>
      <c r="E52" s="262"/>
      <c r="F52" s="262" t="s">
        <v>122</v>
      </c>
      <c r="G52" s="262"/>
      <c r="H52" s="265" t="s">
        <v>123</v>
      </c>
      <c r="I52" s="265"/>
      <c r="J52" s="287"/>
      <c r="K52" s="28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6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view="pageBreakPreview" zoomScale="80" zoomScaleNormal="90" workbookViewId="0">
      <selection activeCell="R8" sqref="R8"/>
    </sheetView>
  </sheetViews>
  <sheetFormatPr defaultColWidth="9" defaultRowHeight="26.1" customHeight="1"/>
  <cols>
    <col min="1" max="1" width="16.5" style="192" customWidth="1"/>
    <col min="2" max="2" width="10.75" style="83" customWidth="1"/>
    <col min="3" max="3" width="10.625" style="83" customWidth="1"/>
    <col min="4" max="4" width="10" style="83" customWidth="1"/>
    <col min="5" max="5" width="10.375" style="83" customWidth="1"/>
    <col min="6" max="6" width="10" style="83" customWidth="1"/>
    <col min="7" max="7" width="10.875" style="83" customWidth="1"/>
    <col min="8" max="8" width="9" style="83"/>
    <col min="9" max="9" width="14.125" style="83" customWidth="1"/>
    <col min="10" max="12" width="14" style="83" customWidth="1"/>
    <col min="13" max="13" width="15.125" style="83" customWidth="1"/>
    <col min="14" max="14" width="13.125" style="83" customWidth="1"/>
    <col min="15" max="15" width="15" style="193" customWidth="1"/>
    <col min="16" max="16384" width="9" style="83"/>
  </cols>
  <sheetData>
    <row r="1" ht="30" customHeight="1" spans="1:15">
      <c r="A1" s="194" t="s">
        <v>127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8"/>
    </row>
    <row r="2" s="82" customFormat="1" ht="24.95" customHeight="1" spans="1:15">
      <c r="A2" s="86" t="s">
        <v>46</v>
      </c>
      <c r="B2" s="87" t="s">
        <v>128</v>
      </c>
      <c r="C2" s="88"/>
      <c r="D2" s="89" t="s">
        <v>129</v>
      </c>
      <c r="E2" s="90" t="s">
        <v>130</v>
      </c>
      <c r="F2" s="90"/>
      <c r="G2" s="90"/>
      <c r="H2" s="196"/>
      <c r="I2" s="114" t="s">
        <v>41</v>
      </c>
      <c r="J2" s="115" t="s">
        <v>131</v>
      </c>
      <c r="K2" s="116"/>
      <c r="L2" s="116"/>
      <c r="M2" s="116"/>
      <c r="N2" s="116"/>
      <c r="O2" s="117"/>
    </row>
    <row r="3" s="82" customFormat="1" ht="23.1" customHeight="1" spans="1:15">
      <c r="A3" s="92" t="s">
        <v>132</v>
      </c>
      <c r="B3" s="93" t="s">
        <v>133</v>
      </c>
      <c r="C3" s="92"/>
      <c r="D3" s="92"/>
      <c r="E3" s="92"/>
      <c r="F3" s="92"/>
      <c r="G3" s="92"/>
      <c r="H3" s="86"/>
      <c r="I3" s="93" t="s">
        <v>134</v>
      </c>
      <c r="J3" s="92"/>
      <c r="K3" s="92"/>
      <c r="L3" s="92"/>
      <c r="M3" s="92"/>
      <c r="N3" s="92"/>
      <c r="O3" s="92"/>
    </row>
    <row r="4" s="82" customFormat="1" ht="23.1" customHeight="1" spans="1:15">
      <c r="A4" s="92"/>
      <c r="B4" s="94" t="s">
        <v>93</v>
      </c>
      <c r="C4" s="95" t="s">
        <v>94</v>
      </c>
      <c r="D4" s="95" t="s">
        <v>95</v>
      </c>
      <c r="E4" s="95" t="s">
        <v>96</v>
      </c>
      <c r="F4" s="95" t="s">
        <v>97</v>
      </c>
      <c r="G4" s="95" t="s">
        <v>98</v>
      </c>
      <c r="H4" s="86"/>
      <c r="I4" s="94" t="s">
        <v>93</v>
      </c>
      <c r="J4" s="95" t="s">
        <v>94</v>
      </c>
      <c r="K4" s="199" t="s">
        <v>95</v>
      </c>
      <c r="L4" s="199" t="s">
        <v>95</v>
      </c>
      <c r="M4" s="95" t="s">
        <v>96</v>
      </c>
      <c r="N4" s="95" t="s">
        <v>97</v>
      </c>
      <c r="O4" s="95" t="s">
        <v>98</v>
      </c>
    </row>
    <row r="5" s="82" customFormat="1" ht="23.1" customHeight="1" spans="1:15">
      <c r="A5" s="92"/>
      <c r="B5" s="96" t="s">
        <v>135</v>
      </c>
      <c r="C5" s="96" t="s">
        <v>136</v>
      </c>
      <c r="D5" s="97" t="s">
        <v>137</v>
      </c>
      <c r="E5" s="96" t="s">
        <v>138</v>
      </c>
      <c r="F5" s="96" t="s">
        <v>139</v>
      </c>
      <c r="G5" s="96" t="s">
        <v>140</v>
      </c>
      <c r="H5" s="86"/>
      <c r="I5" s="105" t="s">
        <v>135</v>
      </c>
      <c r="J5" s="105" t="s">
        <v>136</v>
      </c>
      <c r="K5" s="105" t="s">
        <v>137</v>
      </c>
      <c r="L5" s="105" t="s">
        <v>137</v>
      </c>
      <c r="M5" s="105" t="s">
        <v>138</v>
      </c>
      <c r="N5" s="105" t="s">
        <v>139</v>
      </c>
      <c r="O5" s="105" t="s">
        <v>140</v>
      </c>
    </row>
    <row r="6" s="82" customFormat="1" ht="21" customHeight="1" spans="1:15">
      <c r="A6" s="98" t="s">
        <v>141</v>
      </c>
      <c r="B6" s="99">
        <f>C6-2.1</f>
        <v>98.8</v>
      </c>
      <c r="C6" s="99">
        <f>D6-2.1</f>
        <v>100.9</v>
      </c>
      <c r="D6" s="100">
        <v>103</v>
      </c>
      <c r="E6" s="99">
        <f>D6+2.1</f>
        <v>105.1</v>
      </c>
      <c r="F6" s="99">
        <f>E6+2.1</f>
        <v>107.2</v>
      </c>
      <c r="G6" s="99">
        <f>F6+2.1</f>
        <v>109.3</v>
      </c>
      <c r="H6" s="86"/>
      <c r="I6" s="118" t="s">
        <v>148</v>
      </c>
      <c r="J6" s="118" t="s">
        <v>148</v>
      </c>
      <c r="K6" s="118">
        <v>0.3</v>
      </c>
      <c r="L6" s="118">
        <v>0</v>
      </c>
      <c r="M6" s="118" t="s">
        <v>154</v>
      </c>
      <c r="N6" s="200" t="s">
        <v>148</v>
      </c>
      <c r="O6" s="118" t="s">
        <v>154</v>
      </c>
    </row>
    <row r="7" s="82" customFormat="1" ht="21" customHeight="1" spans="1:15">
      <c r="A7" s="98" t="s">
        <v>143</v>
      </c>
      <c r="B7" s="99">
        <f>C7-1.5</f>
        <v>71</v>
      </c>
      <c r="C7" s="99">
        <f>D7-1.5</f>
        <v>72.5</v>
      </c>
      <c r="D7" s="100">
        <v>74</v>
      </c>
      <c r="E7" s="99">
        <f>D7+1.5</f>
        <v>75.5</v>
      </c>
      <c r="F7" s="99">
        <f>E7+1.5</f>
        <v>77</v>
      </c>
      <c r="G7" s="99">
        <f>F7+1.5</f>
        <v>78.5</v>
      </c>
      <c r="H7" s="86"/>
      <c r="I7" s="118" t="s">
        <v>188</v>
      </c>
      <c r="J7" s="118" t="s">
        <v>148</v>
      </c>
      <c r="K7" s="86">
        <v>0</v>
      </c>
      <c r="L7" s="86">
        <v>0</v>
      </c>
      <c r="M7" s="118" t="s">
        <v>148</v>
      </c>
      <c r="N7" s="118" t="s">
        <v>188</v>
      </c>
      <c r="O7" s="118" t="s">
        <v>189</v>
      </c>
    </row>
    <row r="8" s="82" customFormat="1" ht="21" customHeight="1" spans="1:15">
      <c r="A8" s="98" t="s">
        <v>145</v>
      </c>
      <c r="B8" s="99">
        <f>C8-4</f>
        <v>76</v>
      </c>
      <c r="C8" s="99">
        <f>D8-4</f>
        <v>80</v>
      </c>
      <c r="D8" s="100">
        <v>84</v>
      </c>
      <c r="E8" s="99">
        <f>D8+4</f>
        <v>88</v>
      </c>
      <c r="F8" s="99">
        <f>E8+5</f>
        <v>93</v>
      </c>
      <c r="G8" s="99">
        <f>F8+6</f>
        <v>99</v>
      </c>
      <c r="H8" s="86"/>
      <c r="I8" s="118" t="s">
        <v>148</v>
      </c>
      <c r="J8" s="118" t="s">
        <v>144</v>
      </c>
      <c r="K8" s="118">
        <v>-0.5</v>
      </c>
      <c r="L8" s="118">
        <v>-0.5</v>
      </c>
      <c r="M8" s="200" t="s">
        <v>148</v>
      </c>
      <c r="N8" s="118" t="s">
        <v>144</v>
      </c>
      <c r="O8" s="200" t="s">
        <v>148</v>
      </c>
    </row>
    <row r="9" s="82" customFormat="1" ht="21" customHeight="1" spans="1:15">
      <c r="A9" s="98" t="s">
        <v>147</v>
      </c>
      <c r="B9" s="99">
        <f>C9-4</f>
        <v>84</v>
      </c>
      <c r="C9" s="99">
        <f>D9-4</f>
        <v>88</v>
      </c>
      <c r="D9" s="100">
        <v>92</v>
      </c>
      <c r="E9" s="99">
        <f>D9+4</f>
        <v>96</v>
      </c>
      <c r="F9" s="99">
        <f>E9+5</f>
        <v>101</v>
      </c>
      <c r="G9" s="99">
        <f>F9+6</f>
        <v>107</v>
      </c>
      <c r="H9" s="86"/>
      <c r="I9" s="200" t="s">
        <v>148</v>
      </c>
      <c r="J9" s="118" t="s">
        <v>148</v>
      </c>
      <c r="K9" s="118">
        <v>0</v>
      </c>
      <c r="L9" s="118">
        <v>0</v>
      </c>
      <c r="M9" s="118" t="s">
        <v>148</v>
      </c>
      <c r="N9" s="118" t="s">
        <v>148</v>
      </c>
      <c r="O9" s="118" t="s">
        <v>148</v>
      </c>
    </row>
    <row r="10" s="82" customFormat="1" ht="21" customHeight="1" spans="1:15">
      <c r="A10" s="98" t="s">
        <v>149</v>
      </c>
      <c r="B10" s="101">
        <f>C10-3.6</f>
        <v>98.8</v>
      </c>
      <c r="C10" s="101">
        <f>D10-3.6</f>
        <v>102.4</v>
      </c>
      <c r="D10" s="102">
        <v>106</v>
      </c>
      <c r="E10" s="101">
        <f>D10+4</f>
        <v>110</v>
      </c>
      <c r="F10" s="101">
        <f>E10+4</f>
        <v>114</v>
      </c>
      <c r="G10" s="101">
        <f>F10+4</f>
        <v>118</v>
      </c>
      <c r="H10" s="86"/>
      <c r="I10" s="200" t="s">
        <v>190</v>
      </c>
      <c r="J10" s="118" t="s">
        <v>191</v>
      </c>
      <c r="K10" s="118">
        <v>1</v>
      </c>
      <c r="L10" s="118">
        <v>0.5</v>
      </c>
      <c r="M10" s="118" t="s">
        <v>152</v>
      </c>
      <c r="N10" s="118" t="s">
        <v>191</v>
      </c>
      <c r="O10" s="200" t="s">
        <v>190</v>
      </c>
    </row>
    <row r="11" s="82" customFormat="1" ht="21" customHeight="1" spans="1:15">
      <c r="A11" s="98" t="s">
        <v>151</v>
      </c>
      <c r="B11" s="99">
        <f>C11-2.3/2</f>
        <v>29.7</v>
      </c>
      <c r="C11" s="99">
        <f>D11-2.3/2</f>
        <v>30.85</v>
      </c>
      <c r="D11" s="100">
        <v>32</v>
      </c>
      <c r="E11" s="99">
        <f>D11+2.6/2</f>
        <v>33.3</v>
      </c>
      <c r="F11" s="99">
        <f>E11+2.6/2</f>
        <v>34.6</v>
      </c>
      <c r="G11" s="99">
        <f>F11+2.6/2</f>
        <v>35.9</v>
      </c>
      <c r="H11" s="86"/>
      <c r="I11" s="118" t="s">
        <v>142</v>
      </c>
      <c r="J11" s="118" t="s">
        <v>192</v>
      </c>
      <c r="K11" s="118">
        <v>0.5</v>
      </c>
      <c r="L11" s="118">
        <v>0.5</v>
      </c>
      <c r="M11" s="118" t="s">
        <v>188</v>
      </c>
      <c r="N11" s="118" t="s">
        <v>148</v>
      </c>
      <c r="O11" s="118" t="s">
        <v>142</v>
      </c>
    </row>
    <row r="12" s="82" customFormat="1" ht="21" customHeight="1" spans="1:15">
      <c r="A12" s="98" t="s">
        <v>153</v>
      </c>
      <c r="B12" s="99">
        <f>C12-0.7</f>
        <v>21.1</v>
      </c>
      <c r="C12" s="99">
        <f>D12-0.7</f>
        <v>21.8</v>
      </c>
      <c r="D12" s="100">
        <v>22.5</v>
      </c>
      <c r="E12" s="99">
        <f>D12+0.7</f>
        <v>23.2</v>
      </c>
      <c r="F12" s="99">
        <f>E12+0.7</f>
        <v>23.9</v>
      </c>
      <c r="G12" s="99">
        <f>F12+0.9</f>
        <v>24.8</v>
      </c>
      <c r="H12" s="86"/>
      <c r="I12" s="200" t="s">
        <v>148</v>
      </c>
      <c r="J12" s="200" t="s">
        <v>148</v>
      </c>
      <c r="K12" s="200" t="s">
        <v>193</v>
      </c>
      <c r="L12" s="200" t="s">
        <v>194</v>
      </c>
      <c r="M12" s="200" t="s">
        <v>148</v>
      </c>
      <c r="N12" s="200" t="s">
        <v>148</v>
      </c>
      <c r="O12" s="200" t="s">
        <v>148</v>
      </c>
    </row>
    <row r="13" s="82" customFormat="1" ht="21" customHeight="1" spans="1:15">
      <c r="A13" s="98" t="s">
        <v>155</v>
      </c>
      <c r="B13" s="99">
        <f>C13-0.5</f>
        <v>19</v>
      </c>
      <c r="C13" s="99">
        <f>D13-0.5</f>
        <v>19.5</v>
      </c>
      <c r="D13" s="100">
        <v>20</v>
      </c>
      <c r="E13" s="99">
        <f t="shared" ref="E13:F13" si="0">D13+0.5</f>
        <v>20.5</v>
      </c>
      <c r="F13" s="99">
        <f t="shared" si="0"/>
        <v>21</v>
      </c>
      <c r="G13" s="99">
        <f>F13+0.7</f>
        <v>21.7</v>
      </c>
      <c r="H13" s="86"/>
      <c r="I13" s="118" t="s">
        <v>195</v>
      </c>
      <c r="J13" s="118" t="s">
        <v>195</v>
      </c>
      <c r="K13" s="118">
        <v>0</v>
      </c>
      <c r="L13" s="118">
        <v>0.3</v>
      </c>
      <c r="M13" s="118" t="s">
        <v>148</v>
      </c>
      <c r="N13" s="118" t="s">
        <v>195</v>
      </c>
      <c r="O13" s="118" t="s">
        <v>148</v>
      </c>
    </row>
    <row r="14" s="82" customFormat="1" ht="21" customHeight="1" spans="1:15">
      <c r="A14" s="98" t="s">
        <v>157</v>
      </c>
      <c r="B14" s="99">
        <f>C14-0.7</f>
        <v>27.7</v>
      </c>
      <c r="C14" s="99">
        <f>D14-0.6</f>
        <v>28.4</v>
      </c>
      <c r="D14" s="100">
        <v>29</v>
      </c>
      <c r="E14" s="99">
        <f>D14+0.6</f>
        <v>29.6</v>
      </c>
      <c r="F14" s="99">
        <f>E14+0.7</f>
        <v>30.3</v>
      </c>
      <c r="G14" s="99">
        <f>F14+0.6</f>
        <v>30.9</v>
      </c>
      <c r="H14" s="86"/>
      <c r="I14" s="118" t="s">
        <v>148</v>
      </c>
      <c r="J14" s="118" t="s">
        <v>196</v>
      </c>
      <c r="K14" s="118">
        <v>0.3</v>
      </c>
      <c r="L14" s="118">
        <v>0</v>
      </c>
      <c r="M14" s="118" t="s">
        <v>148</v>
      </c>
      <c r="N14" s="118" t="s">
        <v>148</v>
      </c>
      <c r="O14" s="118" t="s">
        <v>195</v>
      </c>
    </row>
    <row r="15" s="82" customFormat="1" ht="21" customHeight="1" spans="1:15">
      <c r="A15" s="98" t="s">
        <v>158</v>
      </c>
      <c r="B15" s="99">
        <f>C15-0.9</f>
        <v>41.2</v>
      </c>
      <c r="C15" s="99">
        <f>D15-0.9</f>
        <v>42.1</v>
      </c>
      <c r="D15" s="100">
        <v>43</v>
      </c>
      <c r="E15" s="99">
        <f>D15+1.1</f>
        <v>44.1</v>
      </c>
      <c r="F15" s="99">
        <f>E15+1.1</f>
        <v>45.2</v>
      </c>
      <c r="G15" s="99">
        <f>F15+1.1</f>
        <v>46.3</v>
      </c>
      <c r="H15" s="86"/>
      <c r="I15" s="118" t="s">
        <v>152</v>
      </c>
      <c r="J15" s="118" t="s">
        <v>195</v>
      </c>
      <c r="K15" s="118">
        <v>0</v>
      </c>
      <c r="L15" s="118">
        <v>0.5</v>
      </c>
      <c r="M15" s="118" t="s">
        <v>197</v>
      </c>
      <c r="N15" s="118" t="s">
        <v>148</v>
      </c>
      <c r="O15" s="200" t="s">
        <v>154</v>
      </c>
    </row>
    <row r="16" s="82" customFormat="1" ht="21" customHeight="1" spans="1:15">
      <c r="A16" s="98" t="s">
        <v>159</v>
      </c>
      <c r="B16" s="99">
        <f>D16-0.5</f>
        <v>14</v>
      </c>
      <c r="C16" s="99">
        <f>B16</f>
        <v>14</v>
      </c>
      <c r="D16" s="100">
        <v>14.5</v>
      </c>
      <c r="E16" s="99">
        <f>D16</f>
        <v>14.5</v>
      </c>
      <c r="F16" s="99">
        <f>D16+1.5</f>
        <v>16</v>
      </c>
      <c r="G16" s="99">
        <f t="shared" ref="G16:G19" si="1">F16</f>
        <v>16</v>
      </c>
      <c r="H16" s="86"/>
      <c r="I16" s="118" t="s">
        <v>148</v>
      </c>
      <c r="J16" s="118" t="s">
        <v>148</v>
      </c>
      <c r="K16" s="118">
        <v>0</v>
      </c>
      <c r="L16" s="118">
        <v>0</v>
      </c>
      <c r="M16" s="118" t="s">
        <v>148</v>
      </c>
      <c r="N16" s="200" t="s">
        <v>148</v>
      </c>
      <c r="O16" s="118" t="s">
        <v>195</v>
      </c>
    </row>
    <row r="17" s="82" customFormat="1" ht="21" customHeight="1" spans="1:15">
      <c r="A17" s="98" t="s">
        <v>160</v>
      </c>
      <c r="B17" s="99">
        <f>D17-0.5</f>
        <v>15.5</v>
      </c>
      <c r="C17" s="99">
        <f>B17</f>
        <v>15.5</v>
      </c>
      <c r="D17" s="100">
        <v>16</v>
      </c>
      <c r="E17" s="99">
        <f>D17</f>
        <v>16</v>
      </c>
      <c r="F17" s="99">
        <f>D17+1.5</f>
        <v>17.5</v>
      </c>
      <c r="G17" s="99">
        <f t="shared" si="1"/>
        <v>17.5</v>
      </c>
      <c r="H17" s="86"/>
      <c r="I17" s="118" t="s">
        <v>148</v>
      </c>
      <c r="J17" s="118" t="s">
        <v>148</v>
      </c>
      <c r="K17" s="118">
        <v>0</v>
      </c>
      <c r="L17" s="118">
        <v>0</v>
      </c>
      <c r="M17" s="118" t="s">
        <v>148</v>
      </c>
      <c r="N17" s="118" t="s">
        <v>148</v>
      </c>
      <c r="O17" s="118" t="s">
        <v>148</v>
      </c>
    </row>
    <row r="18" s="82" customFormat="1" ht="21" customHeight="1" spans="1:15">
      <c r="A18" s="98" t="s">
        <v>161</v>
      </c>
      <c r="B18" s="99">
        <f>D18-0.5</f>
        <v>15.5</v>
      </c>
      <c r="C18" s="99">
        <f>B18</f>
        <v>15.5</v>
      </c>
      <c r="D18" s="100">
        <v>16</v>
      </c>
      <c r="E18" s="99">
        <f>D18</f>
        <v>16</v>
      </c>
      <c r="F18" s="99">
        <f>D18+1.5</f>
        <v>17.5</v>
      </c>
      <c r="G18" s="99">
        <f t="shared" si="1"/>
        <v>17.5</v>
      </c>
      <c r="H18" s="86"/>
      <c r="I18" s="118" t="s">
        <v>148</v>
      </c>
      <c r="J18" s="118" t="s">
        <v>148</v>
      </c>
      <c r="K18" s="118">
        <v>0</v>
      </c>
      <c r="L18" s="118">
        <v>0</v>
      </c>
      <c r="M18" s="118" t="s">
        <v>148</v>
      </c>
      <c r="N18" s="118" t="s">
        <v>148</v>
      </c>
      <c r="O18" s="118" t="s">
        <v>148</v>
      </c>
    </row>
    <row r="19" s="82" customFormat="1" ht="21" customHeight="1" spans="1:15">
      <c r="A19" s="103" t="s">
        <v>162</v>
      </c>
      <c r="B19" s="101">
        <f>C19</f>
        <v>4.5</v>
      </c>
      <c r="C19" s="101">
        <f>D19</f>
        <v>4.5</v>
      </c>
      <c r="D19" s="102">
        <v>4.5</v>
      </c>
      <c r="E19" s="102">
        <f>D19</f>
        <v>4.5</v>
      </c>
      <c r="F19" s="102">
        <f t="shared" ref="F19" si="2">E19</f>
        <v>4.5</v>
      </c>
      <c r="G19" s="102">
        <f t="shared" si="1"/>
        <v>4.5</v>
      </c>
      <c r="H19" s="86"/>
      <c r="I19" s="118" t="s">
        <v>148</v>
      </c>
      <c r="J19" s="118" t="s">
        <v>148</v>
      </c>
      <c r="K19" s="118">
        <v>0</v>
      </c>
      <c r="L19" s="118">
        <v>0</v>
      </c>
      <c r="M19" s="118" t="s">
        <v>148</v>
      </c>
      <c r="N19" s="118" t="s">
        <v>148</v>
      </c>
      <c r="O19" s="118" t="s">
        <v>148</v>
      </c>
    </row>
    <row r="20" s="82" customFormat="1" ht="21" customHeight="1" spans="1:15">
      <c r="A20" s="104"/>
      <c r="B20" s="105"/>
      <c r="C20" s="105"/>
      <c r="D20" s="106"/>
      <c r="E20" s="105"/>
      <c r="F20" s="105"/>
      <c r="G20" s="105"/>
      <c r="H20" s="86"/>
      <c r="I20" s="118"/>
      <c r="J20" s="118"/>
      <c r="K20" s="118"/>
      <c r="L20" s="118"/>
      <c r="M20" s="118"/>
      <c r="N20" s="118"/>
      <c r="O20" s="118"/>
    </row>
    <row r="21" s="82" customFormat="1" ht="21" customHeight="1" spans="1:15">
      <c r="A21" s="107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</row>
    <row r="22" ht="29.1" customHeight="1" spans="1:15">
      <c r="A22" s="197"/>
      <c r="B22" s="109"/>
      <c r="C22" s="110"/>
      <c r="D22" s="110"/>
      <c r="E22" s="111"/>
      <c r="F22" s="111"/>
      <c r="G22" s="112"/>
      <c r="H22" s="113"/>
      <c r="I22" s="109"/>
      <c r="J22" s="110"/>
      <c r="K22" s="110"/>
      <c r="L22" s="110"/>
      <c r="M22" s="111"/>
      <c r="N22" s="111"/>
      <c r="O22" s="112"/>
    </row>
    <row r="23" ht="15"/>
    <row r="24" ht="14.25"/>
    <row r="25" ht="14.25"/>
  </sheetData>
  <mergeCells count="8">
    <mergeCell ref="A1:O1"/>
    <mergeCell ref="B2:C2"/>
    <mergeCell ref="E2:G2"/>
    <mergeCell ref="J2:O2"/>
    <mergeCell ref="B3:G3"/>
    <mergeCell ref="I3:O3"/>
    <mergeCell ref="A3:A5"/>
    <mergeCell ref="H2:H22"/>
  </mergeCells>
  <pageMargins left="0.751388888888889" right="0.751388888888889" top="1" bottom="1" header="0.5" footer="0.5"/>
  <pageSetup paperSize="9" scale="65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10" zoomScaleNormal="110" workbookViewId="0">
      <selection activeCell="O25" sqref="O25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0.62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198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>
      <c r="A2" s="121" t="s">
        <v>37</v>
      </c>
      <c r="B2" s="122" t="s">
        <v>38</v>
      </c>
      <c r="C2" s="122"/>
      <c r="D2" s="123" t="s">
        <v>46</v>
      </c>
      <c r="E2" s="124" t="s">
        <v>128</v>
      </c>
      <c r="F2" s="125" t="s">
        <v>199</v>
      </c>
      <c r="G2" s="126" t="s">
        <v>130</v>
      </c>
      <c r="H2" s="126"/>
      <c r="I2" s="154" t="s">
        <v>41</v>
      </c>
      <c r="J2" s="126" t="s">
        <v>42</v>
      </c>
      <c r="K2" s="176"/>
    </row>
    <row r="3" spans="1:11">
      <c r="A3" s="127" t="s">
        <v>58</v>
      </c>
      <c r="B3" s="128">
        <v>1650</v>
      </c>
      <c r="C3" s="128"/>
      <c r="D3" s="129" t="s">
        <v>200</v>
      </c>
      <c r="E3" s="130">
        <v>45301</v>
      </c>
      <c r="F3" s="130"/>
      <c r="G3" s="130"/>
      <c r="H3" s="131" t="s">
        <v>201</v>
      </c>
      <c r="I3" s="131"/>
      <c r="J3" s="131"/>
      <c r="K3" s="177"/>
    </row>
    <row r="4" spans="1:11">
      <c r="A4" s="132" t="s">
        <v>55</v>
      </c>
      <c r="B4" s="133">
        <v>2</v>
      </c>
      <c r="C4" s="133">
        <v>6</v>
      </c>
      <c r="D4" s="134" t="s">
        <v>202</v>
      </c>
      <c r="E4" s="135" t="s">
        <v>203</v>
      </c>
      <c r="F4" s="135"/>
      <c r="G4" s="135"/>
      <c r="H4" s="134" t="s">
        <v>204</v>
      </c>
      <c r="I4" s="134"/>
      <c r="J4" s="148" t="s">
        <v>49</v>
      </c>
      <c r="K4" s="178" t="s">
        <v>50</v>
      </c>
    </row>
    <row r="5" spans="1:11">
      <c r="A5" s="132" t="s">
        <v>205</v>
      </c>
      <c r="B5" s="128">
        <v>1</v>
      </c>
      <c r="C5" s="128"/>
      <c r="D5" s="129" t="s">
        <v>206</v>
      </c>
      <c r="E5" s="129"/>
      <c r="F5" s="129"/>
      <c r="G5" s="129"/>
      <c r="H5" s="134" t="s">
        <v>207</v>
      </c>
      <c r="I5" s="134"/>
      <c r="J5" s="148" t="s">
        <v>49</v>
      </c>
      <c r="K5" s="178" t="s">
        <v>50</v>
      </c>
    </row>
    <row r="6" ht="15" spans="1:11">
      <c r="A6" s="136" t="s">
        <v>208</v>
      </c>
      <c r="B6" s="137">
        <v>125</v>
      </c>
      <c r="C6" s="137"/>
      <c r="D6" s="138" t="s">
        <v>209</v>
      </c>
      <c r="E6" s="139">
        <v>1663</v>
      </c>
      <c r="F6" s="140"/>
      <c r="G6" s="138"/>
      <c r="H6" s="141" t="s">
        <v>210</v>
      </c>
      <c r="I6" s="141"/>
      <c r="J6" s="140" t="s">
        <v>49</v>
      </c>
      <c r="K6" s="179" t="s">
        <v>50</v>
      </c>
    </row>
    <row r="7" ht="15" spans="1:11">
      <c r="A7" s="142"/>
      <c r="B7" s="143"/>
      <c r="C7" s="143"/>
      <c r="D7" s="142"/>
      <c r="E7" s="143"/>
      <c r="F7" s="144"/>
      <c r="G7" s="142"/>
      <c r="H7" s="144"/>
      <c r="I7" s="143"/>
      <c r="J7" s="143"/>
      <c r="K7" s="143"/>
    </row>
    <row r="8" spans="1:11">
      <c r="A8" s="145" t="s">
        <v>211</v>
      </c>
      <c r="B8" s="125" t="s">
        <v>212</v>
      </c>
      <c r="C8" s="125" t="s">
        <v>213</v>
      </c>
      <c r="D8" s="125" t="s">
        <v>214</v>
      </c>
      <c r="E8" s="125" t="s">
        <v>215</v>
      </c>
      <c r="F8" s="125" t="s">
        <v>216</v>
      </c>
      <c r="G8" s="146" t="s">
        <v>217</v>
      </c>
      <c r="H8" s="147"/>
      <c r="I8" s="147"/>
      <c r="J8" s="147"/>
      <c r="K8" s="180"/>
    </row>
    <row r="9" spans="1:11">
      <c r="A9" s="132" t="s">
        <v>218</v>
      </c>
      <c r="B9" s="134"/>
      <c r="C9" s="148" t="s">
        <v>49</v>
      </c>
      <c r="D9" s="148" t="s">
        <v>50</v>
      </c>
      <c r="E9" s="129" t="s">
        <v>219</v>
      </c>
      <c r="F9" s="149" t="s">
        <v>220</v>
      </c>
      <c r="G9" s="150"/>
      <c r="H9" s="151"/>
      <c r="I9" s="151"/>
      <c r="J9" s="151"/>
      <c r="K9" s="181"/>
    </row>
    <row r="10" spans="1:11">
      <c r="A10" s="132" t="s">
        <v>221</v>
      </c>
      <c r="B10" s="134"/>
      <c r="C10" s="148" t="s">
        <v>49</v>
      </c>
      <c r="D10" s="148" t="s">
        <v>50</v>
      </c>
      <c r="E10" s="129" t="s">
        <v>222</v>
      </c>
      <c r="F10" s="149" t="s">
        <v>223</v>
      </c>
      <c r="G10" s="150" t="s">
        <v>224</v>
      </c>
      <c r="H10" s="151"/>
      <c r="I10" s="151"/>
      <c r="J10" s="151"/>
      <c r="K10" s="181"/>
    </row>
    <row r="11" spans="1:11">
      <c r="A11" s="152" t="s">
        <v>174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82"/>
    </row>
    <row r="12" spans="1:11">
      <c r="A12" s="127" t="s">
        <v>72</v>
      </c>
      <c r="B12" s="148" t="s">
        <v>68</v>
      </c>
      <c r="C12" s="148" t="s">
        <v>69</v>
      </c>
      <c r="D12" s="149"/>
      <c r="E12" s="129" t="s">
        <v>70</v>
      </c>
      <c r="F12" s="148" t="s">
        <v>68</v>
      </c>
      <c r="G12" s="148" t="s">
        <v>69</v>
      </c>
      <c r="H12" s="148"/>
      <c r="I12" s="129" t="s">
        <v>225</v>
      </c>
      <c r="J12" s="148" t="s">
        <v>68</v>
      </c>
      <c r="K12" s="178" t="s">
        <v>69</v>
      </c>
    </row>
    <row r="13" spans="1:11">
      <c r="A13" s="127" t="s">
        <v>75</v>
      </c>
      <c r="B13" s="148" t="s">
        <v>68</v>
      </c>
      <c r="C13" s="148" t="s">
        <v>69</v>
      </c>
      <c r="D13" s="149"/>
      <c r="E13" s="129" t="s">
        <v>80</v>
      </c>
      <c r="F13" s="148" t="s">
        <v>68</v>
      </c>
      <c r="G13" s="148" t="s">
        <v>69</v>
      </c>
      <c r="H13" s="148"/>
      <c r="I13" s="129" t="s">
        <v>226</v>
      </c>
      <c r="J13" s="148" t="s">
        <v>68</v>
      </c>
      <c r="K13" s="178" t="s">
        <v>69</v>
      </c>
    </row>
    <row r="14" ht="15" spans="1:11">
      <c r="A14" s="136" t="s">
        <v>227</v>
      </c>
      <c r="B14" s="140" t="s">
        <v>68</v>
      </c>
      <c r="C14" s="140" t="s">
        <v>69</v>
      </c>
      <c r="D14" s="139"/>
      <c r="E14" s="138" t="s">
        <v>228</v>
      </c>
      <c r="F14" s="140" t="s">
        <v>68</v>
      </c>
      <c r="G14" s="140" t="s">
        <v>69</v>
      </c>
      <c r="H14" s="140"/>
      <c r="I14" s="138" t="s">
        <v>229</v>
      </c>
      <c r="J14" s="140" t="s">
        <v>68</v>
      </c>
      <c r="K14" s="179" t="s">
        <v>69</v>
      </c>
    </row>
    <row r="15" ht="15" spans="1:11">
      <c r="A15" s="142"/>
      <c r="B15" s="144"/>
      <c r="C15" s="144"/>
      <c r="D15" s="143"/>
      <c r="E15" s="142"/>
      <c r="F15" s="144"/>
      <c r="G15" s="144"/>
      <c r="H15" s="144"/>
      <c r="I15" s="142"/>
      <c r="J15" s="144"/>
      <c r="K15" s="144"/>
    </row>
    <row r="16" spans="1:11">
      <c r="A16" s="121" t="s">
        <v>230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83"/>
    </row>
    <row r="17" spans="1:11">
      <c r="A17" s="132" t="s">
        <v>231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84"/>
    </row>
    <row r="18" spans="1:11">
      <c r="A18" s="132" t="s">
        <v>232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84"/>
    </row>
    <row r="19" spans="1:11">
      <c r="A19" s="155" t="s">
        <v>233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78"/>
    </row>
    <row r="20" spans="1:11">
      <c r="A20" s="156" t="s">
        <v>234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85"/>
    </row>
    <row r="21" spans="1:11">
      <c r="A21" s="156"/>
      <c r="B21" s="157"/>
      <c r="C21" s="157"/>
      <c r="D21" s="157"/>
      <c r="E21" s="157"/>
      <c r="F21" s="157"/>
      <c r="G21" s="157"/>
      <c r="H21" s="157"/>
      <c r="I21" s="157"/>
      <c r="J21" s="157"/>
      <c r="K21" s="185"/>
    </row>
    <row r="22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85"/>
    </row>
    <row r="23" spans="1:11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86"/>
    </row>
    <row r="24" spans="1:11">
      <c r="A24" s="132" t="s">
        <v>106</v>
      </c>
      <c r="B24" s="134"/>
      <c r="C24" s="148" t="s">
        <v>49</v>
      </c>
      <c r="D24" s="148" t="s">
        <v>50</v>
      </c>
      <c r="E24" s="131"/>
      <c r="F24" s="131"/>
      <c r="G24" s="131"/>
      <c r="H24" s="131"/>
      <c r="I24" s="131"/>
      <c r="J24" s="131"/>
      <c r="K24" s="177"/>
    </row>
    <row r="25" ht="15" spans="1:11">
      <c r="A25" s="160" t="s">
        <v>235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87"/>
    </row>
    <row r="26" ht="15" spans="1:1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spans="1:11">
      <c r="A27" s="163" t="s">
        <v>236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80"/>
    </row>
    <row r="28" spans="1:11">
      <c r="A28" s="164" t="s">
        <v>237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88"/>
    </row>
    <row r="29" spans="1:11">
      <c r="A29" s="164" t="s">
        <v>238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88"/>
    </row>
    <row r="30" spans="1:11">
      <c r="A30" s="164"/>
      <c r="B30" s="165"/>
      <c r="C30" s="165"/>
      <c r="D30" s="165"/>
      <c r="E30" s="165"/>
      <c r="F30" s="165"/>
      <c r="G30" s="165"/>
      <c r="H30" s="165"/>
      <c r="I30" s="165"/>
      <c r="J30" s="165"/>
      <c r="K30" s="188"/>
    </row>
    <row r="3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88"/>
    </row>
    <row r="32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88"/>
    </row>
    <row r="33" ht="23.1" customHeight="1" spans="1:11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88"/>
    </row>
    <row r="34" ht="23.1" customHeight="1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85"/>
    </row>
    <row r="35" ht="23.1" customHeight="1" spans="1:11">
      <c r="A35" s="166"/>
      <c r="B35" s="157"/>
      <c r="C35" s="157"/>
      <c r="D35" s="157"/>
      <c r="E35" s="157"/>
      <c r="F35" s="157"/>
      <c r="G35" s="157"/>
      <c r="H35" s="157"/>
      <c r="I35" s="157"/>
      <c r="J35" s="157"/>
      <c r="K35" s="185"/>
    </row>
    <row r="36" ht="23.1" customHeight="1" spans="1:11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89"/>
    </row>
    <row r="37" ht="18.75" customHeight="1" spans="1:11">
      <c r="A37" s="169" t="s">
        <v>239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0"/>
    </row>
    <row r="38" ht="18.75" customHeight="1" spans="1:11">
      <c r="A38" s="132" t="s">
        <v>240</v>
      </c>
      <c r="B38" s="134"/>
      <c r="C38" s="134"/>
      <c r="D38" s="131" t="s">
        <v>241</v>
      </c>
      <c r="E38" s="131"/>
      <c r="F38" s="171" t="s">
        <v>242</v>
      </c>
      <c r="G38" s="172"/>
      <c r="H38" s="134" t="s">
        <v>243</v>
      </c>
      <c r="I38" s="134"/>
      <c r="J38" s="134" t="s">
        <v>244</v>
      </c>
      <c r="K38" s="184"/>
    </row>
    <row r="39" ht="18.75" customHeight="1" spans="1:11">
      <c r="A39" s="132" t="s">
        <v>107</v>
      </c>
      <c r="B39" s="134" t="s">
        <v>245</v>
      </c>
      <c r="C39" s="134"/>
      <c r="D39" s="134"/>
      <c r="E39" s="134"/>
      <c r="F39" s="134"/>
      <c r="G39" s="134"/>
      <c r="H39" s="134"/>
      <c r="I39" s="134"/>
      <c r="J39" s="134"/>
      <c r="K39" s="184"/>
    </row>
    <row r="40" ht="30.95" customHeight="1" spans="1:11">
      <c r="A40" s="132"/>
      <c r="B40" s="134"/>
      <c r="C40" s="134"/>
      <c r="D40" s="134"/>
      <c r="E40" s="134"/>
      <c r="F40" s="134"/>
      <c r="G40" s="134"/>
      <c r="H40" s="134"/>
      <c r="I40" s="134"/>
      <c r="J40" s="134"/>
      <c r="K40" s="184"/>
    </row>
    <row r="41" ht="18.75" customHeight="1" spans="1:11">
      <c r="A41" s="132"/>
      <c r="B41" s="134"/>
      <c r="C41" s="134"/>
      <c r="D41" s="134"/>
      <c r="E41" s="134"/>
      <c r="F41" s="134"/>
      <c r="G41" s="134"/>
      <c r="H41" s="134"/>
      <c r="I41" s="134"/>
      <c r="J41" s="134"/>
      <c r="K41" s="184"/>
    </row>
    <row r="42" ht="32.1" customHeight="1" spans="1:11">
      <c r="A42" s="136" t="s">
        <v>118</v>
      </c>
      <c r="B42" s="173" t="s">
        <v>246</v>
      </c>
      <c r="C42" s="173"/>
      <c r="D42" s="138" t="s">
        <v>247</v>
      </c>
      <c r="E42" s="139" t="s">
        <v>248</v>
      </c>
      <c r="F42" s="138" t="s">
        <v>122</v>
      </c>
      <c r="G42" s="174">
        <v>45293</v>
      </c>
      <c r="H42" s="175" t="s">
        <v>123</v>
      </c>
      <c r="I42" s="175"/>
      <c r="J42" s="173" t="s">
        <v>124</v>
      </c>
      <c r="K42" s="19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N26" sqref="N26"/>
    </sheetView>
  </sheetViews>
  <sheetFormatPr defaultColWidth="9" defaultRowHeight="26.1" customHeight="1"/>
  <cols>
    <col min="1" max="1" width="16.125" style="83" customWidth="1"/>
    <col min="2" max="8" width="9" style="83"/>
    <col min="9" max="9" width="12.625" style="83" customWidth="1"/>
    <col min="10" max="10" width="11.625" style="83" customWidth="1"/>
    <col min="11" max="11" width="11.375" style="83" customWidth="1"/>
    <col min="12" max="12" width="11.875" style="83" customWidth="1"/>
    <col min="13" max="13" width="11.25" style="83" customWidth="1"/>
    <col min="14" max="14" width="11.375" style="83" customWidth="1"/>
    <col min="15" max="16384" width="9" style="83"/>
  </cols>
  <sheetData>
    <row r="1" ht="30" customHeight="1" spans="1:14">
      <c r="A1" s="84" t="s">
        <v>127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="82" customFormat="1" ht="24.95" customHeight="1" spans="1:14">
      <c r="A2" s="86" t="s">
        <v>46</v>
      </c>
      <c r="B2" s="87" t="s">
        <v>128</v>
      </c>
      <c r="C2" s="88"/>
      <c r="D2" s="89" t="s">
        <v>129</v>
      </c>
      <c r="E2" s="90" t="s">
        <v>130</v>
      </c>
      <c r="F2" s="90"/>
      <c r="G2" s="90"/>
      <c r="H2" s="91" t="s">
        <v>249</v>
      </c>
      <c r="I2" s="114" t="s">
        <v>41</v>
      </c>
      <c r="J2" s="115" t="s">
        <v>131</v>
      </c>
      <c r="K2" s="116"/>
      <c r="L2" s="116"/>
      <c r="M2" s="116"/>
      <c r="N2" s="117"/>
    </row>
    <row r="3" s="82" customFormat="1" ht="23.1" customHeight="1" spans="1:14">
      <c r="A3" s="92" t="s">
        <v>132</v>
      </c>
      <c r="B3" s="93" t="s">
        <v>133</v>
      </c>
      <c r="C3" s="92"/>
      <c r="D3" s="92"/>
      <c r="E3" s="92"/>
      <c r="F3" s="92"/>
      <c r="G3" s="92"/>
      <c r="H3" s="86"/>
      <c r="I3" s="93" t="s">
        <v>134</v>
      </c>
      <c r="J3" s="92"/>
      <c r="K3" s="92"/>
      <c r="L3" s="92"/>
      <c r="M3" s="92"/>
      <c r="N3" s="92"/>
    </row>
    <row r="4" s="82" customFormat="1" ht="23.1" customHeight="1" spans="1:14">
      <c r="A4" s="92"/>
      <c r="B4" s="94" t="s">
        <v>93</v>
      </c>
      <c r="C4" s="95" t="s">
        <v>94</v>
      </c>
      <c r="D4" s="95" t="s">
        <v>95</v>
      </c>
      <c r="E4" s="95" t="s">
        <v>96</v>
      </c>
      <c r="F4" s="95" t="s">
        <v>97</v>
      </c>
      <c r="G4" s="95" t="s">
        <v>98</v>
      </c>
      <c r="H4" s="86"/>
      <c r="I4" s="94" t="s">
        <v>93</v>
      </c>
      <c r="J4" s="95" t="s">
        <v>94</v>
      </c>
      <c r="K4" s="95" t="s">
        <v>95</v>
      </c>
      <c r="L4" s="95" t="s">
        <v>96</v>
      </c>
      <c r="M4" s="95" t="s">
        <v>97</v>
      </c>
      <c r="N4" s="95" t="s">
        <v>98</v>
      </c>
    </row>
    <row r="5" s="82" customFormat="1" ht="23.1" customHeight="1" spans="1:14">
      <c r="A5" s="92"/>
      <c r="B5" s="96" t="s">
        <v>135</v>
      </c>
      <c r="C5" s="96" t="s">
        <v>136</v>
      </c>
      <c r="D5" s="97" t="s">
        <v>137</v>
      </c>
      <c r="E5" s="96" t="s">
        <v>138</v>
      </c>
      <c r="F5" s="96" t="s">
        <v>139</v>
      </c>
      <c r="G5" s="96" t="s">
        <v>140</v>
      </c>
      <c r="H5" s="86"/>
      <c r="I5" s="105" t="s">
        <v>135</v>
      </c>
      <c r="J5" s="105" t="s">
        <v>136</v>
      </c>
      <c r="K5" s="106" t="s">
        <v>137</v>
      </c>
      <c r="L5" s="105" t="s">
        <v>138</v>
      </c>
      <c r="M5" s="105" t="s">
        <v>139</v>
      </c>
      <c r="N5" s="105" t="s">
        <v>140</v>
      </c>
    </row>
    <row r="6" s="82" customFormat="1" ht="21" customHeight="1" spans="1:14">
      <c r="A6" s="98" t="s">
        <v>141</v>
      </c>
      <c r="B6" s="99">
        <f>C6-2.1</f>
        <v>98.8</v>
      </c>
      <c r="C6" s="99">
        <f>D6-2.1</f>
        <v>100.9</v>
      </c>
      <c r="D6" s="100">
        <v>103</v>
      </c>
      <c r="E6" s="99">
        <f>D6+2.1</f>
        <v>105.1</v>
      </c>
      <c r="F6" s="99">
        <f>E6+2.1</f>
        <v>107.2</v>
      </c>
      <c r="G6" s="99">
        <f>F6+2.1</f>
        <v>109.3</v>
      </c>
      <c r="H6" s="86"/>
      <c r="I6" s="118" t="s">
        <v>154</v>
      </c>
      <c r="J6" s="118" t="s">
        <v>148</v>
      </c>
      <c r="K6" s="118" t="s">
        <v>148</v>
      </c>
      <c r="L6" s="118" t="s">
        <v>188</v>
      </c>
      <c r="M6" s="118" t="s">
        <v>196</v>
      </c>
      <c r="N6" s="118" t="s">
        <v>250</v>
      </c>
    </row>
    <row r="7" s="82" customFormat="1" ht="21" customHeight="1" spans="1:14">
      <c r="A7" s="98" t="s">
        <v>143</v>
      </c>
      <c r="B7" s="99">
        <f>C7-1.5</f>
        <v>71</v>
      </c>
      <c r="C7" s="99">
        <f>D7-1.5</f>
        <v>72.5</v>
      </c>
      <c r="D7" s="100">
        <v>74</v>
      </c>
      <c r="E7" s="99">
        <f>D7+1.5</f>
        <v>75.5</v>
      </c>
      <c r="F7" s="99">
        <f>E7+1.5</f>
        <v>77</v>
      </c>
      <c r="G7" s="99">
        <f>F7+1.5</f>
        <v>78.5</v>
      </c>
      <c r="H7" s="86"/>
      <c r="I7" s="118" t="s">
        <v>148</v>
      </c>
      <c r="J7" s="118" t="s">
        <v>142</v>
      </c>
      <c r="K7" s="118" t="s">
        <v>148</v>
      </c>
      <c r="L7" s="118" t="s">
        <v>197</v>
      </c>
      <c r="M7" s="118" t="s">
        <v>144</v>
      </c>
      <c r="N7" s="118" t="s">
        <v>148</v>
      </c>
    </row>
    <row r="8" s="82" customFormat="1" ht="21" customHeight="1" spans="1:14">
      <c r="A8" s="98" t="s">
        <v>145</v>
      </c>
      <c r="B8" s="99">
        <f>C8-4</f>
        <v>76</v>
      </c>
      <c r="C8" s="99">
        <f>D8-4</f>
        <v>80</v>
      </c>
      <c r="D8" s="100">
        <v>84</v>
      </c>
      <c r="E8" s="99">
        <f>D8+4</f>
        <v>88</v>
      </c>
      <c r="F8" s="99">
        <f>E8+5</f>
        <v>93</v>
      </c>
      <c r="G8" s="99">
        <f>F8+6</f>
        <v>99</v>
      </c>
      <c r="H8" s="86"/>
      <c r="I8" s="118" t="s">
        <v>144</v>
      </c>
      <c r="J8" s="118" t="s">
        <v>144</v>
      </c>
      <c r="K8" s="118" t="s">
        <v>148</v>
      </c>
      <c r="L8" s="118" t="s">
        <v>142</v>
      </c>
      <c r="M8" s="118" t="s">
        <v>148</v>
      </c>
      <c r="N8" s="118" t="s">
        <v>154</v>
      </c>
    </row>
    <row r="9" s="82" customFormat="1" ht="21" customHeight="1" spans="1:14">
      <c r="A9" s="98" t="s">
        <v>147</v>
      </c>
      <c r="B9" s="99">
        <f>C9-4</f>
        <v>84</v>
      </c>
      <c r="C9" s="99">
        <f>D9-4</f>
        <v>88</v>
      </c>
      <c r="D9" s="100">
        <v>92</v>
      </c>
      <c r="E9" s="99">
        <f>D9+4</f>
        <v>96</v>
      </c>
      <c r="F9" s="99">
        <f>E9+5</f>
        <v>101</v>
      </c>
      <c r="G9" s="99">
        <f>F9+6</f>
        <v>107</v>
      </c>
      <c r="H9" s="86"/>
      <c r="I9" s="118" t="s">
        <v>148</v>
      </c>
      <c r="J9" s="118" t="s">
        <v>148</v>
      </c>
      <c r="K9" s="118" t="s">
        <v>148</v>
      </c>
      <c r="L9" s="118" t="s">
        <v>148</v>
      </c>
      <c r="M9" s="118" t="s">
        <v>148</v>
      </c>
      <c r="N9" s="118" t="s">
        <v>148</v>
      </c>
    </row>
    <row r="10" s="82" customFormat="1" ht="21" customHeight="1" spans="1:14">
      <c r="A10" s="98" t="s">
        <v>149</v>
      </c>
      <c r="B10" s="101">
        <f>C10-3.6</f>
        <v>98.8</v>
      </c>
      <c r="C10" s="101">
        <f>D10-3.6</f>
        <v>102.4</v>
      </c>
      <c r="D10" s="102">
        <v>106</v>
      </c>
      <c r="E10" s="101">
        <f>D10+4</f>
        <v>110</v>
      </c>
      <c r="F10" s="101">
        <f>E10+4</f>
        <v>114</v>
      </c>
      <c r="G10" s="101">
        <f>F10+4</f>
        <v>118</v>
      </c>
      <c r="H10" s="86"/>
      <c r="I10" s="118" t="s">
        <v>251</v>
      </c>
      <c r="J10" s="118" t="s">
        <v>191</v>
      </c>
      <c r="K10" s="118" t="s">
        <v>252</v>
      </c>
      <c r="L10" s="118" t="s">
        <v>253</v>
      </c>
      <c r="M10" s="118" t="s">
        <v>152</v>
      </c>
      <c r="N10" s="118" t="s">
        <v>196</v>
      </c>
    </row>
    <row r="11" s="82" customFormat="1" ht="21" customHeight="1" spans="1:14">
      <c r="A11" s="98" t="s">
        <v>151</v>
      </c>
      <c r="B11" s="99">
        <f>C11-2.3/2</f>
        <v>29.7</v>
      </c>
      <c r="C11" s="99">
        <f>D11-2.3/2</f>
        <v>30.85</v>
      </c>
      <c r="D11" s="100">
        <v>32</v>
      </c>
      <c r="E11" s="99">
        <f>D11+2.6/2</f>
        <v>33.3</v>
      </c>
      <c r="F11" s="99">
        <f>E11+2.6/2</f>
        <v>34.6</v>
      </c>
      <c r="G11" s="99">
        <f>F11+2.6/2</f>
        <v>35.9</v>
      </c>
      <c r="H11" s="86"/>
      <c r="I11" s="118" t="s">
        <v>142</v>
      </c>
      <c r="J11" s="118" t="s">
        <v>154</v>
      </c>
      <c r="K11" s="118" t="s">
        <v>148</v>
      </c>
      <c r="L11" s="118" t="s">
        <v>148</v>
      </c>
      <c r="M11" s="118" t="s">
        <v>197</v>
      </c>
      <c r="N11" s="118" t="s">
        <v>148</v>
      </c>
    </row>
    <row r="12" s="82" customFormat="1" ht="21" customHeight="1" spans="1:14">
      <c r="A12" s="98" t="s">
        <v>153</v>
      </c>
      <c r="B12" s="99">
        <f>C12-0.7</f>
        <v>21.1</v>
      </c>
      <c r="C12" s="99">
        <f>D12-0.7</f>
        <v>21.8</v>
      </c>
      <c r="D12" s="100">
        <v>22.5</v>
      </c>
      <c r="E12" s="99">
        <f>D12+0.7</f>
        <v>23.2</v>
      </c>
      <c r="F12" s="99">
        <f>E12+0.7</f>
        <v>23.9</v>
      </c>
      <c r="G12" s="99">
        <f>F12+0.9</f>
        <v>24.8</v>
      </c>
      <c r="H12" s="86"/>
      <c r="I12" s="118" t="s">
        <v>148</v>
      </c>
      <c r="J12" s="118" t="s">
        <v>148</v>
      </c>
      <c r="K12" s="118" t="s">
        <v>195</v>
      </c>
      <c r="L12" s="118" t="s">
        <v>195</v>
      </c>
      <c r="M12" s="118" t="s">
        <v>142</v>
      </c>
      <c r="N12" s="118" t="s">
        <v>254</v>
      </c>
    </row>
    <row r="13" s="82" customFormat="1" ht="21" customHeight="1" spans="1:14">
      <c r="A13" s="98" t="s">
        <v>155</v>
      </c>
      <c r="B13" s="99">
        <f>C13-0.5</f>
        <v>19</v>
      </c>
      <c r="C13" s="99">
        <f>D13-0.5</f>
        <v>19.5</v>
      </c>
      <c r="D13" s="100">
        <v>20</v>
      </c>
      <c r="E13" s="99">
        <f t="shared" ref="E13:F13" si="0">D13+0.5</f>
        <v>20.5</v>
      </c>
      <c r="F13" s="99">
        <f t="shared" si="0"/>
        <v>21</v>
      </c>
      <c r="G13" s="99">
        <f>F13+0.7</f>
        <v>21.7</v>
      </c>
      <c r="H13" s="86"/>
      <c r="I13" s="118" t="s">
        <v>188</v>
      </c>
      <c r="J13" s="118" t="s">
        <v>195</v>
      </c>
      <c r="K13" s="118" t="s">
        <v>148</v>
      </c>
      <c r="L13" s="118" t="s">
        <v>255</v>
      </c>
      <c r="M13" s="118" t="s">
        <v>196</v>
      </c>
      <c r="N13" s="118" t="s">
        <v>195</v>
      </c>
    </row>
    <row r="14" s="82" customFormat="1" ht="21" customHeight="1" spans="1:14">
      <c r="A14" s="98" t="s">
        <v>157</v>
      </c>
      <c r="B14" s="99">
        <f>C14-0.7</f>
        <v>27.7</v>
      </c>
      <c r="C14" s="99">
        <f>D14-0.6</f>
        <v>28.4</v>
      </c>
      <c r="D14" s="100">
        <v>29</v>
      </c>
      <c r="E14" s="99">
        <f>D14+0.6</f>
        <v>29.6</v>
      </c>
      <c r="F14" s="99">
        <f>E14+0.7</f>
        <v>30.3</v>
      </c>
      <c r="G14" s="99">
        <f>F14+0.6</f>
        <v>30.9</v>
      </c>
      <c r="H14" s="86"/>
      <c r="I14" s="118" t="s">
        <v>188</v>
      </c>
      <c r="J14" s="118" t="s">
        <v>196</v>
      </c>
      <c r="K14" s="118" t="s">
        <v>154</v>
      </c>
      <c r="L14" s="118" t="s">
        <v>148</v>
      </c>
      <c r="M14" s="118" t="s">
        <v>195</v>
      </c>
      <c r="N14" s="118">
        <v>0</v>
      </c>
    </row>
    <row r="15" s="82" customFormat="1" ht="21" customHeight="1" spans="1:14">
      <c r="A15" s="98" t="s">
        <v>158</v>
      </c>
      <c r="B15" s="99">
        <f>C15-0.9</f>
        <v>41.2</v>
      </c>
      <c r="C15" s="99">
        <f>D15-0.9</f>
        <v>42.1</v>
      </c>
      <c r="D15" s="100">
        <v>43</v>
      </c>
      <c r="E15" s="99">
        <f>D15+1.1</f>
        <v>44.1</v>
      </c>
      <c r="F15" s="99">
        <f>E15+1.1</f>
        <v>45.2</v>
      </c>
      <c r="G15" s="99">
        <f>F15+1.1</f>
        <v>46.3</v>
      </c>
      <c r="H15" s="86"/>
      <c r="I15" s="118" t="s">
        <v>154</v>
      </c>
      <c r="J15" s="118" t="s">
        <v>154</v>
      </c>
      <c r="K15" s="118" t="s">
        <v>148</v>
      </c>
      <c r="L15" s="118" t="s">
        <v>188</v>
      </c>
      <c r="M15" s="118" t="s">
        <v>148</v>
      </c>
      <c r="N15" s="118" t="s">
        <v>154</v>
      </c>
    </row>
    <row r="16" s="82" customFormat="1" ht="21" customHeight="1" spans="1:14">
      <c r="A16" s="98" t="s">
        <v>159</v>
      </c>
      <c r="B16" s="99">
        <f>D16-0.5</f>
        <v>14</v>
      </c>
      <c r="C16" s="99">
        <f>B16</f>
        <v>14</v>
      </c>
      <c r="D16" s="100">
        <v>14.5</v>
      </c>
      <c r="E16" s="99">
        <f>D16</f>
        <v>14.5</v>
      </c>
      <c r="F16" s="99">
        <f>D16+1.5</f>
        <v>16</v>
      </c>
      <c r="G16" s="99">
        <f t="shared" ref="G16:G19" si="1">F16</f>
        <v>16</v>
      </c>
      <c r="H16" s="86"/>
      <c r="I16" s="118" t="s">
        <v>148</v>
      </c>
      <c r="J16" s="118" t="s">
        <v>148</v>
      </c>
      <c r="K16" s="118" t="s">
        <v>148</v>
      </c>
      <c r="L16" s="118" t="s">
        <v>148</v>
      </c>
      <c r="M16" s="118" t="s">
        <v>148</v>
      </c>
      <c r="N16" s="118" t="s">
        <v>254</v>
      </c>
    </row>
    <row r="17" s="82" customFormat="1" ht="21" customHeight="1" spans="1:14">
      <c r="A17" s="98" t="s">
        <v>160</v>
      </c>
      <c r="B17" s="99">
        <f>D17-0.5</f>
        <v>15.5</v>
      </c>
      <c r="C17" s="99">
        <f>B17</f>
        <v>15.5</v>
      </c>
      <c r="D17" s="100">
        <v>16</v>
      </c>
      <c r="E17" s="99">
        <f>D17</f>
        <v>16</v>
      </c>
      <c r="F17" s="99">
        <f>D17+1.5</f>
        <v>17.5</v>
      </c>
      <c r="G17" s="99">
        <f t="shared" si="1"/>
        <v>17.5</v>
      </c>
      <c r="H17" s="86"/>
      <c r="I17" s="118" t="s">
        <v>148</v>
      </c>
      <c r="J17" s="118" t="s">
        <v>148</v>
      </c>
      <c r="K17" s="118" t="s">
        <v>148</v>
      </c>
      <c r="L17" s="118" t="s">
        <v>148</v>
      </c>
      <c r="M17" s="118" t="s">
        <v>148</v>
      </c>
      <c r="N17" s="118" t="s">
        <v>148</v>
      </c>
    </row>
    <row r="18" s="82" customFormat="1" ht="21" customHeight="1" spans="1:14">
      <c r="A18" s="98" t="s">
        <v>161</v>
      </c>
      <c r="B18" s="99">
        <f>D18-0.5</f>
        <v>15.5</v>
      </c>
      <c r="C18" s="99">
        <f>B18</f>
        <v>15.5</v>
      </c>
      <c r="D18" s="100">
        <v>16</v>
      </c>
      <c r="E18" s="99">
        <f>D18</f>
        <v>16</v>
      </c>
      <c r="F18" s="99">
        <f>D18+1.5</f>
        <v>17.5</v>
      </c>
      <c r="G18" s="99">
        <f t="shared" si="1"/>
        <v>17.5</v>
      </c>
      <c r="H18" s="86"/>
      <c r="I18" s="118" t="s">
        <v>148</v>
      </c>
      <c r="J18" s="118" t="s">
        <v>148</v>
      </c>
      <c r="K18" s="118" t="s">
        <v>148</v>
      </c>
      <c r="L18" s="118" t="s">
        <v>148</v>
      </c>
      <c r="M18" s="118" t="s">
        <v>148</v>
      </c>
      <c r="N18" s="118" t="s">
        <v>148</v>
      </c>
    </row>
    <row r="19" s="82" customFormat="1" ht="21" customHeight="1" spans="1:14">
      <c r="A19" s="103" t="s">
        <v>162</v>
      </c>
      <c r="B19" s="101">
        <f>C19</f>
        <v>4.5</v>
      </c>
      <c r="C19" s="101">
        <f>D19</f>
        <v>4.5</v>
      </c>
      <c r="D19" s="102">
        <v>4.5</v>
      </c>
      <c r="E19" s="102">
        <f>D19</f>
        <v>4.5</v>
      </c>
      <c r="F19" s="102">
        <f t="shared" ref="F19" si="2">E19</f>
        <v>4.5</v>
      </c>
      <c r="G19" s="102">
        <f t="shared" si="1"/>
        <v>4.5</v>
      </c>
      <c r="H19" s="86"/>
      <c r="I19" s="118" t="s">
        <v>148</v>
      </c>
      <c r="J19" s="118" t="s">
        <v>148</v>
      </c>
      <c r="K19" s="118" t="s">
        <v>148</v>
      </c>
      <c r="L19" s="118" t="s">
        <v>148</v>
      </c>
      <c r="M19" s="118" t="s">
        <v>148</v>
      </c>
      <c r="N19" s="118" t="s">
        <v>148</v>
      </c>
    </row>
    <row r="20" s="82" customFormat="1" ht="21" customHeight="1" spans="1:14">
      <c r="A20" s="104"/>
      <c r="B20" s="105"/>
      <c r="C20" s="105"/>
      <c r="D20" s="106"/>
      <c r="E20" s="105"/>
      <c r="F20" s="105"/>
      <c r="G20" s="105"/>
      <c r="H20" s="86"/>
      <c r="I20" s="118"/>
      <c r="J20" s="118"/>
      <c r="K20" s="118"/>
      <c r="L20" s="118"/>
      <c r="M20" s="118"/>
      <c r="N20" s="118"/>
    </row>
    <row r="21" s="82" customFormat="1" ht="21" customHeight="1" spans="1:14">
      <c r="A21" s="107"/>
      <c r="B21" s="86"/>
      <c r="C21" s="86"/>
      <c r="D21" s="86"/>
      <c r="E21" s="86"/>
      <c r="F21" s="86"/>
      <c r="G21" s="86"/>
      <c r="H21" s="86"/>
      <c r="I21" s="118"/>
      <c r="J21" s="118"/>
      <c r="K21" s="118"/>
      <c r="L21" s="118"/>
      <c r="M21" s="118"/>
      <c r="N21" s="118"/>
    </row>
    <row r="22" ht="29.1" customHeight="1" spans="1:14">
      <c r="A22" s="108"/>
      <c r="B22" s="109"/>
      <c r="C22" s="110"/>
      <c r="D22" s="110"/>
      <c r="E22" s="111"/>
      <c r="F22" s="111"/>
      <c r="G22" s="112"/>
      <c r="H22" s="113"/>
      <c r="I22" s="109"/>
      <c r="J22" s="110"/>
      <c r="K22" s="110"/>
      <c r="L22" s="111"/>
      <c r="M22" s="111"/>
      <c r="N22" s="112"/>
    </row>
    <row r="23" ht="15"/>
    <row r="24" ht="14.25"/>
    <row r="25" ht="14.25"/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workbookViewId="0">
      <selection activeCell="F29" sqref="F29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11.5" customWidth="1"/>
    <col min="5" max="5" width="20.25" customWidth="1"/>
    <col min="6" max="6" width="35.12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257</v>
      </c>
      <c r="B2" s="5" t="s">
        <v>258</v>
      </c>
      <c r="C2" s="5" t="s">
        <v>259</v>
      </c>
      <c r="D2" s="5" t="s">
        <v>260</v>
      </c>
      <c r="E2" s="5" t="s">
        <v>261</v>
      </c>
      <c r="F2" s="5" t="s">
        <v>262</v>
      </c>
      <c r="G2" s="5" t="s">
        <v>263</v>
      </c>
      <c r="H2" s="5" t="s">
        <v>264</v>
      </c>
      <c r="I2" s="4" t="s">
        <v>265</v>
      </c>
      <c r="J2" s="4" t="s">
        <v>266</v>
      </c>
      <c r="K2" s="4" t="s">
        <v>267</v>
      </c>
      <c r="L2" s="4" t="s">
        <v>268</v>
      </c>
      <c r="M2" s="4" t="s">
        <v>269</v>
      </c>
      <c r="N2" s="5" t="s">
        <v>270</v>
      </c>
      <c r="O2" s="5" t="s">
        <v>271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272</v>
      </c>
      <c r="J3" s="4" t="s">
        <v>272</v>
      </c>
      <c r="K3" s="4" t="s">
        <v>272</v>
      </c>
      <c r="L3" s="4" t="s">
        <v>272</v>
      </c>
      <c r="M3" s="4" t="s">
        <v>272</v>
      </c>
      <c r="N3" s="7"/>
      <c r="O3" s="7"/>
    </row>
    <row r="4" ht="21.75" customHeight="1" spans="1:15">
      <c r="A4" s="9">
        <v>1</v>
      </c>
      <c r="B4" s="26" t="s">
        <v>273</v>
      </c>
      <c r="C4" s="29" t="s">
        <v>274</v>
      </c>
      <c r="D4" s="80" t="s">
        <v>275</v>
      </c>
      <c r="E4" s="29" t="s">
        <v>128</v>
      </c>
      <c r="F4" s="72" t="s">
        <v>276</v>
      </c>
      <c r="G4" s="11" t="s">
        <v>49</v>
      </c>
      <c r="H4" s="11"/>
      <c r="I4" s="11">
        <v>1</v>
      </c>
      <c r="J4" s="11">
        <v>0</v>
      </c>
      <c r="K4" s="11">
        <v>7</v>
      </c>
      <c r="L4" s="11">
        <v>0</v>
      </c>
      <c r="M4" s="11">
        <v>2</v>
      </c>
      <c r="N4" s="11">
        <f>M4+L4+K4+J4+I4</f>
        <v>10</v>
      </c>
      <c r="O4" s="11" t="s">
        <v>277</v>
      </c>
    </row>
    <row r="5" ht="17.25" spans="1:15">
      <c r="A5" s="9">
        <v>2</v>
      </c>
      <c r="B5" s="26" t="s">
        <v>273</v>
      </c>
      <c r="C5" s="29" t="s">
        <v>274</v>
      </c>
      <c r="D5" s="80" t="s">
        <v>275</v>
      </c>
      <c r="E5" s="29" t="s">
        <v>128</v>
      </c>
      <c r="F5" s="72" t="s">
        <v>276</v>
      </c>
      <c r="G5" s="11" t="s">
        <v>49</v>
      </c>
      <c r="H5" s="11"/>
      <c r="I5" s="11">
        <v>2</v>
      </c>
      <c r="J5" s="11">
        <v>0</v>
      </c>
      <c r="K5" s="11">
        <v>4</v>
      </c>
      <c r="L5" s="11">
        <v>0</v>
      </c>
      <c r="M5" s="11">
        <v>5</v>
      </c>
      <c r="N5" s="11">
        <f t="shared" ref="N5:N22" si="0">M5+L5+K5+J5+I5</f>
        <v>11</v>
      </c>
      <c r="O5" s="11" t="s">
        <v>277</v>
      </c>
    </row>
    <row r="6" ht="17.25" spans="1:15">
      <c r="A6" s="9">
        <v>3</v>
      </c>
      <c r="B6" s="26" t="s">
        <v>273</v>
      </c>
      <c r="C6" s="29" t="s">
        <v>274</v>
      </c>
      <c r="D6" s="80" t="s">
        <v>275</v>
      </c>
      <c r="E6" s="29" t="s">
        <v>128</v>
      </c>
      <c r="F6" s="72" t="s">
        <v>276</v>
      </c>
      <c r="G6" s="11" t="s">
        <v>49</v>
      </c>
      <c r="H6" s="11"/>
      <c r="I6" s="11">
        <v>1</v>
      </c>
      <c r="J6" s="11">
        <v>0</v>
      </c>
      <c r="K6" s="11">
        <v>3</v>
      </c>
      <c r="L6" s="11">
        <v>0</v>
      </c>
      <c r="M6" s="11">
        <v>4</v>
      </c>
      <c r="N6" s="11">
        <f t="shared" si="0"/>
        <v>8</v>
      </c>
      <c r="O6" s="11" t="s">
        <v>277</v>
      </c>
    </row>
    <row r="7" ht="17.25" spans="1:15">
      <c r="A7" s="9">
        <v>4</v>
      </c>
      <c r="B7" s="26" t="s">
        <v>273</v>
      </c>
      <c r="C7" s="29" t="s">
        <v>274</v>
      </c>
      <c r="D7" s="80" t="s">
        <v>275</v>
      </c>
      <c r="E7" s="29" t="s">
        <v>128</v>
      </c>
      <c r="F7" s="72" t="s">
        <v>276</v>
      </c>
      <c r="G7" s="11" t="s">
        <v>49</v>
      </c>
      <c r="H7" s="11"/>
      <c r="I7" s="11">
        <v>6</v>
      </c>
      <c r="J7" s="11">
        <v>2</v>
      </c>
      <c r="K7" s="11">
        <v>1</v>
      </c>
      <c r="L7" s="11">
        <v>0</v>
      </c>
      <c r="M7" s="11">
        <v>1</v>
      </c>
      <c r="N7" s="11">
        <f t="shared" si="0"/>
        <v>10</v>
      </c>
      <c r="O7" s="11" t="s">
        <v>277</v>
      </c>
    </row>
    <row r="8" ht="17.25" spans="1:15">
      <c r="A8" s="9">
        <v>5</v>
      </c>
      <c r="B8" s="26" t="s">
        <v>273</v>
      </c>
      <c r="C8" s="29" t="s">
        <v>274</v>
      </c>
      <c r="D8" s="80" t="s">
        <v>275</v>
      </c>
      <c r="E8" s="29" t="s">
        <v>128</v>
      </c>
      <c r="F8" s="72" t="s">
        <v>276</v>
      </c>
      <c r="G8" s="61" t="s">
        <v>49</v>
      </c>
      <c r="H8" s="9"/>
      <c r="I8" s="11">
        <v>2</v>
      </c>
      <c r="J8" s="11">
        <v>0</v>
      </c>
      <c r="K8" s="11">
        <v>2</v>
      </c>
      <c r="L8" s="11">
        <v>4</v>
      </c>
      <c r="M8" s="9">
        <v>2</v>
      </c>
      <c r="N8" s="11">
        <f t="shared" si="0"/>
        <v>10</v>
      </c>
      <c r="O8" s="11" t="s">
        <v>277</v>
      </c>
    </row>
    <row r="9" ht="17.25" spans="1:15">
      <c r="A9" s="9">
        <v>6</v>
      </c>
      <c r="B9" s="26" t="s">
        <v>273</v>
      </c>
      <c r="C9" s="29" t="s">
        <v>274</v>
      </c>
      <c r="D9" s="80" t="s">
        <v>275</v>
      </c>
      <c r="E9" s="29" t="s">
        <v>128</v>
      </c>
      <c r="F9" s="72" t="s">
        <v>276</v>
      </c>
      <c r="G9" s="61" t="s">
        <v>49</v>
      </c>
      <c r="H9" s="9"/>
      <c r="I9" s="11">
        <v>1</v>
      </c>
      <c r="J9" s="11">
        <v>0</v>
      </c>
      <c r="K9" s="11">
        <v>0</v>
      </c>
      <c r="L9" s="11">
        <v>0</v>
      </c>
      <c r="M9" s="9">
        <v>4</v>
      </c>
      <c r="N9" s="11">
        <f t="shared" si="0"/>
        <v>5</v>
      </c>
      <c r="O9" s="11" t="s">
        <v>277</v>
      </c>
    </row>
    <row r="10" ht="17.25" spans="1:15">
      <c r="A10" s="9">
        <v>7</v>
      </c>
      <c r="B10" s="26" t="s">
        <v>273</v>
      </c>
      <c r="C10" s="29" t="s">
        <v>274</v>
      </c>
      <c r="D10" s="80" t="s">
        <v>275</v>
      </c>
      <c r="E10" s="29" t="s">
        <v>128</v>
      </c>
      <c r="F10" s="72" t="s">
        <v>276</v>
      </c>
      <c r="G10" s="61" t="s">
        <v>49</v>
      </c>
      <c r="H10" s="9"/>
      <c r="I10" s="11">
        <v>1</v>
      </c>
      <c r="J10" s="11">
        <v>0</v>
      </c>
      <c r="K10" s="11">
        <v>1</v>
      </c>
      <c r="L10" s="11">
        <v>0</v>
      </c>
      <c r="M10" s="9">
        <v>2</v>
      </c>
      <c r="N10" s="11">
        <f t="shared" si="0"/>
        <v>4</v>
      </c>
      <c r="O10" s="11" t="s">
        <v>277</v>
      </c>
    </row>
    <row r="11" ht="17.25" spans="1:15">
      <c r="A11" s="9">
        <v>8</v>
      </c>
      <c r="B11" s="26" t="s">
        <v>273</v>
      </c>
      <c r="C11" s="29" t="s">
        <v>274</v>
      </c>
      <c r="D11" s="80" t="s">
        <v>275</v>
      </c>
      <c r="E11" s="29" t="s">
        <v>128</v>
      </c>
      <c r="F11" s="72" t="s">
        <v>276</v>
      </c>
      <c r="G11" s="61" t="s">
        <v>49</v>
      </c>
      <c r="H11" s="9"/>
      <c r="I11" s="11">
        <v>2</v>
      </c>
      <c r="J11" s="11">
        <v>0</v>
      </c>
      <c r="K11" s="11">
        <v>0</v>
      </c>
      <c r="L11" s="11">
        <v>0</v>
      </c>
      <c r="M11" s="9">
        <v>1</v>
      </c>
      <c r="N11" s="11">
        <f t="shared" si="0"/>
        <v>3</v>
      </c>
      <c r="O11" s="11" t="s">
        <v>277</v>
      </c>
    </row>
    <row r="12" ht="17.25" spans="1:15">
      <c r="A12" s="9">
        <v>9</v>
      </c>
      <c r="B12" s="26" t="s">
        <v>273</v>
      </c>
      <c r="C12" s="29" t="s">
        <v>274</v>
      </c>
      <c r="D12" s="80" t="s">
        <v>275</v>
      </c>
      <c r="E12" s="29" t="s">
        <v>128</v>
      </c>
      <c r="F12" s="72" t="s">
        <v>276</v>
      </c>
      <c r="G12" s="61" t="s">
        <v>49</v>
      </c>
      <c r="H12" s="9"/>
      <c r="I12" s="11">
        <v>4</v>
      </c>
      <c r="J12" s="11">
        <v>0</v>
      </c>
      <c r="K12" s="11">
        <v>0</v>
      </c>
      <c r="L12" s="11">
        <v>2</v>
      </c>
      <c r="M12" s="9">
        <v>2</v>
      </c>
      <c r="N12" s="11">
        <f t="shared" si="0"/>
        <v>8</v>
      </c>
      <c r="O12" s="11" t="s">
        <v>277</v>
      </c>
    </row>
    <row r="13" ht="17.25" spans="1:15">
      <c r="A13" s="9">
        <v>10</v>
      </c>
      <c r="B13" s="26" t="s">
        <v>273</v>
      </c>
      <c r="C13" s="29" t="s">
        <v>274</v>
      </c>
      <c r="D13" s="80" t="s">
        <v>275</v>
      </c>
      <c r="E13" s="29" t="s">
        <v>128</v>
      </c>
      <c r="F13" s="72" t="s">
        <v>276</v>
      </c>
      <c r="G13" s="61" t="s">
        <v>49</v>
      </c>
      <c r="H13" s="9"/>
      <c r="I13" s="11">
        <v>3</v>
      </c>
      <c r="J13" s="11">
        <v>0</v>
      </c>
      <c r="K13" s="11">
        <v>0</v>
      </c>
      <c r="L13" s="11">
        <v>1</v>
      </c>
      <c r="M13" s="9">
        <v>3</v>
      </c>
      <c r="N13" s="11">
        <f t="shared" si="0"/>
        <v>7</v>
      </c>
      <c r="O13" s="11" t="s">
        <v>277</v>
      </c>
    </row>
    <row r="14" ht="17.25" spans="1:15">
      <c r="A14" s="9">
        <v>11</v>
      </c>
      <c r="B14" s="26" t="s">
        <v>273</v>
      </c>
      <c r="C14" s="29" t="s">
        <v>274</v>
      </c>
      <c r="D14" s="80" t="s">
        <v>275</v>
      </c>
      <c r="E14" s="29" t="s">
        <v>128</v>
      </c>
      <c r="F14" s="72" t="s">
        <v>276</v>
      </c>
      <c r="G14" s="61" t="s">
        <v>49</v>
      </c>
      <c r="H14" s="9"/>
      <c r="I14" s="11">
        <v>2</v>
      </c>
      <c r="J14" s="11">
        <v>0</v>
      </c>
      <c r="K14" s="11">
        <v>0</v>
      </c>
      <c r="L14" s="11">
        <v>2</v>
      </c>
      <c r="M14" s="9">
        <v>5</v>
      </c>
      <c r="N14" s="11">
        <f t="shared" si="0"/>
        <v>9</v>
      </c>
      <c r="O14" s="11" t="s">
        <v>277</v>
      </c>
    </row>
    <row r="15" ht="17.25" spans="1:15">
      <c r="A15" s="9">
        <v>12</v>
      </c>
      <c r="B15" s="26" t="s">
        <v>278</v>
      </c>
      <c r="C15" s="29" t="s">
        <v>274</v>
      </c>
      <c r="D15" s="80" t="s">
        <v>279</v>
      </c>
      <c r="E15" s="29" t="s">
        <v>128</v>
      </c>
      <c r="F15" s="72" t="s">
        <v>276</v>
      </c>
      <c r="G15" s="61" t="s">
        <v>49</v>
      </c>
      <c r="H15" s="9"/>
      <c r="I15" s="11">
        <v>2</v>
      </c>
      <c r="J15" s="11">
        <v>0</v>
      </c>
      <c r="K15" s="11">
        <v>4</v>
      </c>
      <c r="L15" s="11">
        <v>4</v>
      </c>
      <c r="M15" s="9">
        <v>2</v>
      </c>
      <c r="N15" s="11">
        <f t="shared" si="0"/>
        <v>12</v>
      </c>
      <c r="O15" s="11" t="s">
        <v>277</v>
      </c>
    </row>
    <row r="16" ht="17.25" spans="1:15">
      <c r="A16" s="9">
        <v>13</v>
      </c>
      <c r="B16" s="26" t="s">
        <v>278</v>
      </c>
      <c r="C16" s="29" t="s">
        <v>274</v>
      </c>
      <c r="D16" s="80" t="s">
        <v>279</v>
      </c>
      <c r="E16" s="29" t="s">
        <v>128</v>
      </c>
      <c r="F16" s="72" t="s">
        <v>276</v>
      </c>
      <c r="G16" s="61" t="s">
        <v>49</v>
      </c>
      <c r="H16" s="9"/>
      <c r="I16" s="11">
        <v>4</v>
      </c>
      <c r="J16" s="11">
        <v>0</v>
      </c>
      <c r="K16" s="11">
        <v>0</v>
      </c>
      <c r="L16" s="11">
        <v>0</v>
      </c>
      <c r="M16" s="11">
        <v>2</v>
      </c>
      <c r="N16" s="11">
        <f t="shared" si="0"/>
        <v>6</v>
      </c>
      <c r="O16" s="11" t="s">
        <v>277</v>
      </c>
    </row>
    <row r="17" ht="17.25" spans="1:15">
      <c r="A17" s="9">
        <v>14</v>
      </c>
      <c r="B17" s="26" t="s">
        <v>278</v>
      </c>
      <c r="C17" s="29" t="s">
        <v>274</v>
      </c>
      <c r="D17" s="80" t="s">
        <v>279</v>
      </c>
      <c r="E17" s="29" t="s">
        <v>128</v>
      </c>
      <c r="F17" s="72" t="s">
        <v>276</v>
      </c>
      <c r="G17" s="61" t="s">
        <v>49</v>
      </c>
      <c r="H17" s="9"/>
      <c r="I17" s="11">
        <v>5</v>
      </c>
      <c r="J17" s="11">
        <v>0</v>
      </c>
      <c r="K17" s="11">
        <v>1</v>
      </c>
      <c r="L17" s="11">
        <v>2</v>
      </c>
      <c r="M17" s="11">
        <v>0</v>
      </c>
      <c r="N17" s="11">
        <f t="shared" si="0"/>
        <v>8</v>
      </c>
      <c r="O17" s="11" t="s">
        <v>277</v>
      </c>
    </row>
    <row r="18" ht="17.25" spans="1:15">
      <c r="A18" s="9">
        <v>15</v>
      </c>
      <c r="B18" s="26" t="s">
        <v>278</v>
      </c>
      <c r="C18" s="29" t="s">
        <v>274</v>
      </c>
      <c r="D18" s="80" t="s">
        <v>279</v>
      </c>
      <c r="E18" s="29" t="s">
        <v>128</v>
      </c>
      <c r="F18" s="72" t="s">
        <v>276</v>
      </c>
      <c r="G18" s="61" t="s">
        <v>49</v>
      </c>
      <c r="H18" s="9"/>
      <c r="I18" s="11">
        <v>4</v>
      </c>
      <c r="J18" s="81">
        <v>0</v>
      </c>
      <c r="K18" s="11">
        <v>2</v>
      </c>
      <c r="L18" s="11">
        <v>1</v>
      </c>
      <c r="M18" s="11">
        <v>4</v>
      </c>
      <c r="N18" s="11">
        <f t="shared" si="0"/>
        <v>11</v>
      </c>
      <c r="O18" s="11" t="s">
        <v>277</v>
      </c>
    </row>
    <row r="19" ht="17.25" spans="1:15">
      <c r="A19" s="9">
        <v>16</v>
      </c>
      <c r="B19" s="26" t="s">
        <v>278</v>
      </c>
      <c r="C19" s="29" t="s">
        <v>274</v>
      </c>
      <c r="D19" s="80" t="s">
        <v>279</v>
      </c>
      <c r="E19" s="29" t="s">
        <v>128</v>
      </c>
      <c r="F19" s="72" t="s">
        <v>276</v>
      </c>
      <c r="G19" s="61" t="s">
        <v>49</v>
      </c>
      <c r="H19" s="9"/>
      <c r="I19" s="11">
        <v>4</v>
      </c>
      <c r="J19" s="11">
        <v>2</v>
      </c>
      <c r="K19" s="11">
        <v>4</v>
      </c>
      <c r="L19" s="11">
        <v>0</v>
      </c>
      <c r="M19" s="11">
        <v>5</v>
      </c>
      <c r="N19" s="11">
        <f t="shared" si="0"/>
        <v>15</v>
      </c>
      <c r="O19" s="11" t="s">
        <v>277</v>
      </c>
    </row>
    <row r="20" ht="17.25" spans="1:15">
      <c r="A20" s="9">
        <v>17</v>
      </c>
      <c r="B20" s="26" t="s">
        <v>278</v>
      </c>
      <c r="C20" s="29" t="s">
        <v>274</v>
      </c>
      <c r="D20" s="80" t="s">
        <v>279</v>
      </c>
      <c r="E20" s="29" t="s">
        <v>128</v>
      </c>
      <c r="F20" s="72" t="s">
        <v>276</v>
      </c>
      <c r="G20" s="61" t="s">
        <v>49</v>
      </c>
      <c r="H20" s="9"/>
      <c r="I20" s="11">
        <v>2</v>
      </c>
      <c r="J20" s="11">
        <v>0</v>
      </c>
      <c r="K20" s="11">
        <v>5</v>
      </c>
      <c r="L20" s="11">
        <v>4</v>
      </c>
      <c r="M20" s="11">
        <v>1</v>
      </c>
      <c r="N20" s="11">
        <f t="shared" si="0"/>
        <v>12</v>
      </c>
      <c r="O20" s="11" t="s">
        <v>277</v>
      </c>
    </row>
    <row r="21" ht="17.25" spans="1:15">
      <c r="A21" s="9">
        <v>18</v>
      </c>
      <c r="B21" s="26" t="s">
        <v>278</v>
      </c>
      <c r="C21" s="29" t="s">
        <v>274</v>
      </c>
      <c r="D21" s="80" t="s">
        <v>279</v>
      </c>
      <c r="E21" s="29" t="s">
        <v>128</v>
      </c>
      <c r="F21" s="72" t="s">
        <v>276</v>
      </c>
      <c r="G21" s="61" t="s">
        <v>49</v>
      </c>
      <c r="H21" s="9"/>
      <c r="I21" s="11">
        <v>2</v>
      </c>
      <c r="J21" s="11">
        <v>1</v>
      </c>
      <c r="K21" s="11">
        <v>2</v>
      </c>
      <c r="L21" s="11">
        <v>2</v>
      </c>
      <c r="M21" s="11">
        <v>5</v>
      </c>
      <c r="N21" s="11">
        <f t="shared" si="0"/>
        <v>12</v>
      </c>
      <c r="O21" s="11" t="s">
        <v>277</v>
      </c>
    </row>
    <row r="22" ht="17.25" spans="1:15">
      <c r="A22" s="9">
        <v>19</v>
      </c>
      <c r="B22" s="26" t="s">
        <v>278</v>
      </c>
      <c r="C22" s="29" t="s">
        <v>274</v>
      </c>
      <c r="D22" s="80" t="s">
        <v>279</v>
      </c>
      <c r="E22" s="29" t="s">
        <v>128</v>
      </c>
      <c r="F22" s="72" t="s">
        <v>276</v>
      </c>
      <c r="G22" s="61" t="s">
        <v>49</v>
      </c>
      <c r="H22" s="9"/>
      <c r="I22" s="11">
        <v>5</v>
      </c>
      <c r="J22" s="11">
        <v>0</v>
      </c>
      <c r="K22" s="11">
        <v>4</v>
      </c>
      <c r="L22" s="11">
        <v>1</v>
      </c>
      <c r="M22" s="11">
        <v>3</v>
      </c>
      <c r="N22" s="11">
        <f t="shared" si="0"/>
        <v>13</v>
      </c>
      <c r="O22" s="11" t="s">
        <v>277</v>
      </c>
    </row>
    <row r="23" s="2" customFormat="1" ht="21" spans="1:15">
      <c r="A23" s="15" t="s">
        <v>280</v>
      </c>
      <c r="B23" s="16"/>
      <c r="C23" s="16"/>
      <c r="D23" s="17"/>
      <c r="E23" s="18"/>
      <c r="F23" s="37"/>
      <c r="G23" s="37"/>
      <c r="H23" s="37"/>
      <c r="I23" s="30"/>
      <c r="J23" s="15" t="s">
        <v>281</v>
      </c>
      <c r="K23" s="16"/>
      <c r="L23" s="16"/>
      <c r="M23" s="17"/>
      <c r="N23" s="16"/>
      <c r="O23" s="24"/>
    </row>
    <row r="24" ht="16.5" spans="1:15">
      <c r="A24" s="19" t="s">
        <v>282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</sheetData>
  <mergeCells count="15">
    <mergeCell ref="A1:O1"/>
    <mergeCell ref="A23:D23"/>
    <mergeCell ref="E23:I23"/>
    <mergeCell ref="J23:M23"/>
    <mergeCell ref="A24:O2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雨涵</cp:lastModifiedBy>
  <dcterms:created xsi:type="dcterms:W3CDTF">2020-03-11T01:34:00Z</dcterms:created>
  <cp:lastPrinted>2023-05-05T00:56:00Z</cp:lastPrinted>
  <dcterms:modified xsi:type="dcterms:W3CDTF">2024-01-04T01:33:53Z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