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源莱美24SS\QAMMAM83632\12-28首期\"/>
    </mc:Choice>
  </mc:AlternateContent>
  <xr:revisionPtr revIDLastSave="0" documentId="13_ncr:1_{EF43F4BE-F683-4375-A0BC-F6D392ED94C7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6" i="12" l="1"/>
  <c r="H5" i="12"/>
  <c r="H4" i="12"/>
  <c r="B16" i="15"/>
  <c r="D16" i="15" s="1"/>
  <c r="D15" i="15"/>
  <c r="E15" i="15" s="1"/>
  <c r="F15" i="15" s="1"/>
  <c r="G15" i="15" s="1"/>
  <c r="B15" i="15"/>
  <c r="D14" i="15"/>
  <c r="E14" i="15" s="1"/>
  <c r="F14" i="15" s="1"/>
  <c r="G14" i="15" s="1"/>
  <c r="B14" i="15"/>
  <c r="D13" i="15"/>
  <c r="E13" i="15" s="1"/>
  <c r="F13" i="15" s="1"/>
  <c r="G13" i="15" s="1"/>
  <c r="B13" i="15"/>
  <c r="E12" i="15"/>
  <c r="F12" i="15" s="1"/>
  <c r="G12" i="15" s="1"/>
  <c r="D12" i="15"/>
  <c r="B12" i="15"/>
  <c r="D11" i="15"/>
  <c r="E11" i="15" s="1"/>
  <c r="F11" i="15" s="1"/>
  <c r="G11" i="15" s="1"/>
  <c r="B11" i="15"/>
  <c r="D10" i="15"/>
  <c r="E10" i="15" s="1"/>
  <c r="F10" i="15" s="1"/>
  <c r="G10" i="15" s="1"/>
  <c r="B10" i="15"/>
  <c r="D9" i="15"/>
  <c r="E9" i="15" s="1"/>
  <c r="F9" i="15" s="1"/>
  <c r="G9" i="15" s="1"/>
  <c r="B9" i="15"/>
  <c r="E8" i="15"/>
  <c r="F8" i="15" s="1"/>
  <c r="G8" i="15" s="1"/>
  <c r="D8" i="15"/>
  <c r="B8" i="15"/>
  <c r="F7" i="15"/>
  <c r="G7" i="15" s="1"/>
  <c r="E7" i="15"/>
  <c r="D7" i="15"/>
  <c r="B7" i="15"/>
  <c r="D6" i="15"/>
  <c r="E6" i="15" s="1"/>
  <c r="F6" i="15" s="1"/>
  <c r="G6" i="15" s="1"/>
  <c r="B6" i="15"/>
  <c r="D16" i="14"/>
  <c r="E16" i="14" s="1"/>
  <c r="B16" i="14"/>
  <c r="E15" i="14"/>
  <c r="F15" i="14" s="1"/>
  <c r="G15" i="14" s="1"/>
  <c r="D15" i="14"/>
  <c r="B15" i="14"/>
  <c r="D14" i="14"/>
  <c r="E14" i="14" s="1"/>
  <c r="F14" i="14" s="1"/>
  <c r="G14" i="14" s="1"/>
  <c r="B14" i="14"/>
  <c r="D13" i="14"/>
  <c r="E13" i="14" s="1"/>
  <c r="F13" i="14" s="1"/>
  <c r="G13" i="14" s="1"/>
  <c r="B13" i="14"/>
  <c r="D12" i="14"/>
  <c r="E12" i="14" s="1"/>
  <c r="F12" i="14" s="1"/>
  <c r="G12" i="14" s="1"/>
  <c r="B12" i="14"/>
  <c r="E11" i="14"/>
  <c r="F11" i="14" s="1"/>
  <c r="G11" i="14" s="1"/>
  <c r="D11" i="14"/>
  <c r="B11" i="14"/>
  <c r="D10" i="14"/>
  <c r="E10" i="14" s="1"/>
  <c r="F10" i="14" s="1"/>
  <c r="G10" i="14" s="1"/>
  <c r="B10" i="14"/>
  <c r="D9" i="14"/>
  <c r="E9" i="14" s="1"/>
  <c r="F9" i="14" s="1"/>
  <c r="G9" i="14" s="1"/>
  <c r="B9" i="14"/>
  <c r="D8" i="14"/>
  <c r="E8" i="14" s="1"/>
  <c r="F8" i="14" s="1"/>
  <c r="G8" i="14" s="1"/>
  <c r="B8" i="14"/>
  <c r="E7" i="14"/>
  <c r="F7" i="14" s="1"/>
  <c r="G7" i="14" s="1"/>
  <c r="D7" i="14"/>
  <c r="B7" i="14"/>
  <c r="D6" i="14"/>
  <c r="E6" i="14" s="1"/>
  <c r="F6" i="14" s="1"/>
  <c r="G6" i="14" s="1"/>
  <c r="B6" i="14"/>
  <c r="B14" i="13"/>
  <c r="D14" i="13" s="1"/>
  <c r="D13" i="13"/>
  <c r="E13" i="13" s="1"/>
  <c r="F13" i="13" s="1"/>
  <c r="G13" i="13" s="1"/>
  <c r="B13" i="13"/>
  <c r="D12" i="13"/>
  <c r="E12" i="13" s="1"/>
  <c r="F12" i="13" s="1"/>
  <c r="G12" i="13" s="1"/>
  <c r="B12" i="13"/>
  <c r="D11" i="13"/>
  <c r="E11" i="13" s="1"/>
  <c r="F11" i="13" s="1"/>
  <c r="G11" i="13" s="1"/>
  <c r="B11" i="13"/>
  <c r="D10" i="13"/>
  <c r="E10" i="13" s="1"/>
  <c r="F10" i="13" s="1"/>
  <c r="G10" i="13" s="1"/>
  <c r="B10" i="13"/>
  <c r="D9" i="13"/>
  <c r="E9" i="13" s="1"/>
  <c r="F9" i="13" s="1"/>
  <c r="G9" i="13" s="1"/>
  <c r="B9" i="13"/>
  <c r="D8" i="13"/>
  <c r="E8" i="13" s="1"/>
  <c r="F8" i="13" s="1"/>
  <c r="G8" i="13" s="1"/>
  <c r="B8" i="13"/>
  <c r="D7" i="13"/>
  <c r="E7" i="13" s="1"/>
  <c r="F7" i="13" s="1"/>
  <c r="G7" i="13" s="1"/>
  <c r="B7" i="13"/>
  <c r="D6" i="13"/>
  <c r="E6" i="13" s="1"/>
  <c r="F6" i="13" s="1"/>
  <c r="G6" i="13" s="1"/>
  <c r="B6" i="13"/>
  <c r="F16" i="15" l="1"/>
  <c r="G16" i="15" s="1"/>
  <c r="E16" i="15"/>
  <c r="F14" i="13"/>
  <c r="G14" i="13" s="1"/>
  <c r="E14" i="13"/>
  <c r="F16" i="14"/>
  <c r="G16" i="14" s="1"/>
</calcChain>
</file>

<file path=xl/sharedStrings.xml><?xml version="1.0" encoding="utf-8"?>
<sst xmlns="http://schemas.openxmlformats.org/spreadsheetml/2006/main" count="720" uniqueCount="318">
  <si>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</si>
  <si>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</si>
  <si>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</si>
  <si>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</si>
  <si>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</si>
  <si>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</si>
  <si>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</si>
  <si>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</si>
  <si>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</si>
  <si>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</si>
  <si>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</si>
  <si>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</si>
  <si>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</si>
  <si>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</si>
  <si>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</si>
  <si>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</si>
  <si>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</si>
  <si>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</si>
  <si>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</si>
  <si>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</si>
  <si>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</si>
  <si>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</si>
  <si>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</si>
  <si>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</si>
  <si>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</si>
  <si>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</si>
  <si>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</si>
  <si>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</si>
  <si>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</si>
  <si>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</si>
  <si>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</si>
  <si>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</si>
  <si>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</si>
  <si>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</si>
  <si>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</si>
  <si>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</si>
  <si>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</si>
  <si>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</si>
  <si>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</si>
  <si>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</si>
  <si>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</si>
  <si>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</si>
  <si>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</si>
  <si>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</si>
  <si>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</si>
  <si>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</si>
  <si>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</si>
  <si>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</si>
  <si>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</si>
  <si>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</si>
  <si>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</si>
  <si>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</si>
  <si>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</si>
  <si>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源莱美</t>
  </si>
  <si>
    <t>生产工厂</t>
  </si>
  <si>
    <t>中山源莱美公司</t>
  </si>
  <si>
    <t>订单基础信息</t>
  </si>
  <si>
    <t>生产•出货进度</t>
  </si>
  <si>
    <t>指示•确认资料</t>
  </si>
  <si>
    <t>款号</t>
  </si>
  <si>
    <t>QAMMAM83632</t>
  </si>
  <si>
    <t>合同交期</t>
  </si>
  <si>
    <t>产前确认样</t>
  </si>
  <si>
    <t>有</t>
  </si>
  <si>
    <t>无</t>
  </si>
  <si>
    <t>品名</t>
  </si>
  <si>
    <t>儿童九分裤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</si>
  <si>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</si>
  <si>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</si>
  <si>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</si>
  <si>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</si>
  <si>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</si>
  <si>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</si>
  <si>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</si>
  <si>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</si>
  <si>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</si>
  <si>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</si>
  <si>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</si>
  <si>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</si>
  <si>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</si>
  <si>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</si>
  <si>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</si>
  <si>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</si>
  <si>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</si>
  <si>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</si>
  <si>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</si>
  <si>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</si>
  <si>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</si>
  <si>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</si>
  <si>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</si>
  <si>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</si>
  <si>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</si>
  <si>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</si>
  <si>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</si>
  <si>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</si>
  <si>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</si>
  <si>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</si>
  <si>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</si>
  <si>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</si>
  <si>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</si>
  <si>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</si>
  <si>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</si>
  <si>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</si>
  <si>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</si>
  <si>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</si>
  <si>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</si>
  <si>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</si>
  <si>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</si>
  <si>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</si>
  <si>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</si>
  <si>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</si>
  <si>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</si>
  <si>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水手蓝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</si>
  <si>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</si>
  <si>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</si>
  <si>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</si>
  <si>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</si>
  <si>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</si>
  <si>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</si>
  <si>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</si>
  <si>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</si>
  <si>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</si>
  <si>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</si>
  <si>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</si>
  <si>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</si>
  <si>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</si>
  <si>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</si>
  <si>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</si>
  <si>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</si>
  <si>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</si>
  <si>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</si>
  <si>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</si>
  <si>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</si>
  <si>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</si>
  <si>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</si>
  <si>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</si>
  <si>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</si>
  <si>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</si>
  <si>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</si>
  <si>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裤外侧长</t>
  </si>
  <si>
    <t>全松紧腰围 平量</t>
  </si>
  <si>
    <t>全松紧腰围 拉量</t>
  </si>
  <si>
    <t>臀围</t>
  </si>
  <si>
    <t>腿围/2</t>
  </si>
  <si>
    <t>膝围/2</t>
  </si>
  <si>
    <t>脚口/2拉量</t>
  </si>
  <si>
    <t>脚口/2平量</t>
  </si>
  <si>
    <t>前裆长</t>
  </si>
  <si>
    <t>后裆长（含腰）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</si>
  <si>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</si>
  <si>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</si>
  <si>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</si>
  <si>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</si>
  <si>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</si>
  <si>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</si>
  <si>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</si>
  <si>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</si>
  <si>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</si>
  <si>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</si>
  <si>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</si>
  <si>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</si>
  <si>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</si>
  <si>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</si>
  <si>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</si>
  <si>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</si>
  <si>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</si>
  <si>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</si>
  <si>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</si>
  <si>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</si>
  <si>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</si>
  <si>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</si>
  <si>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</si>
  <si>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</si>
  <si>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</si>
  <si>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</si>
  <si>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</si>
  <si>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</si>
  <si>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</si>
  <si>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</si>
  <si>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</si>
  <si>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</si>
  <si>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</si>
  <si>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</si>
  <si>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</si>
  <si>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</si>
  <si>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</si>
  <si>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</si>
  <si>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</si>
  <si>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</si>
  <si>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</si>
  <si>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</si>
  <si>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</si>
  <si>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</si>
  <si>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</si>
  <si>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</si>
  <si>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</si>
  <si>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</si>
  <si>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</si>
  <si>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</si>
  <si>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</si>
  <si>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</si>
  <si>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</si>
  <si>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</si>
  <si>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</si>
  <si>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</si>
  <si>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</si>
  <si>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</si>
  <si>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</si>
  <si>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</si>
  <si>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</si>
  <si>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</si>
  <si>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</si>
  <si>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</si>
  <si>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</si>
  <si>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</si>
  <si>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</si>
  <si>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</si>
  <si>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</si>
  <si>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</si>
  <si>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</si>
  <si>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</si>
  <si>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</si>
  <si>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</si>
  <si>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</si>
  <si>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</si>
  <si>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</si>
  <si>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</si>
  <si>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</si>
  <si>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</si>
  <si>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</si>
  <si>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</si>
  <si>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</si>
  <si>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</si>
  <si>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H28259</t>
  </si>
  <si>
    <t>针织横条布</t>
  </si>
  <si>
    <t>19SS明灰</t>
  </si>
  <si>
    <t>YES</t>
  </si>
  <si>
    <t>H28257</t>
  </si>
  <si>
    <t>18FW水手蓝</t>
  </si>
  <si>
    <t>制表时间：2023年11月10日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</si>
  <si>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</si>
  <si>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</si>
  <si>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</si>
  <si>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</si>
  <si>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</si>
  <si>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</si>
  <si>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</si>
  <si>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</si>
  <si>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</si>
  <si>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</si>
  <si>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</si>
  <si>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</si>
  <si>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</si>
  <si>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</si>
  <si>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</si>
  <si>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</si>
  <si>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</si>
  <si>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</si>
  <si>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</si>
  <si>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</si>
  <si>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</si>
  <si>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</si>
  <si>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</si>
  <si>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</si>
  <si>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</si>
  <si>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</si>
  <si>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</si>
  <si>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</si>
  <si>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</si>
  <si>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</si>
  <si>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</si>
  <si>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</si>
  <si>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</si>
  <si>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</si>
  <si>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</si>
  <si>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</si>
  <si>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</si>
  <si>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</si>
  <si>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</si>
  <si>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</si>
  <si>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</si>
  <si>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</si>
  <si>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</si>
  <si>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</si>
  <si>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</si>
  <si>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</si>
  <si>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</si>
  <si>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</si>
  <si>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左膝和口袋侧</t>
  </si>
  <si>
    <t>印花</t>
  </si>
  <si>
    <t>车缝标</t>
  </si>
  <si>
    <t>未脱色</t>
  </si>
  <si>
    <t>制表时间：2023年6月8日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</si>
  <si>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</si>
  <si>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</si>
  <si>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</si>
  <si>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</si>
  <si>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</si>
  <si>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</si>
  <si>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14FWSJ006-3.5CM</t>
  </si>
  <si>
    <t>白色</t>
  </si>
  <si>
    <t>G19SSZD104-0.8</t>
  </si>
  <si>
    <t>黑色</t>
  </si>
  <si>
    <t>锦湾</t>
  </si>
  <si>
    <t>G14FWSJ005-2CM</t>
  </si>
  <si>
    <t>QAMMAM83633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</si>
  <si>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</si>
  <si>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+0</t>
    <phoneticPr fontId="31" type="noConversion"/>
  </si>
  <si>
    <t>+1.5</t>
    <phoneticPr fontId="31" type="noConversion"/>
  </si>
  <si>
    <t>-1</t>
    <phoneticPr fontId="31" type="noConversion"/>
  </si>
  <si>
    <t>+0.2</t>
    <phoneticPr fontId="31" type="noConversion"/>
  </si>
  <si>
    <t>+0.6</t>
    <phoneticPr fontId="31" type="noConversion"/>
  </si>
  <si>
    <t>+0.5</t>
    <phoneticPr fontId="31" type="noConversion"/>
  </si>
  <si>
    <t>-0.4</t>
    <phoneticPr fontId="31" type="noConversion"/>
  </si>
  <si>
    <t>-0.5</t>
    <phoneticPr fontId="31" type="noConversion"/>
  </si>
  <si>
    <t>大货首件</t>
    <phoneticPr fontId="31" type="noConversion"/>
  </si>
  <si>
    <t>水手蓝</t>
    <phoneticPr fontId="31" type="noConversion"/>
  </si>
  <si>
    <t>150/63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</si>
</sst>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/>
    <xf numFmtId="0" fontId="0" fillId="0" borderId="6" xfId="0" applyBorder="1"/>
    <xf numFmtId="0" fontId="0" fillId="0" borderId="7" xfId="0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4" fillId="3" borderId="12" xfId="3" applyFont="1" applyFill="1" applyBorder="1"/>
    <xf numFmtId="49" fontId="14" fillId="3" borderId="13" xfId="3" applyNumberFormat="1" applyFont="1" applyFill="1" applyBorder="1" applyAlignment="1">
      <alignment horizontal="center"/>
    </xf>
    <xf numFmtId="49" fontId="14" fillId="3" borderId="13" xfId="3" applyNumberFormat="1" applyFont="1" applyFill="1" applyBorder="1" applyAlignment="1">
      <alignment horizontal="right"/>
    </xf>
    <xf numFmtId="49" fontId="14" fillId="3" borderId="13" xfId="3" applyNumberFormat="1" applyFont="1" applyFill="1" applyBorder="1" applyAlignment="1">
      <alignment horizontal="right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6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6" xfId="4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7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4" fillId="3" borderId="13" xfId="4" applyNumberFormat="1" applyFont="1" applyFill="1" applyBorder="1" applyAlignment="1">
      <alignment horizontal="center" vertical="center"/>
    </xf>
    <xf numFmtId="49" fontId="14" fillId="3" borderId="18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0" fillId="0" borderId="21" xfId="2" applyFont="1" applyBorder="1">
      <alignment vertical="center"/>
    </xf>
    <xf numFmtId="0" fontId="19" fillId="0" borderId="21" xfId="2" applyFont="1" applyBorder="1">
      <alignment vertical="center"/>
    </xf>
    <xf numFmtId="0" fontId="19" fillId="0" borderId="22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9" fillId="0" borderId="23" xfId="2" applyFont="1" applyBorder="1">
      <alignment vertical="center"/>
    </xf>
    <xf numFmtId="0" fontId="19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10" fillId="0" borderId="25" xfId="2" applyFont="1" applyBorder="1">
      <alignment vertical="center"/>
    </xf>
    <xf numFmtId="0" fontId="10" fillId="0" borderId="25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9" fillId="0" borderId="20" xfId="2" applyFont="1" applyBorder="1">
      <alignment vertical="center"/>
    </xf>
    <xf numFmtId="0" fontId="10" fillId="0" borderId="23" xfId="2" applyFont="1" applyBorder="1" applyAlignment="1">
      <alignment horizontal="left" vertical="center"/>
    </xf>
    <xf numFmtId="0" fontId="10" fillId="0" borderId="23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58" fontId="10" fillId="0" borderId="25" xfId="2" applyNumberFormat="1" applyFont="1" applyBorder="1">
      <alignment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37" xfId="2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7" fillId="0" borderId="21" xfId="2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7" fillId="0" borderId="21" xfId="2" applyBorder="1">
      <alignment vertical="center"/>
    </xf>
    <xf numFmtId="0" fontId="16" fillId="0" borderId="21" xfId="2" applyFont="1" applyBorder="1">
      <alignment vertical="center"/>
    </xf>
    <xf numFmtId="0" fontId="17" fillId="0" borderId="23" xfId="2" applyBorder="1" applyAlignment="1">
      <alignment horizontal="left" vertical="center"/>
    </xf>
    <xf numFmtId="0" fontId="17" fillId="0" borderId="23" xfId="2" applyBorder="1">
      <alignment vertical="center"/>
    </xf>
    <xf numFmtId="0" fontId="16" fillId="0" borderId="23" xfId="2" applyFont="1" applyBorder="1">
      <alignment vertical="center"/>
    </xf>
    <xf numFmtId="0" fontId="15" fillId="0" borderId="25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15" fillId="0" borderId="45" xfId="2" applyFont="1" applyBorder="1">
      <alignment vertical="center"/>
    </xf>
    <xf numFmtId="58" fontId="17" fillId="0" borderId="45" xfId="2" applyNumberFormat="1" applyBorder="1">
      <alignment vertical="center"/>
    </xf>
    <xf numFmtId="0" fontId="15" fillId="0" borderId="38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4" fillId="3" borderId="53" xfId="3" applyFont="1" applyFill="1" applyBorder="1"/>
    <xf numFmtId="49" fontId="14" fillId="3" borderId="3" xfId="3" applyNumberFormat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horizontal="right"/>
    </xf>
    <xf numFmtId="49" fontId="14" fillId="3" borderId="3" xfId="3" applyNumberFormat="1" applyFont="1" applyFill="1" applyBorder="1" applyAlignment="1">
      <alignment horizontal="right" vertical="center"/>
    </xf>
    <xf numFmtId="0" fontId="13" fillId="3" borderId="54" xfId="3" applyFont="1" applyFill="1" applyBorder="1"/>
    <xf numFmtId="0" fontId="14" fillId="3" borderId="54" xfId="3" applyFont="1" applyFill="1" applyBorder="1"/>
    <xf numFmtId="0" fontId="0" fillId="3" borderId="54" xfId="4" applyFont="1" applyFill="1" applyBorder="1">
      <alignment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57" xfId="4" applyNumberFormat="1" applyFont="1" applyFill="1" applyBorder="1" applyAlignment="1">
      <alignment horizontal="center"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/>
    </xf>
    <xf numFmtId="49" fontId="14" fillId="3" borderId="61" xfId="3" applyNumberFormat="1" applyFont="1" applyFill="1" applyBorder="1" applyAlignment="1">
      <alignment horizontal="center"/>
    </xf>
    <xf numFmtId="49" fontId="14" fillId="3" borderId="62" xfId="3" applyNumberFormat="1" applyFont="1" applyFill="1" applyBorder="1" applyAlignment="1">
      <alignment horizontal="center"/>
    </xf>
    <xf numFmtId="0" fontId="16" fillId="0" borderId="24" xfId="2" applyFont="1" applyBorder="1">
      <alignment vertical="center"/>
    </xf>
    <xf numFmtId="0" fontId="16" fillId="0" borderId="47" xfId="2" applyFont="1" applyBorder="1">
      <alignment vertical="center"/>
    </xf>
    <xf numFmtId="0" fontId="17" fillId="0" borderId="48" xfId="2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7" fillId="0" borderId="48" xfId="2" applyBorder="1">
      <alignment vertical="center"/>
    </xf>
    <xf numFmtId="0" fontId="16" fillId="0" borderId="48" xfId="2" applyFont="1" applyBorder="1">
      <alignment vertical="center"/>
    </xf>
    <xf numFmtId="0" fontId="16" fillId="0" borderId="47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23" xfId="2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9" fontId="15" fillId="0" borderId="23" xfId="2" applyNumberFormat="1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5" fillId="0" borderId="68" xfId="2" applyFont="1" applyBorder="1">
      <alignment vertical="center"/>
    </xf>
    <xf numFmtId="0" fontId="20" fillId="0" borderId="68" xfId="2" applyFont="1" applyBorder="1">
      <alignment vertical="center"/>
    </xf>
    <xf numFmtId="58" fontId="17" fillId="0" borderId="43" xfId="2" applyNumberFormat="1" applyBorder="1">
      <alignment vertical="center"/>
    </xf>
    <xf numFmtId="0" fontId="17" fillId="0" borderId="68" xfId="2" applyBorder="1">
      <alignment vertical="center"/>
    </xf>
    <xf numFmtId="0" fontId="15" fillId="0" borderId="5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15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14" fontId="15" fillId="0" borderId="23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14" fontId="15" fillId="0" borderId="25" xfId="2" applyNumberFormat="1" applyFont="1" applyBorder="1" applyAlignment="1">
      <alignment horizontal="center" vertical="center"/>
    </xf>
    <xf numFmtId="14" fontId="15" fillId="0" borderId="38" xfId="2" applyNumberFormat="1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6" fillId="0" borderId="4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5" fillId="0" borderId="32" xfId="2" applyNumberFormat="1" applyFont="1" applyBorder="1" applyAlignment="1">
      <alignment horizontal="left" vertical="center"/>
    </xf>
    <xf numFmtId="9" fontId="15" fillId="0" borderId="27" xfId="2" applyNumberFormat="1" applyFont="1" applyBorder="1" applyAlignment="1">
      <alignment horizontal="left" vertical="center"/>
    </xf>
    <xf numFmtId="9" fontId="15" fillId="0" borderId="39" xfId="2" applyNumberFormat="1" applyFont="1" applyBorder="1" applyAlignment="1">
      <alignment horizontal="left" vertical="center"/>
    </xf>
    <xf numFmtId="9" fontId="15" fillId="0" borderId="33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4" fillId="0" borderId="45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1" fillId="0" borderId="19" xfId="2" applyFont="1" applyBorder="1" applyAlignment="1">
      <alignment horizontal="center" vertical="top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5" fillId="0" borderId="45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7" fillId="0" borderId="45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58" fontId="10" fillId="0" borderId="23" xfId="2" applyNumberFormat="1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5" fillId="0" borderId="25" xfId="2" applyFont="1" applyBorder="1" applyAlignment="1">
      <alignment horizontal="right" vertical="center"/>
    </xf>
    <xf numFmtId="0" fontId="19" fillId="0" borderId="25" xfId="2" applyFont="1" applyBorder="1" applyAlignment="1">
      <alignment horizontal="left" vertical="center"/>
    </xf>
    <xf numFmtId="0" fontId="10" fillId="0" borderId="26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22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0" fillId="0" borderId="22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17" fillId="0" borderId="25" xfId="2" applyBorder="1" applyAlignment="1">
      <alignment horizontal="center" vertical="center"/>
    </xf>
    <xf numFmtId="0" fontId="17" fillId="0" borderId="38" xfId="2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32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7" fillId="0" borderId="30" xfId="2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40" xfId="2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34" xfId="2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0" fillId="0" borderId="25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60" xfId="4" applyNumberFormat="1" applyFont="1" applyFill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561975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561975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3" customWidth="1"/>
    <col min="3" max="3" width="10.125" customWidth="1"/>
  </cols>
  <sheetData>
    <row r="1" spans="1:2" ht="21" customHeight="1" x14ac:dyDescent="0.15">
      <c r="A1" s="174"/>
      <c r="B1" s="175" t="s">
        <v>0</v>
      </c>
    </row>
    <row r="2" spans="1:2" x14ac:dyDescent="0.15">
      <c r="A2" s="9">
        <v>1</v>
      </c>
      <c r="B2" s="176" t="s">
        <v>1</v>
      </c>
    </row>
    <row r="3" spans="1:2" x14ac:dyDescent="0.15">
      <c r="A3" s="9">
        <v>2</v>
      </c>
      <c r="B3" s="176" t="s">
        <v>2</v>
      </c>
    </row>
    <row r="4" spans="1:2" x14ac:dyDescent="0.15">
      <c r="A4" s="9">
        <v>3</v>
      </c>
      <c r="B4" s="176" t="s">
        <v>3</v>
      </c>
    </row>
    <row r="5" spans="1:2" x14ac:dyDescent="0.15">
      <c r="A5" s="9">
        <v>4</v>
      </c>
      <c r="B5" s="176" t="s">
        <v>4</v>
      </c>
    </row>
    <row r="6" spans="1:2" x14ac:dyDescent="0.15">
      <c r="A6" s="9">
        <v>5</v>
      </c>
      <c r="B6" s="176" t="s">
        <v>5</v>
      </c>
    </row>
    <row r="7" spans="1:2" ht="13.5" customHeight="1" x14ac:dyDescent="0.15">
      <c r="A7" s="9">
        <v>6</v>
      </c>
      <c r="B7" s="176" t="s">
        <v>6</v>
      </c>
    </row>
    <row r="8" spans="1:2" s="172" customFormat="1" ht="15" customHeight="1" x14ac:dyDescent="0.15">
      <c r="A8" s="177">
        <v>7</v>
      </c>
      <c r="B8" s="178" t="s">
        <v>7</v>
      </c>
    </row>
    <row r="9" spans="1:2" x14ac:dyDescent="0.15">
      <c r="A9" s="9"/>
      <c r="B9" s="176"/>
    </row>
    <row r="10" spans="1:2" ht="18.95" customHeight="1" x14ac:dyDescent="0.15">
      <c r="A10" s="174"/>
      <c r="B10" s="179" t="s">
        <v>8</v>
      </c>
    </row>
    <row r="11" spans="1:2" ht="15.95" customHeight="1" x14ac:dyDescent="0.15">
      <c r="A11" s="9">
        <v>1</v>
      </c>
      <c r="B11" s="180" t="s">
        <v>9</v>
      </c>
    </row>
    <row r="12" spans="1:2" x14ac:dyDescent="0.15">
      <c r="A12" s="9">
        <v>2</v>
      </c>
      <c r="B12" s="176" t="s">
        <v>10</v>
      </c>
    </row>
    <row r="13" spans="1:2" x14ac:dyDescent="0.15">
      <c r="A13" s="9">
        <v>3</v>
      </c>
      <c r="B13" s="178" t="s">
        <v>11</v>
      </c>
    </row>
    <row r="14" spans="1:2" x14ac:dyDescent="0.15">
      <c r="A14" s="9">
        <v>4</v>
      </c>
      <c r="B14" s="176" t="s">
        <v>12</v>
      </c>
    </row>
    <row r="15" spans="1:2" x14ac:dyDescent="0.15">
      <c r="A15" s="9">
        <v>5</v>
      </c>
      <c r="B15" s="176" t="s">
        <v>13</v>
      </c>
    </row>
    <row r="16" spans="1:2" x14ac:dyDescent="0.15">
      <c r="A16" s="9">
        <v>6</v>
      </c>
      <c r="B16" s="176" t="s">
        <v>14</v>
      </c>
    </row>
    <row r="17" spans="1:2" x14ac:dyDescent="0.15">
      <c r="A17" s="9">
        <v>7</v>
      </c>
      <c r="B17" s="176" t="s">
        <v>15</v>
      </c>
    </row>
    <row r="18" spans="1:2" x14ac:dyDescent="0.15">
      <c r="A18" s="9"/>
      <c r="B18" s="176"/>
    </row>
    <row r="19" spans="1:2" ht="20.25" x14ac:dyDescent="0.15">
      <c r="A19" s="174"/>
      <c r="B19" s="175" t="s">
        <v>16</v>
      </c>
    </row>
    <row r="20" spans="1:2" x14ac:dyDescent="0.15">
      <c r="A20" s="9">
        <v>1</v>
      </c>
      <c r="B20" s="176" t="s">
        <v>17</v>
      </c>
    </row>
    <row r="21" spans="1:2" x14ac:dyDescent="0.15">
      <c r="A21" s="9">
        <v>2</v>
      </c>
      <c r="B21" s="176" t="s">
        <v>18</v>
      </c>
    </row>
    <row r="22" spans="1:2" x14ac:dyDescent="0.15">
      <c r="A22" s="9">
        <v>3</v>
      </c>
      <c r="B22" s="176" t="s">
        <v>19</v>
      </c>
    </row>
    <row r="23" spans="1:2" x14ac:dyDescent="0.15">
      <c r="A23" s="9">
        <v>4</v>
      </c>
      <c r="B23" s="176" t="s">
        <v>20</v>
      </c>
    </row>
    <row r="24" spans="1:2" x14ac:dyDescent="0.15">
      <c r="A24" s="9">
        <v>5</v>
      </c>
      <c r="B24" s="176" t="s">
        <v>21</v>
      </c>
    </row>
    <row r="25" spans="1:2" x14ac:dyDescent="0.15">
      <c r="A25" s="9">
        <v>6</v>
      </c>
      <c r="B25" s="176" t="s">
        <v>22</v>
      </c>
    </row>
    <row r="26" spans="1:2" x14ac:dyDescent="0.15">
      <c r="A26" s="9">
        <v>7</v>
      </c>
      <c r="B26" s="176" t="s">
        <v>23</v>
      </c>
    </row>
    <row r="27" spans="1:2" x14ac:dyDescent="0.15">
      <c r="A27" s="9"/>
      <c r="B27" s="176"/>
    </row>
    <row r="28" spans="1:2" ht="20.25" x14ac:dyDescent="0.15">
      <c r="A28" s="174"/>
      <c r="B28" s="175" t="s">
        <v>24</v>
      </c>
    </row>
    <row r="29" spans="1:2" x14ac:dyDescent="0.15">
      <c r="A29" s="9">
        <v>1</v>
      </c>
      <c r="B29" s="176" t="s">
        <v>25</v>
      </c>
    </row>
    <row r="30" spans="1:2" x14ac:dyDescent="0.15">
      <c r="A30" s="9">
        <v>2</v>
      </c>
      <c r="B30" s="176" t="s">
        <v>26</v>
      </c>
    </row>
    <row r="31" spans="1:2" x14ac:dyDescent="0.15">
      <c r="A31" s="9">
        <v>3</v>
      </c>
      <c r="B31" s="176" t="s">
        <v>27</v>
      </c>
    </row>
    <row r="32" spans="1:2" x14ac:dyDescent="0.15">
      <c r="A32" s="9">
        <v>4</v>
      </c>
      <c r="B32" s="176" t="s">
        <v>28</v>
      </c>
    </row>
    <row r="33" spans="1:2" x14ac:dyDescent="0.15">
      <c r="A33" s="9">
        <v>5</v>
      </c>
      <c r="B33" s="176" t="s">
        <v>29</v>
      </c>
    </row>
    <row r="34" spans="1:2" x14ac:dyDescent="0.15">
      <c r="A34" s="9">
        <v>6</v>
      </c>
      <c r="B34" s="176" t="s">
        <v>30</v>
      </c>
    </row>
    <row r="35" spans="1:2" x14ac:dyDescent="0.15">
      <c r="A35" s="9">
        <v>7</v>
      </c>
      <c r="B35" s="176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PageLayoutView="125" workbookViewId="0">
      <selection activeCell="J26" sqref="J2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0" t="s">
        <v>243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 x14ac:dyDescent="0.3">
      <c r="A2" s="369" t="s">
        <v>217</v>
      </c>
      <c r="B2" s="370" t="s">
        <v>222</v>
      </c>
      <c r="C2" s="370" t="s">
        <v>218</v>
      </c>
      <c r="D2" s="370" t="s">
        <v>219</v>
      </c>
      <c r="E2" s="370" t="s">
        <v>220</v>
      </c>
      <c r="F2" s="370" t="s">
        <v>221</v>
      </c>
      <c r="G2" s="369" t="s">
        <v>244</v>
      </c>
      <c r="H2" s="369"/>
      <c r="I2" s="369" t="s">
        <v>245</v>
      </c>
      <c r="J2" s="369"/>
      <c r="K2" s="375" t="s">
        <v>246</v>
      </c>
      <c r="L2" s="377" t="s">
        <v>247</v>
      </c>
      <c r="M2" s="379" t="s">
        <v>248</v>
      </c>
    </row>
    <row r="3" spans="1:13" s="1" customFormat="1" ht="16.5" x14ac:dyDescent="0.3">
      <c r="A3" s="369"/>
      <c r="B3" s="371"/>
      <c r="C3" s="371"/>
      <c r="D3" s="371"/>
      <c r="E3" s="371"/>
      <c r="F3" s="371"/>
      <c r="G3" s="4" t="s">
        <v>249</v>
      </c>
      <c r="H3" s="4" t="s">
        <v>250</v>
      </c>
      <c r="I3" s="4" t="s">
        <v>249</v>
      </c>
      <c r="J3" s="4" t="s">
        <v>250</v>
      </c>
      <c r="K3" s="376"/>
      <c r="L3" s="378"/>
      <c r="M3" s="380"/>
    </row>
    <row r="4" spans="1:13" x14ac:dyDescent="0.15">
      <c r="A4" s="15">
        <v>1</v>
      </c>
      <c r="B4" s="17" t="s">
        <v>53</v>
      </c>
      <c r="C4" s="14"/>
      <c r="D4" s="15" t="s">
        <v>234</v>
      </c>
      <c r="E4" s="15" t="s">
        <v>235</v>
      </c>
      <c r="F4" s="16" t="s">
        <v>60</v>
      </c>
      <c r="G4" s="17">
        <v>0</v>
      </c>
      <c r="H4" s="17">
        <v>0</v>
      </c>
      <c r="I4" s="17">
        <v>0</v>
      </c>
      <c r="J4" s="17">
        <v>0.4</v>
      </c>
      <c r="K4" s="17"/>
      <c r="L4" s="17"/>
      <c r="M4" s="17" t="s">
        <v>236</v>
      </c>
    </row>
    <row r="5" spans="1:13" x14ac:dyDescent="0.15">
      <c r="A5" s="15">
        <v>2</v>
      </c>
      <c r="B5" s="17" t="s">
        <v>53</v>
      </c>
      <c r="C5" s="17" t="s">
        <v>237</v>
      </c>
      <c r="D5" s="15" t="s">
        <v>234</v>
      </c>
      <c r="E5" s="15" t="s">
        <v>238</v>
      </c>
      <c r="F5" s="16" t="s">
        <v>60</v>
      </c>
      <c r="G5" s="17">
        <v>0.4</v>
      </c>
      <c r="H5" s="17">
        <v>0.4</v>
      </c>
      <c r="I5" s="17">
        <v>0</v>
      </c>
      <c r="J5" s="17">
        <v>1</v>
      </c>
      <c r="K5" s="31"/>
      <c r="L5" s="31"/>
      <c r="M5" s="32"/>
    </row>
    <row r="6" spans="1:13" s="3" customFormat="1" x14ac:dyDescent="0.15">
      <c r="A6" s="361" t="s">
        <v>239</v>
      </c>
      <c r="B6" s="362"/>
      <c r="C6" s="362"/>
      <c r="D6" s="362"/>
      <c r="E6" s="363"/>
      <c r="F6" s="364"/>
      <c r="G6" s="366"/>
      <c r="H6" s="361" t="s">
        <v>251</v>
      </c>
      <c r="I6" s="362"/>
      <c r="J6" s="362"/>
      <c r="K6" s="363"/>
      <c r="L6" s="372"/>
      <c r="M6" s="373"/>
    </row>
    <row r="7" spans="1:13" ht="16.5" x14ac:dyDescent="0.15">
      <c r="A7" s="367" t="s">
        <v>252</v>
      </c>
      <c r="B7" s="374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31" type="noConversion"/>
  <dataValidations count="1">
    <dataValidation type="list" allowBlank="1" showInputMessage="1" showErrorMessage="1" sqref="M4 M5 M1:M3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0" t="s">
        <v>253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 x14ac:dyDescent="0.3">
      <c r="A2" s="370" t="s">
        <v>254</v>
      </c>
      <c r="B2" s="370" t="s">
        <v>222</v>
      </c>
      <c r="C2" s="370" t="s">
        <v>218</v>
      </c>
      <c r="D2" s="370" t="s">
        <v>219</v>
      </c>
      <c r="E2" s="370" t="s">
        <v>220</v>
      </c>
      <c r="F2" s="370" t="s">
        <v>221</v>
      </c>
      <c r="G2" s="381" t="s">
        <v>255</v>
      </c>
      <c r="H2" s="382"/>
      <c r="I2" s="383"/>
      <c r="J2" s="381" t="s">
        <v>256</v>
      </c>
      <c r="K2" s="382"/>
      <c r="L2" s="383"/>
      <c r="M2" s="381" t="s">
        <v>257</v>
      </c>
      <c r="N2" s="382"/>
      <c r="O2" s="383"/>
      <c r="P2" s="381" t="s">
        <v>258</v>
      </c>
      <c r="Q2" s="382"/>
      <c r="R2" s="383"/>
      <c r="S2" s="382" t="s">
        <v>259</v>
      </c>
      <c r="T2" s="382"/>
      <c r="U2" s="383"/>
      <c r="V2" s="395" t="s">
        <v>260</v>
      </c>
      <c r="W2" s="395" t="s">
        <v>231</v>
      </c>
    </row>
    <row r="3" spans="1:23" s="1" customFormat="1" ht="16.5" x14ac:dyDescent="0.3">
      <c r="A3" s="371"/>
      <c r="B3" s="394"/>
      <c r="C3" s="394"/>
      <c r="D3" s="394"/>
      <c r="E3" s="394"/>
      <c r="F3" s="394"/>
      <c r="G3" s="4" t="s">
        <v>261</v>
      </c>
      <c r="H3" s="4" t="s">
        <v>65</v>
      </c>
      <c r="I3" s="4" t="s">
        <v>222</v>
      </c>
      <c r="J3" s="4" t="s">
        <v>261</v>
      </c>
      <c r="K3" s="4" t="s">
        <v>65</v>
      </c>
      <c r="L3" s="4" t="s">
        <v>222</v>
      </c>
      <c r="M3" s="4" t="s">
        <v>261</v>
      </c>
      <c r="N3" s="4" t="s">
        <v>65</v>
      </c>
      <c r="O3" s="4" t="s">
        <v>222</v>
      </c>
      <c r="P3" s="4" t="s">
        <v>261</v>
      </c>
      <c r="Q3" s="4" t="s">
        <v>65</v>
      </c>
      <c r="R3" s="4" t="s">
        <v>222</v>
      </c>
      <c r="S3" s="4" t="s">
        <v>261</v>
      </c>
      <c r="T3" s="4" t="s">
        <v>65</v>
      </c>
      <c r="U3" s="4" t="s">
        <v>222</v>
      </c>
      <c r="V3" s="396"/>
      <c r="W3" s="396"/>
    </row>
    <row r="4" spans="1:23" x14ac:dyDescent="0.15">
      <c r="A4" s="389" t="s">
        <v>262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6.5" x14ac:dyDescent="0.15">
      <c r="A5" s="390"/>
      <c r="B5" s="13"/>
      <c r="C5" s="13"/>
      <c r="D5" s="13"/>
      <c r="E5" s="13"/>
      <c r="F5" s="13"/>
      <c r="G5" s="381" t="s">
        <v>263</v>
      </c>
      <c r="H5" s="382"/>
      <c r="I5" s="383"/>
      <c r="J5" s="381" t="s">
        <v>264</v>
      </c>
      <c r="K5" s="382"/>
      <c r="L5" s="383"/>
      <c r="M5" s="381" t="s">
        <v>265</v>
      </c>
      <c r="N5" s="382"/>
      <c r="O5" s="383"/>
      <c r="P5" s="381" t="s">
        <v>266</v>
      </c>
      <c r="Q5" s="382"/>
      <c r="R5" s="383"/>
      <c r="S5" s="382" t="s">
        <v>267</v>
      </c>
      <c r="T5" s="382"/>
      <c r="U5" s="383"/>
      <c r="V5" s="13"/>
      <c r="W5" s="13"/>
    </row>
    <row r="6" spans="1:23" ht="16.5" x14ac:dyDescent="0.15">
      <c r="A6" s="390"/>
      <c r="B6" s="13"/>
      <c r="C6" s="13"/>
      <c r="D6" s="13"/>
      <c r="E6" s="13"/>
      <c r="F6" s="13"/>
      <c r="G6" s="4" t="s">
        <v>261</v>
      </c>
      <c r="H6" s="4" t="s">
        <v>65</v>
      </c>
      <c r="I6" s="4" t="s">
        <v>222</v>
      </c>
      <c r="J6" s="4" t="s">
        <v>261</v>
      </c>
      <c r="K6" s="4" t="s">
        <v>65</v>
      </c>
      <c r="L6" s="4" t="s">
        <v>222</v>
      </c>
      <c r="M6" s="4" t="s">
        <v>261</v>
      </c>
      <c r="N6" s="4" t="s">
        <v>65</v>
      </c>
      <c r="O6" s="4" t="s">
        <v>222</v>
      </c>
      <c r="P6" s="4" t="s">
        <v>261</v>
      </c>
      <c r="Q6" s="4" t="s">
        <v>65</v>
      </c>
      <c r="R6" s="4" t="s">
        <v>222</v>
      </c>
      <c r="S6" s="4" t="s">
        <v>261</v>
      </c>
      <c r="T6" s="4" t="s">
        <v>65</v>
      </c>
      <c r="U6" s="4" t="s">
        <v>222</v>
      </c>
      <c r="V6" s="13"/>
      <c r="W6" s="13"/>
    </row>
    <row r="7" spans="1:23" x14ac:dyDescent="0.15">
      <c r="A7" s="39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15">
      <c r="A8" s="392" t="s">
        <v>268</v>
      </c>
      <c r="B8" s="392"/>
      <c r="C8" s="392"/>
      <c r="D8" s="392"/>
      <c r="E8" s="392"/>
      <c r="F8" s="39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15">
      <c r="A9" s="393"/>
      <c r="B9" s="393"/>
      <c r="C9" s="393"/>
      <c r="D9" s="393"/>
      <c r="E9" s="393"/>
      <c r="F9" s="39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15">
      <c r="A10" s="392" t="s">
        <v>269</v>
      </c>
      <c r="B10" s="392"/>
      <c r="C10" s="392"/>
      <c r="D10" s="392"/>
      <c r="E10" s="392"/>
      <c r="F10" s="39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393"/>
      <c r="B11" s="393"/>
      <c r="C11" s="393"/>
      <c r="D11" s="393"/>
      <c r="E11" s="393"/>
      <c r="F11" s="39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15">
      <c r="A12" s="392" t="s">
        <v>270</v>
      </c>
      <c r="B12" s="392"/>
      <c r="C12" s="392"/>
      <c r="D12" s="392"/>
      <c r="E12" s="392"/>
      <c r="F12" s="39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15">
      <c r="A13" s="393"/>
      <c r="B13" s="393"/>
      <c r="C13" s="393"/>
      <c r="D13" s="393"/>
      <c r="E13" s="393"/>
      <c r="F13" s="39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15">
      <c r="A14" s="392" t="s">
        <v>271</v>
      </c>
      <c r="B14" s="392"/>
      <c r="C14" s="392"/>
      <c r="D14" s="392"/>
      <c r="E14" s="392"/>
      <c r="F14" s="39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15">
      <c r="A15" s="393"/>
      <c r="B15" s="393"/>
      <c r="C15" s="393"/>
      <c r="D15" s="393"/>
      <c r="E15" s="393"/>
      <c r="F15" s="39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18.75" x14ac:dyDescent="0.15">
      <c r="A17" s="384" t="s">
        <v>272</v>
      </c>
      <c r="B17" s="385"/>
      <c r="C17" s="385"/>
      <c r="D17" s="385"/>
      <c r="E17" s="386"/>
      <c r="F17" s="387"/>
      <c r="G17" s="388"/>
      <c r="H17" s="29"/>
      <c r="I17" s="29"/>
      <c r="J17" s="384" t="s">
        <v>273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10"/>
      <c r="W17" s="12"/>
    </row>
    <row r="18" spans="1:23" ht="56.25" customHeight="1" x14ac:dyDescent="0.15">
      <c r="A18" s="367" t="s">
        <v>274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0" t="s">
        <v>275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 x14ac:dyDescent="0.3">
      <c r="A2" s="25" t="s">
        <v>276</v>
      </c>
      <c r="B2" s="26" t="s">
        <v>218</v>
      </c>
      <c r="C2" s="26" t="s">
        <v>219</v>
      </c>
      <c r="D2" s="26" t="s">
        <v>220</v>
      </c>
      <c r="E2" s="26" t="s">
        <v>221</v>
      </c>
      <c r="F2" s="26" t="s">
        <v>222</v>
      </c>
      <c r="G2" s="25" t="s">
        <v>277</v>
      </c>
      <c r="H2" s="25" t="s">
        <v>278</v>
      </c>
      <c r="I2" s="25" t="s">
        <v>279</v>
      </c>
      <c r="J2" s="25" t="s">
        <v>278</v>
      </c>
      <c r="K2" s="25" t="s">
        <v>280</v>
      </c>
      <c r="L2" s="25" t="s">
        <v>278</v>
      </c>
      <c r="M2" s="26" t="s">
        <v>260</v>
      </c>
      <c r="N2" s="26" t="s">
        <v>231</v>
      </c>
    </row>
    <row r="3" spans="1:14" x14ac:dyDescent="0.15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.5" x14ac:dyDescent="0.15">
      <c r="A4" s="27" t="s">
        <v>276</v>
      </c>
      <c r="B4" s="28" t="s">
        <v>281</v>
      </c>
      <c r="C4" s="28" t="s">
        <v>261</v>
      </c>
      <c r="D4" s="28" t="s">
        <v>220</v>
      </c>
      <c r="E4" s="26" t="s">
        <v>221</v>
      </c>
      <c r="F4" s="26" t="s">
        <v>222</v>
      </c>
      <c r="G4" s="25" t="s">
        <v>277</v>
      </c>
      <c r="H4" s="25" t="s">
        <v>278</v>
      </c>
      <c r="I4" s="25" t="s">
        <v>279</v>
      </c>
      <c r="J4" s="25" t="s">
        <v>278</v>
      </c>
      <c r="K4" s="25" t="s">
        <v>280</v>
      </c>
      <c r="L4" s="25" t="s">
        <v>278</v>
      </c>
      <c r="M4" s="26" t="s">
        <v>260</v>
      </c>
      <c r="N4" s="26" t="s">
        <v>231</v>
      </c>
    </row>
    <row r="5" spans="1:14" x14ac:dyDescent="0.15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15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3" customFormat="1" ht="18.75" x14ac:dyDescent="0.15">
      <c r="A11" s="384" t="s">
        <v>272</v>
      </c>
      <c r="B11" s="385"/>
      <c r="C11" s="385"/>
      <c r="D11" s="386"/>
      <c r="E11" s="387"/>
      <c r="F11" s="397"/>
      <c r="G11" s="388"/>
      <c r="H11" s="29"/>
      <c r="I11" s="384" t="s">
        <v>273</v>
      </c>
      <c r="J11" s="385"/>
      <c r="K11" s="385"/>
      <c r="L11" s="10"/>
      <c r="M11" s="10"/>
      <c r="N11" s="12"/>
    </row>
    <row r="12" spans="1:14" ht="16.5" x14ac:dyDescent="0.15">
      <c r="A12" s="367" t="s">
        <v>282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PageLayoutView="125" workbookViewId="0">
      <selection activeCell="H26" sqref="H26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0" t="s">
        <v>283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 x14ac:dyDescent="0.3">
      <c r="A2" s="4" t="s">
        <v>254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284</v>
      </c>
      <c r="H2" s="4" t="s">
        <v>285</v>
      </c>
      <c r="I2" s="4" t="s">
        <v>286</v>
      </c>
      <c r="J2" s="4" t="s">
        <v>287</v>
      </c>
      <c r="K2" s="5" t="s">
        <v>260</v>
      </c>
      <c r="L2" s="5" t="s">
        <v>231</v>
      </c>
    </row>
    <row r="3" spans="1:12" x14ac:dyDescent="0.15">
      <c r="A3" s="9"/>
      <c r="B3" s="13" t="s">
        <v>53</v>
      </c>
      <c r="C3" s="14"/>
      <c r="D3" s="15" t="s">
        <v>234</v>
      </c>
      <c r="E3" s="15" t="s">
        <v>235</v>
      </c>
      <c r="F3" s="16" t="s">
        <v>60</v>
      </c>
      <c r="G3" s="13" t="s">
        <v>288</v>
      </c>
      <c r="H3" s="13" t="s">
        <v>289</v>
      </c>
      <c r="I3" s="13" t="s">
        <v>290</v>
      </c>
      <c r="J3" s="13"/>
      <c r="K3" s="13" t="s">
        <v>291</v>
      </c>
      <c r="L3" s="13"/>
    </row>
    <row r="4" spans="1:12" x14ac:dyDescent="0.15">
      <c r="A4" s="9"/>
      <c r="B4" s="13" t="s">
        <v>53</v>
      </c>
      <c r="C4" s="17" t="s">
        <v>237</v>
      </c>
      <c r="D4" s="15" t="s">
        <v>234</v>
      </c>
      <c r="E4" s="15" t="s">
        <v>238</v>
      </c>
      <c r="F4" s="16" t="s">
        <v>60</v>
      </c>
      <c r="G4" s="13" t="s">
        <v>288</v>
      </c>
      <c r="H4" s="13" t="s">
        <v>289</v>
      </c>
      <c r="I4" s="13" t="s">
        <v>290</v>
      </c>
      <c r="J4" s="13"/>
      <c r="K4" s="13" t="s">
        <v>291</v>
      </c>
      <c r="L4" s="13"/>
    </row>
    <row r="5" spans="1:12" x14ac:dyDescent="0.15">
      <c r="A5" s="9"/>
      <c r="B5" s="13"/>
      <c r="C5" s="18"/>
      <c r="D5" s="13"/>
      <c r="E5" s="19"/>
      <c r="F5" s="20"/>
      <c r="G5" s="13"/>
      <c r="H5" s="13"/>
      <c r="I5" s="13"/>
      <c r="J5" s="13"/>
      <c r="K5" s="13"/>
      <c r="L5" s="13"/>
    </row>
    <row r="6" spans="1:12" x14ac:dyDescent="0.15">
      <c r="A6" s="9"/>
      <c r="B6" s="13"/>
      <c r="C6" s="18"/>
      <c r="D6" s="13"/>
      <c r="E6" s="21"/>
      <c r="F6" s="9"/>
      <c r="G6" s="13"/>
      <c r="H6" s="13"/>
      <c r="I6" s="13"/>
      <c r="J6" s="13"/>
      <c r="K6" s="13"/>
      <c r="L6" s="13"/>
    </row>
    <row r="7" spans="1:12" x14ac:dyDescent="0.15">
      <c r="A7" s="9"/>
      <c r="B7" s="13"/>
      <c r="C7" s="9"/>
      <c r="D7" s="13"/>
      <c r="E7" s="9"/>
      <c r="F7" s="9"/>
      <c r="G7" s="13"/>
      <c r="H7" s="9"/>
      <c r="I7" s="13"/>
      <c r="J7" s="9"/>
      <c r="K7" s="24"/>
      <c r="L7" s="9"/>
    </row>
    <row r="8" spans="1:12" x14ac:dyDescent="0.15">
      <c r="A8" s="9"/>
      <c r="B8" s="13"/>
      <c r="C8" s="22"/>
      <c r="D8" s="13"/>
      <c r="E8" s="23"/>
      <c r="F8" s="9"/>
      <c r="G8" s="13"/>
      <c r="H8" s="9"/>
      <c r="I8" s="13"/>
      <c r="J8" s="9"/>
      <c r="K8" s="24"/>
      <c r="L8" s="9"/>
    </row>
    <row r="9" spans="1:12" s="3" customFormat="1" ht="32.1" customHeight="1" x14ac:dyDescent="0.15">
      <c r="A9" s="384" t="s">
        <v>292</v>
      </c>
      <c r="B9" s="385"/>
      <c r="C9" s="385"/>
      <c r="D9" s="385"/>
      <c r="E9" s="386"/>
      <c r="F9" s="387"/>
      <c r="G9" s="388"/>
      <c r="H9" s="384" t="s">
        <v>293</v>
      </c>
      <c r="I9" s="385"/>
      <c r="J9" s="385"/>
      <c r="K9" s="10"/>
      <c r="L9" s="12"/>
    </row>
    <row r="10" spans="1:12" ht="72" customHeight="1" x14ac:dyDescent="0.15">
      <c r="A10" s="367" t="s">
        <v>294</v>
      </c>
      <c r="B10" s="367"/>
      <c r="C10" s="368"/>
      <c r="D10" s="368"/>
      <c r="E10" s="368"/>
      <c r="F10" s="368"/>
      <c r="G10" s="368"/>
      <c r="H10" s="368"/>
      <c r="I10" s="368"/>
      <c r="J10" s="368"/>
      <c r="K10" s="368"/>
      <c r="L10" s="368"/>
    </row>
  </sheetData>
  <mergeCells count="5">
    <mergeCell ref="A1:J1"/>
    <mergeCell ref="A9:E9"/>
    <mergeCell ref="F9:G9"/>
    <mergeCell ref="H9:J9"/>
    <mergeCell ref="A10:L10"/>
  </mergeCells>
  <phoneticPr fontId="31" type="noConversion"/>
  <dataValidations count="1">
    <dataValidation type="list" allowBlank="1" showInputMessage="1" showErrorMessage="1" sqref="L3: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PageLayoutView="125" workbookViewId="0">
      <selection activeCell="K11" sqref="K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0" t="s">
        <v>295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 x14ac:dyDescent="0.3">
      <c r="A2" s="369" t="s">
        <v>217</v>
      </c>
      <c r="B2" s="370" t="s">
        <v>222</v>
      </c>
      <c r="C2" s="370" t="s">
        <v>261</v>
      </c>
      <c r="D2" s="370" t="s">
        <v>220</v>
      </c>
      <c r="E2" s="370" t="s">
        <v>221</v>
      </c>
      <c r="F2" s="4" t="s">
        <v>296</v>
      </c>
      <c r="G2" s="4" t="s">
        <v>245</v>
      </c>
      <c r="H2" s="375" t="s">
        <v>246</v>
      </c>
      <c r="I2" s="379" t="s">
        <v>248</v>
      </c>
    </row>
    <row r="3" spans="1:9" s="1" customFormat="1" ht="16.5" x14ac:dyDescent="0.3">
      <c r="A3" s="369"/>
      <c r="B3" s="371"/>
      <c r="C3" s="371"/>
      <c r="D3" s="371"/>
      <c r="E3" s="371"/>
      <c r="F3" s="4" t="s">
        <v>297</v>
      </c>
      <c r="G3" s="4" t="s">
        <v>249</v>
      </c>
      <c r="H3" s="376"/>
      <c r="I3" s="380"/>
    </row>
    <row r="4" spans="1:9" s="2" customFormat="1" x14ac:dyDescent="0.15">
      <c r="A4" s="6">
        <v>1</v>
      </c>
      <c r="B4" s="6" t="s">
        <v>298</v>
      </c>
      <c r="C4" s="6" t="s">
        <v>299</v>
      </c>
      <c r="D4" s="7" t="s">
        <v>300</v>
      </c>
      <c r="E4" s="8" t="s">
        <v>60</v>
      </c>
      <c r="F4" s="6">
        <v>-1.2</v>
      </c>
      <c r="G4" s="6">
        <v>-1.5</v>
      </c>
      <c r="H4" s="6">
        <f t="shared" ref="H4:H6" si="0">F4+G4</f>
        <v>-2.7</v>
      </c>
      <c r="I4" s="6" t="s">
        <v>236</v>
      </c>
    </row>
    <row r="5" spans="1:9" s="2" customFormat="1" x14ac:dyDescent="0.15">
      <c r="A5" s="6">
        <v>2</v>
      </c>
      <c r="B5" s="6" t="s">
        <v>298</v>
      </c>
      <c r="C5" s="6" t="s">
        <v>301</v>
      </c>
      <c r="D5" s="7" t="s">
        <v>302</v>
      </c>
      <c r="E5" s="8" t="s">
        <v>60</v>
      </c>
      <c r="F5" s="6">
        <v>-1.3</v>
      </c>
      <c r="G5" s="6">
        <v>-1.5</v>
      </c>
      <c r="H5" s="6">
        <f t="shared" si="0"/>
        <v>-2.8</v>
      </c>
      <c r="I5" s="6" t="s">
        <v>236</v>
      </c>
    </row>
    <row r="6" spans="1:9" s="2" customFormat="1" x14ac:dyDescent="0.15">
      <c r="A6" s="6">
        <v>3</v>
      </c>
      <c r="B6" s="6" t="s">
        <v>303</v>
      </c>
      <c r="C6" s="6" t="s">
        <v>304</v>
      </c>
      <c r="D6" s="6" t="s">
        <v>300</v>
      </c>
      <c r="E6" s="8" t="s">
        <v>305</v>
      </c>
      <c r="F6" s="6">
        <v>-1.2</v>
      </c>
      <c r="G6" s="6">
        <v>-1.5</v>
      </c>
      <c r="H6" s="6">
        <f t="shared" si="0"/>
        <v>-2.7</v>
      </c>
      <c r="I6" s="6" t="s">
        <v>236</v>
      </c>
    </row>
    <row r="7" spans="1:9" x14ac:dyDescent="0.15">
      <c r="A7" s="9"/>
      <c r="B7" s="9"/>
      <c r="C7" s="9"/>
      <c r="D7" s="9"/>
      <c r="E7" s="9"/>
      <c r="F7" s="9"/>
      <c r="G7" s="9"/>
      <c r="H7" s="9"/>
      <c r="I7" s="9"/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s="3" customFormat="1" ht="18.75" x14ac:dyDescent="0.15">
      <c r="A10" s="384" t="s">
        <v>272</v>
      </c>
      <c r="B10" s="385"/>
      <c r="C10" s="385"/>
      <c r="D10" s="386"/>
      <c r="E10" s="11"/>
      <c r="F10" s="384" t="s">
        <v>273</v>
      </c>
      <c r="G10" s="385"/>
      <c r="H10" s="386"/>
      <c r="I10" s="12"/>
    </row>
    <row r="11" spans="1:9" ht="45.75" customHeight="1" x14ac:dyDescent="0.15">
      <c r="A11" s="367" t="s">
        <v>306</v>
      </c>
      <c r="B11" s="367"/>
      <c r="C11" s="368"/>
      <c r="D11" s="368"/>
      <c r="E11" s="368"/>
      <c r="F11" s="368"/>
      <c r="G11" s="368"/>
      <c r="H11" s="368"/>
      <c r="I11" s="368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4 I5 I6 I1:I3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D25" sqref="D25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32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60"/>
      <c r="C3" s="161"/>
      <c r="D3" s="184" t="s">
        <v>33</v>
      </c>
      <c r="E3" s="185"/>
      <c r="F3" s="186" t="s">
        <v>34</v>
      </c>
      <c r="G3" s="187"/>
      <c r="H3" s="184" t="s">
        <v>35</v>
      </c>
      <c r="I3" s="188"/>
    </row>
    <row r="4" spans="2:9" ht="27.95" customHeight="1" x14ac:dyDescent="0.25">
      <c r="B4" s="160" t="s">
        <v>36</v>
      </c>
      <c r="C4" s="161" t="s">
        <v>37</v>
      </c>
      <c r="D4" s="161" t="s">
        <v>38</v>
      </c>
      <c r="E4" s="161" t="s">
        <v>39</v>
      </c>
      <c r="F4" s="162" t="s">
        <v>38</v>
      </c>
      <c r="G4" s="162" t="s">
        <v>39</v>
      </c>
      <c r="H4" s="161" t="s">
        <v>38</v>
      </c>
      <c r="I4" s="169" t="s">
        <v>39</v>
      </c>
    </row>
    <row r="5" spans="2:9" ht="27.95" customHeight="1" x14ac:dyDescent="0.15">
      <c r="B5" s="163" t="s">
        <v>40</v>
      </c>
      <c r="C5" s="9">
        <v>13</v>
      </c>
      <c r="D5" s="9">
        <v>0</v>
      </c>
      <c r="E5" s="9">
        <v>1</v>
      </c>
      <c r="F5" s="164">
        <v>0</v>
      </c>
      <c r="G5" s="164">
        <v>1</v>
      </c>
      <c r="H5" s="9">
        <v>1</v>
      </c>
      <c r="I5" s="170">
        <v>2</v>
      </c>
    </row>
    <row r="6" spans="2:9" ht="27.95" customHeight="1" x14ac:dyDescent="0.15">
      <c r="B6" s="163" t="s">
        <v>41</v>
      </c>
      <c r="C6" s="9">
        <v>20</v>
      </c>
      <c r="D6" s="9">
        <v>0</v>
      </c>
      <c r="E6" s="9">
        <v>1</v>
      </c>
      <c r="F6" s="164">
        <v>1</v>
      </c>
      <c r="G6" s="164">
        <v>2</v>
      </c>
      <c r="H6" s="9">
        <v>2</v>
      </c>
      <c r="I6" s="170">
        <v>3</v>
      </c>
    </row>
    <row r="7" spans="2:9" ht="27.95" customHeight="1" x14ac:dyDescent="0.15">
      <c r="B7" s="163" t="s">
        <v>42</v>
      </c>
      <c r="C7" s="9">
        <v>32</v>
      </c>
      <c r="D7" s="9">
        <v>0</v>
      </c>
      <c r="E7" s="9">
        <v>1</v>
      </c>
      <c r="F7" s="164">
        <v>2</v>
      </c>
      <c r="G7" s="164">
        <v>3</v>
      </c>
      <c r="H7" s="9">
        <v>3</v>
      </c>
      <c r="I7" s="170">
        <v>4</v>
      </c>
    </row>
    <row r="8" spans="2:9" ht="27.95" customHeight="1" x14ac:dyDescent="0.15">
      <c r="B8" s="163" t="s">
        <v>43</v>
      </c>
      <c r="C8" s="9">
        <v>50</v>
      </c>
      <c r="D8" s="9">
        <v>1</v>
      </c>
      <c r="E8" s="9">
        <v>2</v>
      </c>
      <c r="F8" s="164">
        <v>3</v>
      </c>
      <c r="G8" s="164">
        <v>4</v>
      </c>
      <c r="H8" s="9">
        <v>5</v>
      </c>
      <c r="I8" s="170">
        <v>6</v>
      </c>
    </row>
    <row r="9" spans="2:9" ht="27.95" customHeight="1" x14ac:dyDescent="0.15">
      <c r="B9" s="163" t="s">
        <v>44</v>
      </c>
      <c r="C9" s="9">
        <v>80</v>
      </c>
      <c r="D9" s="9">
        <v>2</v>
      </c>
      <c r="E9" s="9">
        <v>3</v>
      </c>
      <c r="F9" s="164">
        <v>5</v>
      </c>
      <c r="G9" s="164">
        <v>6</v>
      </c>
      <c r="H9" s="9">
        <v>7</v>
      </c>
      <c r="I9" s="170">
        <v>8</v>
      </c>
    </row>
    <row r="10" spans="2:9" ht="27.95" customHeight="1" x14ac:dyDescent="0.15">
      <c r="B10" s="163" t="s">
        <v>45</v>
      </c>
      <c r="C10" s="9">
        <v>125</v>
      </c>
      <c r="D10" s="9">
        <v>3</v>
      </c>
      <c r="E10" s="9">
        <v>4</v>
      </c>
      <c r="F10" s="164">
        <v>7</v>
      </c>
      <c r="G10" s="164">
        <v>8</v>
      </c>
      <c r="H10" s="9">
        <v>10</v>
      </c>
      <c r="I10" s="170">
        <v>11</v>
      </c>
    </row>
    <row r="11" spans="2:9" ht="27.95" customHeight="1" x14ac:dyDescent="0.15">
      <c r="B11" s="163" t="s">
        <v>46</v>
      </c>
      <c r="C11" s="9">
        <v>200</v>
      </c>
      <c r="D11" s="9">
        <v>5</v>
      </c>
      <c r="E11" s="9">
        <v>6</v>
      </c>
      <c r="F11" s="164">
        <v>10</v>
      </c>
      <c r="G11" s="164">
        <v>11</v>
      </c>
      <c r="H11" s="9">
        <v>14</v>
      </c>
      <c r="I11" s="170">
        <v>15</v>
      </c>
    </row>
    <row r="12" spans="2:9" ht="27.95" customHeight="1" x14ac:dyDescent="0.15">
      <c r="B12" s="165" t="s">
        <v>47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48</v>
      </c>
      <c r="C14" s="168"/>
      <c r="D14" s="16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90" zoomScaleNormal="90" zoomScalePageLayoutView="125" workbookViewId="0">
      <selection activeCell="O11" sqref="O11"/>
    </sheetView>
  </sheetViews>
  <sheetFormatPr defaultColWidth="10.375" defaultRowHeight="16.5" customHeight="1" x14ac:dyDescent="0.15"/>
  <cols>
    <col min="1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9" t="s">
        <v>49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2" t="s">
        <v>50</v>
      </c>
      <c r="B2" s="190" t="s">
        <v>51</v>
      </c>
      <c r="C2" s="190"/>
      <c r="D2" s="191" t="s">
        <v>52</v>
      </c>
      <c r="E2" s="191"/>
      <c r="F2" s="190" t="s">
        <v>53</v>
      </c>
      <c r="G2" s="190"/>
      <c r="H2" s="93" t="s">
        <v>54</v>
      </c>
      <c r="I2" s="192" t="s">
        <v>55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96" t="s">
        <v>59</v>
      </c>
      <c r="B4" s="200" t="s">
        <v>60</v>
      </c>
      <c r="C4" s="201"/>
      <c r="D4" s="202" t="s">
        <v>61</v>
      </c>
      <c r="E4" s="203"/>
      <c r="F4" s="204">
        <v>45377</v>
      </c>
      <c r="G4" s="205"/>
      <c r="H4" s="202" t="s">
        <v>62</v>
      </c>
      <c r="I4" s="203"/>
      <c r="J4" s="97" t="s">
        <v>63</v>
      </c>
      <c r="K4" s="98" t="s">
        <v>64</v>
      </c>
    </row>
    <row r="5" spans="1:11" ht="14.25" x14ac:dyDescent="0.15">
      <c r="A5" s="100" t="s">
        <v>65</v>
      </c>
      <c r="B5" s="200" t="s">
        <v>66</v>
      </c>
      <c r="C5" s="201"/>
      <c r="D5" s="202" t="s">
        <v>67</v>
      </c>
      <c r="E5" s="203"/>
      <c r="F5" s="204">
        <v>45255</v>
      </c>
      <c r="G5" s="205"/>
      <c r="H5" s="202" t="s">
        <v>68</v>
      </c>
      <c r="I5" s="203"/>
      <c r="J5" s="97" t="s">
        <v>63</v>
      </c>
      <c r="K5" s="98" t="s">
        <v>64</v>
      </c>
    </row>
    <row r="6" spans="1:11" ht="14.25" x14ac:dyDescent="0.15">
      <c r="A6" s="96" t="s">
        <v>69</v>
      </c>
      <c r="B6" s="101">
        <v>2</v>
      </c>
      <c r="C6" s="102">
        <v>6</v>
      </c>
      <c r="D6" s="100" t="s">
        <v>70</v>
      </c>
      <c r="E6" s="113"/>
      <c r="F6" s="204"/>
      <c r="G6" s="205"/>
      <c r="H6" s="202" t="s">
        <v>71</v>
      </c>
      <c r="I6" s="203"/>
      <c r="J6" s="97" t="s">
        <v>63</v>
      </c>
      <c r="K6" s="98" t="s">
        <v>64</v>
      </c>
    </row>
    <row r="7" spans="1:11" ht="14.25" x14ac:dyDescent="0.15">
      <c r="A7" s="96" t="s">
        <v>72</v>
      </c>
      <c r="B7" s="206">
        <v>2050</v>
      </c>
      <c r="C7" s="207"/>
      <c r="D7" s="100" t="s">
        <v>73</v>
      </c>
      <c r="E7" s="112"/>
      <c r="F7" s="204"/>
      <c r="G7" s="205"/>
      <c r="H7" s="202" t="s">
        <v>74</v>
      </c>
      <c r="I7" s="203"/>
      <c r="J7" s="97" t="s">
        <v>63</v>
      </c>
      <c r="K7" s="98" t="s">
        <v>64</v>
      </c>
    </row>
    <row r="8" spans="1:11" ht="14.25" x14ac:dyDescent="0.15">
      <c r="A8" s="136"/>
      <c r="B8" s="208"/>
      <c r="C8" s="209"/>
      <c r="D8" s="210" t="s">
        <v>75</v>
      </c>
      <c r="E8" s="211"/>
      <c r="F8" s="212"/>
      <c r="G8" s="213"/>
      <c r="H8" s="210" t="s">
        <v>76</v>
      </c>
      <c r="I8" s="211"/>
      <c r="J8" s="114" t="s">
        <v>63</v>
      </c>
      <c r="K8" s="120" t="s">
        <v>64</v>
      </c>
    </row>
    <row r="9" spans="1:11" ht="14.25" x14ac:dyDescent="0.15">
      <c r="A9" s="214" t="s">
        <v>77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78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7" t="s">
        <v>79</v>
      </c>
      <c r="B11" s="138" t="s">
        <v>80</v>
      </c>
      <c r="C11" s="139" t="s">
        <v>81</v>
      </c>
      <c r="D11" s="140"/>
      <c r="E11" s="141" t="s">
        <v>82</v>
      </c>
      <c r="F11" s="138" t="s">
        <v>80</v>
      </c>
      <c r="G11" s="139" t="s">
        <v>81</v>
      </c>
      <c r="H11" s="139" t="s">
        <v>83</v>
      </c>
      <c r="I11" s="141" t="s">
        <v>84</v>
      </c>
      <c r="J11" s="138" t="s">
        <v>80</v>
      </c>
      <c r="K11" s="156" t="s">
        <v>81</v>
      </c>
    </row>
    <row r="12" spans="1:11" ht="14.25" x14ac:dyDescent="0.15">
      <c r="A12" s="100" t="s">
        <v>85</v>
      </c>
      <c r="B12" s="111" t="s">
        <v>80</v>
      </c>
      <c r="C12" s="97" t="s">
        <v>81</v>
      </c>
      <c r="D12" s="112"/>
      <c r="E12" s="113" t="s">
        <v>86</v>
      </c>
      <c r="F12" s="111" t="s">
        <v>80</v>
      </c>
      <c r="G12" s="97" t="s">
        <v>81</v>
      </c>
      <c r="H12" s="97" t="s">
        <v>83</v>
      </c>
      <c r="I12" s="113" t="s">
        <v>87</v>
      </c>
      <c r="J12" s="111" t="s">
        <v>80</v>
      </c>
      <c r="K12" s="98" t="s">
        <v>81</v>
      </c>
    </row>
    <row r="13" spans="1:11" ht="14.25" x14ac:dyDescent="0.15">
      <c r="A13" s="100" t="s">
        <v>88</v>
      </c>
      <c r="B13" s="111" t="s">
        <v>80</v>
      </c>
      <c r="C13" s="97" t="s">
        <v>81</v>
      </c>
      <c r="D13" s="112"/>
      <c r="E13" s="113" t="s">
        <v>89</v>
      </c>
      <c r="F13" s="97" t="s">
        <v>90</v>
      </c>
      <c r="G13" s="97" t="s">
        <v>91</v>
      </c>
      <c r="H13" s="97" t="s">
        <v>83</v>
      </c>
      <c r="I13" s="113" t="s">
        <v>92</v>
      </c>
      <c r="J13" s="111" t="s">
        <v>80</v>
      </c>
      <c r="K13" s="98" t="s">
        <v>81</v>
      </c>
    </row>
    <row r="14" spans="1:11" ht="14.25" x14ac:dyDescent="0.15">
      <c r="A14" s="210" t="s">
        <v>93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2" t="s">
        <v>95</v>
      </c>
      <c r="B16" s="139" t="s">
        <v>90</v>
      </c>
      <c r="C16" s="139" t="s">
        <v>91</v>
      </c>
      <c r="D16" s="143"/>
      <c r="E16" s="144" t="s">
        <v>96</v>
      </c>
      <c r="F16" s="139" t="s">
        <v>90</v>
      </c>
      <c r="G16" s="139" t="s">
        <v>91</v>
      </c>
      <c r="H16" s="145"/>
      <c r="I16" s="144" t="s">
        <v>97</v>
      </c>
      <c r="J16" s="139" t="s">
        <v>90</v>
      </c>
      <c r="K16" s="156" t="s">
        <v>91</v>
      </c>
    </row>
    <row r="17" spans="1:22" ht="16.5" customHeight="1" x14ac:dyDescent="0.15">
      <c r="A17" s="103" t="s">
        <v>98</v>
      </c>
      <c r="B17" s="97" t="s">
        <v>90</v>
      </c>
      <c r="C17" s="97" t="s">
        <v>91</v>
      </c>
      <c r="D17" s="71"/>
      <c r="E17" s="115" t="s">
        <v>99</v>
      </c>
      <c r="F17" s="97" t="s">
        <v>90</v>
      </c>
      <c r="G17" s="97" t="s">
        <v>91</v>
      </c>
      <c r="H17" s="146"/>
      <c r="I17" s="115" t="s">
        <v>100</v>
      </c>
      <c r="J17" s="97" t="s">
        <v>90</v>
      </c>
      <c r="K17" s="98" t="s">
        <v>91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1" t="s">
        <v>101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102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103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7" t="s">
        <v>104</v>
      </c>
      <c r="B21" s="36" t="s">
        <v>105</v>
      </c>
      <c r="C21" s="36" t="s">
        <v>106</v>
      </c>
      <c r="D21" s="36" t="s">
        <v>107</v>
      </c>
      <c r="E21" s="36" t="s">
        <v>108</v>
      </c>
      <c r="F21" s="36" t="s">
        <v>109</v>
      </c>
      <c r="G21" s="36" t="s">
        <v>110</v>
      </c>
      <c r="H21" s="115"/>
      <c r="I21" s="115"/>
      <c r="J21" s="115"/>
      <c r="K21" s="91" t="s">
        <v>111</v>
      </c>
    </row>
    <row r="22" spans="1:22" ht="16.5" customHeight="1" x14ac:dyDescent="0.15">
      <c r="A22" s="148" t="s">
        <v>112</v>
      </c>
      <c r="B22" s="149">
        <v>1</v>
      </c>
      <c r="C22" s="149">
        <v>1</v>
      </c>
      <c r="D22" s="149">
        <v>1</v>
      </c>
      <c r="E22" s="149">
        <v>1</v>
      </c>
      <c r="F22" s="149">
        <v>1</v>
      </c>
      <c r="G22" s="149">
        <v>1</v>
      </c>
      <c r="H22" s="149"/>
      <c r="I22" s="149"/>
      <c r="J22" s="149"/>
      <c r="K22" s="158"/>
    </row>
    <row r="23" spans="1:22" ht="16.5" customHeight="1" x14ac:dyDescent="0.15">
      <c r="A23" s="148" t="s">
        <v>113</v>
      </c>
      <c r="B23" s="149">
        <v>1</v>
      </c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/>
      <c r="I23" s="149"/>
      <c r="J23" s="149"/>
      <c r="K23" s="159"/>
    </row>
    <row r="24" spans="1:22" ht="16.5" customHeight="1" x14ac:dyDescent="0.15">
      <c r="A24" s="104"/>
      <c r="B24" s="149"/>
      <c r="C24" s="149"/>
      <c r="D24" s="149"/>
      <c r="E24" s="149"/>
      <c r="F24" s="149"/>
      <c r="G24" s="149"/>
      <c r="H24" s="149"/>
      <c r="I24" s="149"/>
      <c r="J24" s="149"/>
      <c r="K24" s="159"/>
    </row>
    <row r="25" spans="1:22" ht="16.5" customHeight="1" x14ac:dyDescent="0.15">
      <c r="A25" s="104"/>
      <c r="B25" s="149"/>
      <c r="C25" s="149"/>
      <c r="D25" s="149"/>
      <c r="E25" s="149"/>
      <c r="F25" s="149"/>
      <c r="G25" s="149"/>
      <c r="H25" s="149"/>
      <c r="I25" s="149"/>
      <c r="J25" s="149"/>
      <c r="K25" s="89"/>
    </row>
    <row r="26" spans="1:22" ht="16.5" customHeight="1" x14ac:dyDescent="0.15">
      <c r="A26" s="104"/>
      <c r="B26" s="149"/>
      <c r="C26" s="149"/>
      <c r="D26" s="149"/>
      <c r="E26" s="149"/>
      <c r="F26" s="149"/>
      <c r="G26" s="149"/>
      <c r="H26" s="149"/>
      <c r="I26" s="149"/>
      <c r="J26" s="149"/>
      <c r="K26" s="89"/>
    </row>
    <row r="27" spans="1:22" ht="16.5" customHeight="1" x14ac:dyDescent="0.15">
      <c r="A27" s="104"/>
      <c r="B27" s="149"/>
      <c r="C27" s="149"/>
      <c r="D27" s="149"/>
      <c r="E27" s="149"/>
      <c r="F27" s="149"/>
      <c r="G27" s="149"/>
      <c r="H27" s="149"/>
      <c r="I27" s="149"/>
      <c r="J27" s="149"/>
      <c r="K27" s="89"/>
    </row>
    <row r="28" spans="1:22" ht="16.5" customHeight="1" x14ac:dyDescent="0.15">
      <c r="A28" s="104"/>
      <c r="B28" s="149"/>
      <c r="C28" s="149"/>
      <c r="D28" s="149"/>
      <c r="E28" s="149"/>
      <c r="F28" s="149"/>
      <c r="G28" s="149"/>
      <c r="H28" s="149"/>
      <c r="I28" s="149"/>
      <c r="J28" s="149"/>
      <c r="K28" s="89"/>
    </row>
    <row r="29" spans="1:22" ht="18" customHeight="1" x14ac:dyDescent="0.15">
      <c r="A29" s="227" t="s">
        <v>114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115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116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117</v>
      </c>
      <c r="B34" s="240"/>
      <c r="C34" s="97" t="s">
        <v>63</v>
      </c>
      <c r="D34" s="97" t="s">
        <v>64</v>
      </c>
      <c r="E34" s="241" t="s">
        <v>118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119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120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121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2" t="s">
        <v>122</v>
      </c>
      <c r="B45" s="139" t="s">
        <v>90</v>
      </c>
      <c r="C45" s="139" t="s">
        <v>91</v>
      </c>
      <c r="D45" s="139" t="s">
        <v>83</v>
      </c>
      <c r="E45" s="144" t="s">
        <v>123</v>
      </c>
      <c r="F45" s="139" t="s">
        <v>90</v>
      </c>
      <c r="G45" s="139" t="s">
        <v>91</v>
      </c>
      <c r="H45" s="139" t="s">
        <v>83</v>
      </c>
      <c r="I45" s="144" t="s">
        <v>124</v>
      </c>
      <c r="J45" s="139" t="s">
        <v>90</v>
      </c>
      <c r="K45" s="156" t="s">
        <v>91</v>
      </c>
    </row>
    <row r="46" spans="1:11" ht="14.25" x14ac:dyDescent="0.15">
      <c r="A46" s="103" t="s">
        <v>82</v>
      </c>
      <c r="B46" s="97" t="s">
        <v>90</v>
      </c>
      <c r="C46" s="97" t="s">
        <v>91</v>
      </c>
      <c r="D46" s="97" t="s">
        <v>83</v>
      </c>
      <c r="E46" s="115" t="s">
        <v>89</v>
      </c>
      <c r="F46" s="97" t="s">
        <v>90</v>
      </c>
      <c r="G46" s="97" t="s">
        <v>91</v>
      </c>
      <c r="H46" s="97" t="s">
        <v>83</v>
      </c>
      <c r="I46" s="115" t="s">
        <v>100</v>
      </c>
      <c r="J46" s="97" t="s">
        <v>90</v>
      </c>
      <c r="K46" s="98" t="s">
        <v>91</v>
      </c>
    </row>
    <row r="47" spans="1:11" ht="14.25" x14ac:dyDescent="0.15">
      <c r="A47" s="210" t="s">
        <v>93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125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50" t="s">
        <v>126</v>
      </c>
      <c r="B50" s="253" t="s">
        <v>127</v>
      </c>
      <c r="C50" s="253"/>
      <c r="D50" s="151" t="s">
        <v>128</v>
      </c>
      <c r="E50" s="152" t="s">
        <v>129</v>
      </c>
      <c r="F50" s="153" t="s">
        <v>130</v>
      </c>
      <c r="G50" s="154"/>
      <c r="H50" s="254" t="s">
        <v>131</v>
      </c>
      <c r="I50" s="255"/>
      <c r="J50" s="256" t="s">
        <v>132</v>
      </c>
      <c r="K50" s="257"/>
    </row>
    <row r="51" spans="1:11" ht="14.25" x14ac:dyDescent="0.15">
      <c r="A51" s="244" t="s">
        <v>133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50" t="s">
        <v>126</v>
      </c>
      <c r="B53" s="253" t="s">
        <v>127</v>
      </c>
      <c r="C53" s="253"/>
      <c r="D53" s="151" t="s">
        <v>128</v>
      </c>
      <c r="E53" s="155"/>
      <c r="F53" s="153" t="s">
        <v>134</v>
      </c>
      <c r="G53" s="154"/>
      <c r="H53" s="254" t="s">
        <v>131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80" zoomScaleNormal="80" workbookViewId="0">
      <selection activeCell="M9" sqref="M9"/>
    </sheetView>
  </sheetViews>
  <sheetFormatPr defaultColWidth="9" defaultRowHeight="26.1" customHeight="1" x14ac:dyDescent="0.15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pans="1:14" ht="30" customHeight="1" x14ac:dyDescent="0.15">
      <c r="A1" s="261" t="s">
        <v>135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 x14ac:dyDescent="0.15">
      <c r="A2" s="34" t="s">
        <v>59</v>
      </c>
      <c r="B2" s="263" t="s">
        <v>60</v>
      </c>
      <c r="C2" s="263"/>
      <c r="D2" s="35" t="s">
        <v>65</v>
      </c>
      <c r="E2" s="263" t="s">
        <v>66</v>
      </c>
      <c r="F2" s="263"/>
      <c r="G2" s="263"/>
      <c r="H2" s="268"/>
      <c r="I2" s="50" t="s">
        <v>54</v>
      </c>
      <c r="J2" s="263" t="s">
        <v>55</v>
      </c>
      <c r="K2" s="263"/>
      <c r="L2" s="263"/>
      <c r="M2" s="263"/>
      <c r="N2" s="264"/>
    </row>
    <row r="3" spans="1:14" ht="29.1" customHeight="1" x14ac:dyDescent="0.15">
      <c r="A3" s="267" t="s">
        <v>136</v>
      </c>
      <c r="B3" s="265" t="s">
        <v>137</v>
      </c>
      <c r="C3" s="265"/>
      <c r="D3" s="265"/>
      <c r="E3" s="265"/>
      <c r="F3" s="265"/>
      <c r="G3" s="265"/>
      <c r="H3" s="269"/>
      <c r="I3" s="265" t="s">
        <v>138</v>
      </c>
      <c r="J3" s="265"/>
      <c r="K3" s="265"/>
      <c r="L3" s="265"/>
      <c r="M3" s="265"/>
      <c r="N3" s="266"/>
    </row>
    <row r="4" spans="1:14" ht="29.1" customHeight="1" x14ac:dyDescent="0.15">
      <c r="A4" s="267"/>
      <c r="B4" s="36" t="s">
        <v>105</v>
      </c>
      <c r="C4" s="36" t="s">
        <v>106</v>
      </c>
      <c r="D4" s="36" t="s">
        <v>107</v>
      </c>
      <c r="E4" s="36" t="s">
        <v>108</v>
      </c>
      <c r="F4" s="36" t="s">
        <v>109</v>
      </c>
      <c r="G4" s="36" t="s">
        <v>110</v>
      </c>
      <c r="H4" s="269"/>
      <c r="I4" s="51"/>
      <c r="J4" s="51"/>
      <c r="K4" s="398" t="s">
        <v>316</v>
      </c>
      <c r="L4" s="51"/>
      <c r="M4" s="51"/>
      <c r="N4" s="52"/>
    </row>
    <row r="5" spans="1:14" ht="29.1" customHeight="1" x14ac:dyDescent="0.15">
      <c r="A5" s="267"/>
      <c r="B5" s="37"/>
      <c r="C5" s="37"/>
      <c r="D5" s="38"/>
      <c r="E5" s="37"/>
      <c r="F5" s="37"/>
      <c r="G5" s="37"/>
      <c r="H5" s="269"/>
      <c r="I5" s="53"/>
      <c r="J5" s="53"/>
      <c r="K5" s="402" t="s">
        <v>317</v>
      </c>
      <c r="L5" s="53"/>
      <c r="M5" s="53"/>
      <c r="N5" s="54"/>
    </row>
    <row r="6" spans="1:14" ht="29.1" customHeight="1" x14ac:dyDescent="0.15">
      <c r="A6" s="39" t="s">
        <v>139</v>
      </c>
      <c r="B6" s="40">
        <f t="shared" ref="B6:B8" si="0">C6-5</f>
        <v>69</v>
      </c>
      <c r="C6" s="40">
        <v>74</v>
      </c>
      <c r="D6" s="40">
        <f t="shared" ref="D6:G6" si="1">C6+6</f>
        <v>80</v>
      </c>
      <c r="E6" s="40">
        <f t="shared" si="1"/>
        <v>86</v>
      </c>
      <c r="F6" s="40">
        <f t="shared" si="1"/>
        <v>92</v>
      </c>
      <c r="G6" s="40">
        <f t="shared" si="1"/>
        <v>98</v>
      </c>
      <c r="H6" s="269"/>
      <c r="I6" s="55"/>
      <c r="J6" s="55"/>
      <c r="K6" s="399" t="s">
        <v>307</v>
      </c>
      <c r="L6" s="55"/>
      <c r="M6" s="55"/>
      <c r="N6" s="56"/>
    </row>
    <row r="7" spans="1:14" ht="29.1" customHeight="1" x14ac:dyDescent="0.15">
      <c r="A7" s="39" t="s">
        <v>140</v>
      </c>
      <c r="B7" s="40">
        <f>C7-3</f>
        <v>51</v>
      </c>
      <c r="C7" s="40">
        <v>54</v>
      </c>
      <c r="D7" s="40">
        <f>C7+3</f>
        <v>57</v>
      </c>
      <c r="E7" s="40">
        <f>D7+3</f>
        <v>60</v>
      </c>
      <c r="F7" s="40">
        <f>E7+4</f>
        <v>64</v>
      </c>
      <c r="G7" s="40">
        <f t="shared" ref="G7:G8" si="2">F7+4</f>
        <v>68</v>
      </c>
      <c r="H7" s="269"/>
      <c r="I7" s="57"/>
      <c r="J7" s="57"/>
      <c r="K7" s="400" t="s">
        <v>308</v>
      </c>
      <c r="L7" s="57"/>
      <c r="M7" s="58"/>
      <c r="N7" s="129"/>
    </row>
    <row r="8" spans="1:14" ht="29.1" customHeight="1" x14ac:dyDescent="0.15">
      <c r="A8" s="39" t="s">
        <v>142</v>
      </c>
      <c r="B8" s="40">
        <f t="shared" si="0"/>
        <v>79</v>
      </c>
      <c r="C8" s="40">
        <v>84</v>
      </c>
      <c r="D8" s="40">
        <f>C8+6</f>
        <v>90</v>
      </c>
      <c r="E8" s="40">
        <f>D8+6</f>
        <v>96</v>
      </c>
      <c r="F8" s="40">
        <f>E8+4</f>
        <v>100</v>
      </c>
      <c r="G8" s="40">
        <f t="shared" si="2"/>
        <v>104</v>
      </c>
      <c r="H8" s="269"/>
      <c r="I8" s="55"/>
      <c r="J8" s="55"/>
      <c r="K8" s="399" t="s">
        <v>309</v>
      </c>
      <c r="L8" s="55"/>
      <c r="M8" s="60"/>
      <c r="N8" s="61"/>
    </row>
    <row r="9" spans="1:14" ht="29.1" customHeight="1" x14ac:dyDescent="0.15">
      <c r="A9" s="39" t="s">
        <v>143</v>
      </c>
      <c r="B9" s="40">
        <f>C9-1.6</f>
        <v>23.4</v>
      </c>
      <c r="C9" s="40">
        <v>25</v>
      </c>
      <c r="D9" s="40">
        <f>C9+1.9</f>
        <v>26.9</v>
      </c>
      <c r="E9" s="40">
        <f>D9+1.9</f>
        <v>28.799999999999997</v>
      </c>
      <c r="F9" s="40">
        <f>E9+1.9</f>
        <v>30.699999999999996</v>
      </c>
      <c r="G9" s="40">
        <f>F9+1.3</f>
        <v>31.999999999999996</v>
      </c>
      <c r="H9" s="269"/>
      <c r="I9" s="57"/>
      <c r="J9" s="57"/>
      <c r="K9" s="400" t="s">
        <v>310</v>
      </c>
      <c r="L9" s="57"/>
      <c r="M9" s="58"/>
      <c r="N9" s="130"/>
    </row>
    <row r="10" spans="1:14" ht="29.1" customHeight="1" x14ac:dyDescent="0.15">
      <c r="A10" s="39" t="s">
        <v>144</v>
      </c>
      <c r="B10" s="40">
        <f>C10-1</f>
        <v>17.5</v>
      </c>
      <c r="C10" s="40">
        <v>18.5</v>
      </c>
      <c r="D10" s="40">
        <f>C10+1.2</f>
        <v>19.7</v>
      </c>
      <c r="E10" s="40">
        <f>D10+1.2</f>
        <v>20.9</v>
      </c>
      <c r="F10" s="40">
        <f>E10+1.2</f>
        <v>22.099999999999998</v>
      </c>
      <c r="G10" s="40">
        <f>F10+0.7</f>
        <v>22.799999999999997</v>
      </c>
      <c r="H10" s="269"/>
      <c r="I10" s="57"/>
      <c r="J10" s="57"/>
      <c r="K10" s="400" t="s">
        <v>311</v>
      </c>
      <c r="L10" s="57"/>
      <c r="M10" s="58"/>
      <c r="N10" s="129"/>
    </row>
    <row r="11" spans="1:14" ht="29.1" customHeight="1" x14ac:dyDescent="0.15">
      <c r="A11" s="39" t="s">
        <v>146</v>
      </c>
      <c r="B11" s="40">
        <f>C11-0.5</f>
        <v>10.5</v>
      </c>
      <c r="C11" s="40">
        <v>11</v>
      </c>
      <c r="D11" s="40">
        <f t="shared" ref="D11:G11" si="3">C11+0.5</f>
        <v>11.5</v>
      </c>
      <c r="E11" s="40">
        <f t="shared" si="3"/>
        <v>12</v>
      </c>
      <c r="F11" s="40">
        <f t="shared" si="3"/>
        <v>12.5</v>
      </c>
      <c r="G11" s="40">
        <f t="shared" si="3"/>
        <v>13</v>
      </c>
      <c r="H11" s="269"/>
      <c r="I11" s="57"/>
      <c r="J11" s="57"/>
      <c r="K11" s="400" t="s">
        <v>312</v>
      </c>
      <c r="L11" s="57"/>
      <c r="M11" s="58"/>
      <c r="N11" s="59"/>
    </row>
    <row r="12" spans="1:14" ht="29.1" customHeight="1" x14ac:dyDescent="0.15">
      <c r="A12" s="39" t="s">
        <v>147</v>
      </c>
      <c r="B12" s="40">
        <f>C12-1.5</f>
        <v>23.5</v>
      </c>
      <c r="C12" s="40">
        <v>25</v>
      </c>
      <c r="D12" s="40">
        <f>C12+1.7</f>
        <v>26.7</v>
      </c>
      <c r="E12" s="40">
        <f>D12+1.7</f>
        <v>28.4</v>
      </c>
      <c r="F12" s="40">
        <f>E12+1.7</f>
        <v>30.099999999999998</v>
      </c>
      <c r="G12" s="40">
        <f>F12+1.6</f>
        <v>31.7</v>
      </c>
      <c r="H12" s="269"/>
      <c r="I12" s="57"/>
      <c r="J12" s="57"/>
      <c r="K12" s="400" t="s">
        <v>313</v>
      </c>
      <c r="L12" s="57"/>
      <c r="M12" s="58"/>
      <c r="N12" s="131"/>
    </row>
    <row r="13" spans="1:14" ht="29.1" customHeight="1" x14ac:dyDescent="0.15">
      <c r="A13" s="39" t="s">
        <v>148</v>
      </c>
      <c r="B13" s="40">
        <f>C13-1.8</f>
        <v>31.2</v>
      </c>
      <c r="C13" s="40">
        <v>33</v>
      </c>
      <c r="D13" s="40">
        <f>C13+2.25</f>
        <v>35.25</v>
      </c>
      <c r="E13" s="40">
        <f>D13+2.25</f>
        <v>37.5</v>
      </c>
      <c r="F13" s="40">
        <f>E13+2.25</f>
        <v>39.75</v>
      </c>
      <c r="G13" s="40">
        <f>F13+2</f>
        <v>41.75</v>
      </c>
      <c r="H13" s="269"/>
      <c r="I13" s="57"/>
      <c r="J13" s="57"/>
      <c r="K13" s="400" t="s">
        <v>307</v>
      </c>
      <c r="L13" s="57"/>
      <c r="M13" s="58"/>
      <c r="N13" s="131"/>
    </row>
    <row r="14" spans="1:14" ht="29.1" customHeight="1" x14ac:dyDescent="0.15">
      <c r="A14" s="39" t="s">
        <v>149</v>
      </c>
      <c r="B14" s="40">
        <f>C14</f>
        <v>12</v>
      </c>
      <c r="C14" s="40">
        <v>12</v>
      </c>
      <c r="D14" s="40">
        <f>B14+1.5</f>
        <v>13.5</v>
      </c>
      <c r="E14" s="40">
        <f>D14</f>
        <v>13.5</v>
      </c>
      <c r="F14" s="40">
        <f>D14+1.5</f>
        <v>15</v>
      </c>
      <c r="G14" s="40">
        <f>F14</f>
        <v>15</v>
      </c>
      <c r="H14" s="269"/>
      <c r="I14" s="57"/>
      <c r="J14" s="57"/>
      <c r="K14" s="400" t="s">
        <v>314</v>
      </c>
      <c r="L14" s="57"/>
      <c r="M14" s="58"/>
      <c r="N14" s="131"/>
    </row>
    <row r="15" spans="1:14" ht="29.1" customHeight="1" thickBot="1" x14ac:dyDescent="0.2">
      <c r="A15" s="122"/>
      <c r="B15" s="123"/>
      <c r="C15" s="124"/>
      <c r="D15" s="124"/>
      <c r="E15" s="125"/>
      <c r="F15" s="125"/>
      <c r="G15" s="123"/>
      <c r="H15" s="270"/>
      <c r="I15" s="132"/>
      <c r="J15" s="133"/>
      <c r="K15" s="401" t="s">
        <v>315</v>
      </c>
      <c r="L15" s="134"/>
      <c r="M15" s="134"/>
      <c r="N15" s="135"/>
    </row>
    <row r="16" spans="1:14" ht="14.25" x14ac:dyDescent="0.15">
      <c r="A16" s="126" t="s">
        <v>118</v>
      </c>
      <c r="B16" s="127"/>
      <c r="C16" s="127"/>
      <c r="D16" s="128"/>
      <c r="E16" s="128"/>
      <c r="F16" s="128"/>
      <c r="G16" s="128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48" t="s">
        <v>152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7" t="s">
        <v>153</v>
      </c>
      <c r="J18" s="64"/>
      <c r="K18" s="47" t="s">
        <v>154</v>
      </c>
      <c r="L18" s="47"/>
      <c r="M18" s="47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9" sqref="A9:K9"/>
    </sheetView>
  </sheetViews>
  <sheetFormatPr defaultColWidth="10" defaultRowHeight="16.5" customHeight="1" x14ac:dyDescent="0.15"/>
  <cols>
    <col min="1" max="16384" width="10" style="65"/>
  </cols>
  <sheetData>
    <row r="1" spans="1:11" ht="22.5" customHeight="1" x14ac:dyDescent="0.15">
      <c r="A1" s="271" t="s">
        <v>156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 x14ac:dyDescent="0.15">
      <c r="A2" s="92" t="s">
        <v>50</v>
      </c>
      <c r="B2" s="190" t="s">
        <v>51</v>
      </c>
      <c r="C2" s="190"/>
      <c r="D2" s="191" t="s">
        <v>52</v>
      </c>
      <c r="E2" s="191"/>
      <c r="F2" s="190" t="s">
        <v>53</v>
      </c>
      <c r="G2" s="190"/>
      <c r="H2" s="93" t="s">
        <v>54</v>
      </c>
      <c r="I2" s="192" t="s">
        <v>55</v>
      </c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96" t="s">
        <v>59</v>
      </c>
      <c r="B4" s="200" t="s">
        <v>60</v>
      </c>
      <c r="C4" s="201"/>
      <c r="D4" s="202" t="s">
        <v>61</v>
      </c>
      <c r="E4" s="203"/>
      <c r="F4" s="204">
        <v>45377</v>
      </c>
      <c r="G4" s="205"/>
      <c r="H4" s="202" t="s">
        <v>157</v>
      </c>
      <c r="I4" s="203"/>
      <c r="J4" s="97" t="s">
        <v>63</v>
      </c>
      <c r="K4" s="98" t="s">
        <v>64</v>
      </c>
    </row>
    <row r="5" spans="1:11" ht="16.5" customHeight="1" x14ac:dyDescent="0.15">
      <c r="A5" s="100" t="s">
        <v>65</v>
      </c>
      <c r="B5" s="200" t="s">
        <v>66</v>
      </c>
      <c r="C5" s="201"/>
      <c r="D5" s="202" t="s">
        <v>158</v>
      </c>
      <c r="E5" s="203"/>
      <c r="F5" s="272">
        <v>2200</v>
      </c>
      <c r="G5" s="273"/>
      <c r="H5" s="202" t="s">
        <v>159</v>
      </c>
      <c r="I5" s="203"/>
      <c r="J5" s="97" t="s">
        <v>63</v>
      </c>
      <c r="K5" s="98" t="s">
        <v>64</v>
      </c>
    </row>
    <row r="6" spans="1:11" ht="16.5" customHeight="1" x14ac:dyDescent="0.15">
      <c r="A6" s="96" t="s">
        <v>69</v>
      </c>
      <c r="B6" s="101">
        <v>2</v>
      </c>
      <c r="C6" s="102">
        <v>6</v>
      </c>
      <c r="D6" s="202" t="s">
        <v>160</v>
      </c>
      <c r="E6" s="203"/>
      <c r="F6" s="272"/>
      <c r="G6" s="273"/>
      <c r="H6" s="274" t="s">
        <v>161</v>
      </c>
      <c r="I6" s="275"/>
      <c r="J6" s="275"/>
      <c r="K6" s="276"/>
    </row>
    <row r="7" spans="1:11" ht="16.5" customHeight="1" x14ac:dyDescent="0.15">
      <c r="A7" s="96" t="s">
        <v>72</v>
      </c>
      <c r="B7" s="206">
        <v>2050</v>
      </c>
      <c r="C7" s="207"/>
      <c r="D7" s="96" t="s">
        <v>162</v>
      </c>
      <c r="E7" s="99"/>
      <c r="F7" s="272"/>
      <c r="G7" s="273"/>
      <c r="H7" s="277"/>
      <c r="I7" s="200"/>
      <c r="J7" s="200"/>
      <c r="K7" s="201"/>
    </row>
    <row r="8" spans="1:11" ht="16.5" customHeight="1" x14ac:dyDescent="0.15">
      <c r="A8" s="105"/>
      <c r="B8" s="208"/>
      <c r="C8" s="209"/>
      <c r="D8" s="210" t="s">
        <v>75</v>
      </c>
      <c r="E8" s="211"/>
      <c r="F8" s="212"/>
      <c r="G8" s="213"/>
      <c r="H8" s="278"/>
      <c r="I8" s="279"/>
      <c r="J8" s="279"/>
      <c r="K8" s="280"/>
    </row>
    <row r="9" spans="1:11" ht="16.5" customHeight="1" x14ac:dyDescent="0.15">
      <c r="A9" s="281" t="s">
        <v>163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06" t="s">
        <v>79</v>
      </c>
      <c r="B10" s="107" t="s">
        <v>80</v>
      </c>
      <c r="C10" s="108" t="s">
        <v>81</v>
      </c>
      <c r="D10" s="109"/>
      <c r="E10" s="110" t="s">
        <v>84</v>
      </c>
      <c r="F10" s="107" t="s">
        <v>80</v>
      </c>
      <c r="G10" s="108" t="s">
        <v>81</v>
      </c>
      <c r="H10" s="107"/>
      <c r="I10" s="110" t="s">
        <v>82</v>
      </c>
      <c r="J10" s="107" t="s">
        <v>80</v>
      </c>
      <c r="K10" s="121" t="s">
        <v>81</v>
      </c>
    </row>
    <row r="11" spans="1:11" ht="16.5" customHeight="1" x14ac:dyDescent="0.15">
      <c r="A11" s="100" t="s">
        <v>85</v>
      </c>
      <c r="B11" s="111" t="s">
        <v>80</v>
      </c>
      <c r="C11" s="97" t="s">
        <v>81</v>
      </c>
      <c r="D11" s="112"/>
      <c r="E11" s="113" t="s">
        <v>87</v>
      </c>
      <c r="F11" s="111" t="s">
        <v>80</v>
      </c>
      <c r="G11" s="97" t="s">
        <v>81</v>
      </c>
      <c r="H11" s="111"/>
      <c r="I11" s="113" t="s">
        <v>92</v>
      </c>
      <c r="J11" s="111" t="s">
        <v>80</v>
      </c>
      <c r="K11" s="98" t="s">
        <v>81</v>
      </c>
    </row>
    <row r="12" spans="1:11" ht="16.5" customHeight="1" x14ac:dyDescent="0.15">
      <c r="A12" s="210" t="s">
        <v>118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82" t="s">
        <v>164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/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 x14ac:dyDescent="0.15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 x14ac:dyDescent="0.1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15">
      <c r="A17" s="282" t="s">
        <v>165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83"/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15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15">
      <c r="A21" s="294" t="s">
        <v>115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116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9" t="s">
        <v>117</v>
      </c>
      <c r="B23" s="240"/>
      <c r="C23" s="97" t="s">
        <v>63</v>
      </c>
      <c r="D23" s="97" t="s">
        <v>64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202" t="s">
        <v>166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81" t="s">
        <v>121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94" t="s">
        <v>122</v>
      </c>
      <c r="B27" s="108" t="s">
        <v>90</v>
      </c>
      <c r="C27" s="108" t="s">
        <v>91</v>
      </c>
      <c r="D27" s="108" t="s">
        <v>83</v>
      </c>
      <c r="E27" s="95" t="s">
        <v>123</v>
      </c>
      <c r="F27" s="108" t="s">
        <v>90</v>
      </c>
      <c r="G27" s="108" t="s">
        <v>91</v>
      </c>
      <c r="H27" s="108" t="s">
        <v>83</v>
      </c>
      <c r="I27" s="95" t="s">
        <v>124</v>
      </c>
      <c r="J27" s="108" t="s">
        <v>90</v>
      </c>
      <c r="K27" s="121" t="s">
        <v>91</v>
      </c>
    </row>
    <row r="28" spans="1:11" ht="16.5" customHeight="1" x14ac:dyDescent="0.15">
      <c r="A28" s="103" t="s">
        <v>82</v>
      </c>
      <c r="B28" s="97" t="s">
        <v>90</v>
      </c>
      <c r="C28" s="97" t="s">
        <v>91</v>
      </c>
      <c r="D28" s="97" t="s">
        <v>83</v>
      </c>
      <c r="E28" s="115" t="s">
        <v>89</v>
      </c>
      <c r="F28" s="97" t="s">
        <v>90</v>
      </c>
      <c r="G28" s="97" t="s">
        <v>91</v>
      </c>
      <c r="H28" s="97" t="s">
        <v>83</v>
      </c>
      <c r="I28" s="115" t="s">
        <v>100</v>
      </c>
      <c r="J28" s="97" t="s">
        <v>90</v>
      </c>
      <c r="K28" s="98" t="s">
        <v>91</v>
      </c>
    </row>
    <row r="29" spans="1:11" ht="16.5" customHeight="1" x14ac:dyDescent="0.15">
      <c r="A29" s="202" t="s">
        <v>93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1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81" t="s">
        <v>167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 x14ac:dyDescent="0.15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120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81" t="s">
        <v>168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5" t="s">
        <v>118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6" t="s">
        <v>126</v>
      </c>
      <c r="B48" s="308" t="s">
        <v>127</v>
      </c>
      <c r="C48" s="308"/>
      <c r="D48" s="117" t="s">
        <v>128</v>
      </c>
      <c r="E48" s="118"/>
      <c r="F48" s="117" t="s">
        <v>130</v>
      </c>
      <c r="G48" s="119"/>
      <c r="H48" s="309" t="s">
        <v>131</v>
      </c>
      <c r="I48" s="309"/>
      <c r="J48" s="308"/>
      <c r="K48" s="310"/>
    </row>
    <row r="49" spans="1:11" ht="16.5" customHeight="1" x14ac:dyDescent="0.15">
      <c r="A49" s="217" t="s">
        <v>133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16" t="s">
        <v>126</v>
      </c>
      <c r="B52" s="308" t="s">
        <v>127</v>
      </c>
      <c r="C52" s="308"/>
      <c r="D52" s="117" t="s">
        <v>128</v>
      </c>
      <c r="E52" s="117"/>
      <c r="F52" s="117" t="s">
        <v>130</v>
      </c>
      <c r="G52" s="117"/>
      <c r="H52" s="309" t="s">
        <v>131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8" customWidth="1"/>
    <col min="2" max="7" width="9.375" style="48" customWidth="1"/>
    <col min="8" max="8" width="1.375" style="48" customWidth="1"/>
    <col min="9" max="14" width="15.625" style="48" customWidth="1"/>
    <col min="15" max="16384" width="9" style="48"/>
  </cols>
  <sheetData>
    <row r="1" spans="1:14" ht="30" customHeight="1" x14ac:dyDescent="0.15">
      <c r="A1" s="261" t="s">
        <v>135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 x14ac:dyDescent="0.15">
      <c r="A2" s="34" t="s">
        <v>59</v>
      </c>
      <c r="B2" s="263" t="s">
        <v>60</v>
      </c>
      <c r="C2" s="263"/>
      <c r="D2" s="35" t="s">
        <v>65</v>
      </c>
      <c r="E2" s="263" t="s">
        <v>66</v>
      </c>
      <c r="F2" s="263"/>
      <c r="G2" s="263"/>
      <c r="H2" s="268"/>
      <c r="I2" s="50" t="s">
        <v>54</v>
      </c>
      <c r="J2" s="263" t="s">
        <v>55</v>
      </c>
      <c r="K2" s="263"/>
      <c r="L2" s="263"/>
      <c r="M2" s="263"/>
      <c r="N2" s="264"/>
    </row>
    <row r="3" spans="1:14" ht="29.1" customHeight="1" x14ac:dyDescent="0.15">
      <c r="A3" s="267" t="s">
        <v>136</v>
      </c>
      <c r="B3" s="265" t="s">
        <v>137</v>
      </c>
      <c r="C3" s="265"/>
      <c r="D3" s="265"/>
      <c r="E3" s="265"/>
      <c r="F3" s="265"/>
      <c r="G3" s="265"/>
      <c r="H3" s="269"/>
      <c r="I3" s="265" t="s">
        <v>138</v>
      </c>
      <c r="J3" s="265"/>
      <c r="K3" s="265"/>
      <c r="L3" s="265"/>
      <c r="M3" s="265"/>
      <c r="N3" s="266"/>
    </row>
    <row r="4" spans="1:14" ht="29.1" customHeight="1" x14ac:dyDescent="0.15">
      <c r="A4" s="267"/>
      <c r="B4" s="36" t="s">
        <v>105</v>
      </c>
      <c r="C4" s="36" t="s">
        <v>106</v>
      </c>
      <c r="D4" s="36" t="s">
        <v>107</v>
      </c>
      <c r="E4" s="36" t="s">
        <v>108</v>
      </c>
      <c r="F4" s="36" t="s">
        <v>109</v>
      </c>
      <c r="G4" s="36" t="s">
        <v>110</v>
      </c>
      <c r="H4" s="269"/>
      <c r="I4" s="51"/>
      <c r="J4" s="51"/>
      <c r="K4" s="51"/>
      <c r="L4" s="51"/>
      <c r="M4" s="51"/>
      <c r="N4" s="52"/>
    </row>
    <row r="5" spans="1:14" ht="29.1" customHeight="1" x14ac:dyDescent="0.15">
      <c r="A5" s="267"/>
      <c r="B5" s="37"/>
      <c r="C5" s="37"/>
      <c r="D5" s="38"/>
      <c r="E5" s="37"/>
      <c r="F5" s="37"/>
      <c r="G5" s="37"/>
      <c r="H5" s="269"/>
      <c r="I5" s="53"/>
      <c r="J5" s="53"/>
      <c r="K5" s="53"/>
      <c r="L5" s="53"/>
      <c r="M5" s="53"/>
      <c r="N5" s="54"/>
    </row>
    <row r="6" spans="1:14" ht="29.1" customHeight="1" x14ac:dyDescent="0.15">
      <c r="A6" s="39" t="s">
        <v>139</v>
      </c>
      <c r="B6" s="40">
        <f t="shared" ref="B6:B9" si="0">C6-5</f>
        <v>69</v>
      </c>
      <c r="C6" s="40">
        <v>74</v>
      </c>
      <c r="D6" s="40">
        <f t="shared" ref="D6:G6" si="1">C6+6</f>
        <v>80</v>
      </c>
      <c r="E6" s="40">
        <f t="shared" si="1"/>
        <v>86</v>
      </c>
      <c r="F6" s="40">
        <f t="shared" si="1"/>
        <v>92</v>
      </c>
      <c r="G6" s="40">
        <f t="shared" si="1"/>
        <v>98</v>
      </c>
      <c r="H6" s="269"/>
      <c r="I6" s="55"/>
      <c r="J6" s="55"/>
      <c r="K6" s="55"/>
      <c r="L6" s="55"/>
      <c r="M6" s="55"/>
      <c r="N6" s="56"/>
    </row>
    <row r="7" spans="1:14" ht="29.1" customHeight="1" x14ac:dyDescent="0.15">
      <c r="A7" s="39" t="s">
        <v>140</v>
      </c>
      <c r="B7" s="40">
        <f>C7-3</f>
        <v>51</v>
      </c>
      <c r="C7" s="40">
        <v>54</v>
      </c>
      <c r="D7" s="40">
        <f>C7+3</f>
        <v>57</v>
      </c>
      <c r="E7" s="40">
        <f>D7+3</f>
        <v>60</v>
      </c>
      <c r="F7" s="40">
        <f>E7+4</f>
        <v>64</v>
      </c>
      <c r="G7" s="40">
        <f t="shared" ref="G7:G9" si="2">F7+4</f>
        <v>68</v>
      </c>
      <c r="H7" s="269"/>
      <c r="I7" s="57"/>
      <c r="J7" s="57"/>
      <c r="K7" s="57"/>
      <c r="L7" s="57"/>
      <c r="M7" s="58"/>
      <c r="N7" s="59"/>
    </row>
    <row r="8" spans="1:14" ht="29.1" customHeight="1" x14ac:dyDescent="0.15">
      <c r="A8" s="39" t="s">
        <v>141</v>
      </c>
      <c r="B8" s="40">
        <f t="shared" si="0"/>
        <v>69</v>
      </c>
      <c r="C8" s="40">
        <v>74</v>
      </c>
      <c r="D8" s="40">
        <f>C8+6</f>
        <v>80</v>
      </c>
      <c r="E8" s="40">
        <f>D8+6</f>
        <v>86</v>
      </c>
      <c r="F8" s="40">
        <f>E8+6</f>
        <v>92</v>
      </c>
      <c r="G8" s="40">
        <f t="shared" si="2"/>
        <v>96</v>
      </c>
      <c r="H8" s="269"/>
      <c r="I8" s="57"/>
      <c r="J8" s="57"/>
      <c r="K8" s="57"/>
      <c r="L8" s="57"/>
      <c r="M8" s="58"/>
      <c r="N8" s="59"/>
    </row>
    <row r="9" spans="1:14" ht="29.1" customHeight="1" x14ac:dyDescent="0.15">
      <c r="A9" s="39" t="s">
        <v>142</v>
      </c>
      <c r="B9" s="40">
        <f t="shared" si="0"/>
        <v>79</v>
      </c>
      <c r="C9" s="40">
        <v>84</v>
      </c>
      <c r="D9" s="40">
        <f>C9+6</f>
        <v>90</v>
      </c>
      <c r="E9" s="40">
        <f>D9+6</f>
        <v>96</v>
      </c>
      <c r="F9" s="40">
        <f>E9+4</f>
        <v>100</v>
      </c>
      <c r="G9" s="40">
        <f t="shared" si="2"/>
        <v>104</v>
      </c>
      <c r="H9" s="269"/>
      <c r="I9" s="55"/>
      <c r="J9" s="55"/>
      <c r="K9" s="55"/>
      <c r="L9" s="55"/>
      <c r="M9" s="60"/>
      <c r="N9" s="61"/>
    </row>
    <row r="10" spans="1:14" ht="29.1" customHeight="1" x14ac:dyDescent="0.15">
      <c r="A10" s="39" t="s">
        <v>143</v>
      </c>
      <c r="B10" s="40">
        <f>C10-1.6</f>
        <v>23.4</v>
      </c>
      <c r="C10" s="40">
        <v>25</v>
      </c>
      <c r="D10" s="40">
        <f>C10+1.9</f>
        <v>26.9</v>
      </c>
      <c r="E10" s="40">
        <f>D10+1.9</f>
        <v>28.799999999999997</v>
      </c>
      <c r="F10" s="40">
        <f>E10+1.9</f>
        <v>30.699999999999996</v>
      </c>
      <c r="G10" s="40">
        <f>F10+1.3</f>
        <v>31.999999999999996</v>
      </c>
      <c r="H10" s="269"/>
      <c r="I10" s="57"/>
      <c r="J10" s="57"/>
      <c r="K10" s="57"/>
      <c r="L10" s="57"/>
      <c r="M10" s="58"/>
      <c r="N10" s="59"/>
    </row>
    <row r="11" spans="1:14" ht="29.1" customHeight="1" x14ac:dyDescent="0.15">
      <c r="A11" s="39" t="s">
        <v>144</v>
      </c>
      <c r="B11" s="40">
        <f>C11-1</f>
        <v>17.5</v>
      </c>
      <c r="C11" s="40">
        <v>18.5</v>
      </c>
      <c r="D11" s="40">
        <f>C11+1.2</f>
        <v>19.7</v>
      </c>
      <c r="E11" s="40">
        <f>D11+1.2</f>
        <v>20.9</v>
      </c>
      <c r="F11" s="40">
        <f>E11+1.2</f>
        <v>22.099999999999998</v>
      </c>
      <c r="G11" s="40">
        <f>F11+0.7</f>
        <v>22.799999999999997</v>
      </c>
      <c r="H11" s="269"/>
      <c r="I11" s="57"/>
      <c r="J11" s="57"/>
      <c r="K11" s="57"/>
      <c r="L11" s="57"/>
      <c r="M11" s="58"/>
      <c r="N11" s="59"/>
    </row>
    <row r="12" spans="1:14" ht="29.1" customHeight="1" x14ac:dyDescent="0.15">
      <c r="A12" s="39" t="s">
        <v>145</v>
      </c>
      <c r="B12" s="40">
        <f>C12-0.5</f>
        <v>15.5</v>
      </c>
      <c r="C12" s="40">
        <v>16</v>
      </c>
      <c r="D12" s="40">
        <f t="shared" ref="D12:G12" si="3">C12+0.5</f>
        <v>16.5</v>
      </c>
      <c r="E12" s="40">
        <f t="shared" si="3"/>
        <v>17</v>
      </c>
      <c r="F12" s="40">
        <f t="shared" si="3"/>
        <v>17.5</v>
      </c>
      <c r="G12" s="40">
        <f t="shared" si="3"/>
        <v>18</v>
      </c>
      <c r="H12" s="269"/>
      <c r="I12" s="57"/>
      <c r="J12" s="57"/>
      <c r="K12" s="57"/>
      <c r="L12" s="57"/>
      <c r="M12" s="58"/>
      <c r="N12" s="59"/>
    </row>
    <row r="13" spans="1:14" ht="29.1" customHeight="1" x14ac:dyDescent="0.15">
      <c r="A13" s="39" t="s">
        <v>146</v>
      </c>
      <c r="B13" s="40">
        <f>C13-0.5</f>
        <v>10.5</v>
      </c>
      <c r="C13" s="40">
        <v>11</v>
      </c>
      <c r="D13" s="40">
        <f t="shared" ref="D13:G13" si="4">C13+0.5</f>
        <v>11.5</v>
      </c>
      <c r="E13" s="40">
        <f t="shared" si="4"/>
        <v>12</v>
      </c>
      <c r="F13" s="40">
        <f t="shared" si="4"/>
        <v>12.5</v>
      </c>
      <c r="G13" s="40">
        <f t="shared" si="4"/>
        <v>13</v>
      </c>
      <c r="H13" s="269"/>
      <c r="I13" s="57"/>
      <c r="J13" s="57"/>
      <c r="K13" s="57"/>
      <c r="L13" s="57"/>
      <c r="M13" s="58"/>
      <c r="N13" s="59"/>
    </row>
    <row r="14" spans="1:14" ht="29.1" customHeight="1" x14ac:dyDescent="0.15">
      <c r="A14" s="39" t="s">
        <v>147</v>
      </c>
      <c r="B14" s="40">
        <f>C14-1.5</f>
        <v>23.5</v>
      </c>
      <c r="C14" s="40">
        <v>25</v>
      </c>
      <c r="D14" s="40">
        <f>C14+1.7</f>
        <v>26.7</v>
      </c>
      <c r="E14" s="40">
        <f>D14+1.7</f>
        <v>28.4</v>
      </c>
      <c r="F14" s="40">
        <f>E14+1.7</f>
        <v>30.099999999999998</v>
      </c>
      <c r="G14" s="40">
        <f>F14+1.6</f>
        <v>31.7</v>
      </c>
      <c r="H14" s="269"/>
      <c r="I14" s="57"/>
      <c r="J14" s="57"/>
      <c r="K14" s="57"/>
      <c r="L14" s="57"/>
      <c r="M14" s="58"/>
      <c r="N14" s="59"/>
    </row>
    <row r="15" spans="1:14" ht="29.1" customHeight="1" x14ac:dyDescent="0.15">
      <c r="A15" s="39" t="s">
        <v>148</v>
      </c>
      <c r="B15" s="40">
        <f>C15-1.8</f>
        <v>31.2</v>
      </c>
      <c r="C15" s="40">
        <v>33</v>
      </c>
      <c r="D15" s="40">
        <f>C15+2.25</f>
        <v>35.25</v>
      </c>
      <c r="E15" s="40">
        <f>D15+2.25</f>
        <v>37.5</v>
      </c>
      <c r="F15" s="40">
        <f>E15+2.25</f>
        <v>39.75</v>
      </c>
      <c r="G15" s="40">
        <f>F15+2</f>
        <v>41.75</v>
      </c>
      <c r="H15" s="269"/>
      <c r="I15" s="57"/>
      <c r="J15" s="57"/>
      <c r="K15" s="57"/>
      <c r="L15" s="57"/>
      <c r="M15" s="58"/>
      <c r="N15" s="59"/>
    </row>
    <row r="16" spans="1:14" ht="29.1" customHeight="1" x14ac:dyDescent="0.15">
      <c r="A16" s="39" t="s">
        <v>149</v>
      </c>
      <c r="B16" s="40">
        <f>C16</f>
        <v>12</v>
      </c>
      <c r="C16" s="40">
        <v>12</v>
      </c>
      <c r="D16" s="40">
        <f>B16+1.5</f>
        <v>13.5</v>
      </c>
      <c r="E16" s="40">
        <f>D16</f>
        <v>13.5</v>
      </c>
      <c r="F16" s="40">
        <f>D16+1.5</f>
        <v>15</v>
      </c>
      <c r="G16" s="40">
        <f>F16</f>
        <v>15</v>
      </c>
      <c r="H16" s="269"/>
      <c r="I16" s="57"/>
      <c r="J16" s="57"/>
      <c r="K16" s="57"/>
      <c r="L16" s="57"/>
      <c r="M16" s="58"/>
      <c r="N16" s="59"/>
    </row>
    <row r="17" spans="1:14" ht="29.1" customHeight="1" x14ac:dyDescent="0.15">
      <c r="A17" s="39" t="s">
        <v>150</v>
      </c>
      <c r="B17" s="40">
        <v>3.5</v>
      </c>
      <c r="C17" s="40">
        <v>3.5</v>
      </c>
      <c r="D17" s="40">
        <v>3.5</v>
      </c>
      <c r="E17" s="40">
        <v>3.5</v>
      </c>
      <c r="F17" s="40">
        <v>3.5</v>
      </c>
      <c r="G17" s="40">
        <v>3.5</v>
      </c>
      <c r="H17" s="269"/>
      <c r="I17" s="57"/>
      <c r="J17" s="57"/>
      <c r="K17" s="57"/>
      <c r="L17" s="57"/>
      <c r="M17" s="58"/>
      <c r="N17" s="59"/>
    </row>
    <row r="18" spans="1:14" ht="29.1" customHeight="1" x14ac:dyDescent="0.15">
      <c r="A18" s="41" t="s">
        <v>151</v>
      </c>
      <c r="B18" s="42">
        <v>2</v>
      </c>
      <c r="C18" s="42">
        <v>2</v>
      </c>
      <c r="D18" s="42">
        <v>2</v>
      </c>
      <c r="E18" s="42">
        <v>2</v>
      </c>
      <c r="F18" s="42">
        <v>2</v>
      </c>
      <c r="G18" s="42">
        <v>2</v>
      </c>
      <c r="H18" s="269"/>
      <c r="I18" s="57"/>
      <c r="J18" s="57"/>
      <c r="K18" s="57"/>
      <c r="L18" s="57"/>
      <c r="M18" s="58"/>
      <c r="N18" s="59"/>
    </row>
    <row r="19" spans="1:14" ht="29.1" customHeight="1" x14ac:dyDescent="0.15">
      <c r="A19" s="43"/>
      <c r="B19" s="44"/>
      <c r="C19" s="45"/>
      <c r="D19" s="45"/>
      <c r="E19" s="46"/>
      <c r="F19" s="46"/>
      <c r="G19" s="44"/>
      <c r="H19" s="270"/>
      <c r="I19" s="44"/>
      <c r="J19" s="44"/>
      <c r="K19" s="62"/>
      <c r="L19" s="44"/>
      <c r="M19" s="44"/>
      <c r="N19" s="63"/>
    </row>
    <row r="20" spans="1:14" ht="14.25" x14ac:dyDescent="0.15">
      <c r="A20" s="47" t="s">
        <v>118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 x14ac:dyDescent="0.15">
      <c r="A21" s="48" t="s">
        <v>152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4.25" x14ac:dyDescent="0.15">
      <c r="A22" s="49"/>
      <c r="B22" s="49"/>
      <c r="C22" s="49"/>
      <c r="D22" s="49"/>
      <c r="E22" s="49"/>
      <c r="F22" s="49"/>
      <c r="G22" s="49"/>
      <c r="H22" s="49"/>
      <c r="I22" s="47" t="s">
        <v>153</v>
      </c>
      <c r="J22" s="64"/>
      <c r="K22" s="47" t="s">
        <v>154</v>
      </c>
      <c r="L22" s="47"/>
      <c r="M22" s="47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E4" sqref="E4:G4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19" t="s">
        <v>169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15">
      <c r="A2" s="66" t="s">
        <v>50</v>
      </c>
      <c r="B2" s="320" t="s">
        <v>51</v>
      </c>
      <c r="C2" s="320"/>
      <c r="D2" s="67" t="s">
        <v>59</v>
      </c>
      <c r="E2" s="68" t="s">
        <v>60</v>
      </c>
      <c r="F2" s="69" t="s">
        <v>170</v>
      </c>
      <c r="G2" s="321" t="s">
        <v>66</v>
      </c>
      <c r="H2" s="321"/>
      <c r="I2" s="86" t="s">
        <v>54</v>
      </c>
      <c r="J2" s="321" t="s">
        <v>55</v>
      </c>
      <c r="K2" s="322"/>
    </row>
    <row r="3" spans="1:11" x14ac:dyDescent="0.15">
      <c r="A3" s="70" t="s">
        <v>72</v>
      </c>
      <c r="B3" s="272">
        <v>2050</v>
      </c>
      <c r="C3" s="272"/>
      <c r="D3" s="72" t="s">
        <v>171</v>
      </c>
      <c r="E3" s="323">
        <v>45377</v>
      </c>
      <c r="F3" s="324"/>
      <c r="G3" s="324"/>
      <c r="H3" s="296" t="s">
        <v>172</v>
      </c>
      <c r="I3" s="296"/>
      <c r="J3" s="296"/>
      <c r="K3" s="297"/>
    </row>
    <row r="4" spans="1:11" x14ac:dyDescent="0.15">
      <c r="A4" s="73" t="s">
        <v>69</v>
      </c>
      <c r="B4" s="74">
        <v>2</v>
      </c>
      <c r="C4" s="74">
        <v>6</v>
      </c>
      <c r="D4" s="75" t="s">
        <v>173</v>
      </c>
      <c r="E4" s="324"/>
      <c r="F4" s="324"/>
      <c r="G4" s="324"/>
      <c r="H4" s="240" t="s">
        <v>174</v>
      </c>
      <c r="I4" s="240"/>
      <c r="J4" s="84" t="s">
        <v>63</v>
      </c>
      <c r="K4" s="89" t="s">
        <v>64</v>
      </c>
    </row>
    <row r="5" spans="1:11" x14ac:dyDescent="0.15">
      <c r="A5" s="73" t="s">
        <v>175</v>
      </c>
      <c r="B5" s="272"/>
      <c r="C5" s="272"/>
      <c r="D5" s="72" t="s">
        <v>176</v>
      </c>
      <c r="E5" s="72" t="s">
        <v>177</v>
      </c>
      <c r="F5" s="72" t="s">
        <v>178</v>
      </c>
      <c r="G5" s="72" t="s">
        <v>179</v>
      </c>
      <c r="H5" s="240" t="s">
        <v>180</v>
      </c>
      <c r="I5" s="240"/>
      <c r="J5" s="84" t="s">
        <v>63</v>
      </c>
      <c r="K5" s="89" t="s">
        <v>64</v>
      </c>
    </row>
    <row r="6" spans="1:11" x14ac:dyDescent="0.15">
      <c r="A6" s="76" t="s">
        <v>181</v>
      </c>
      <c r="B6" s="325"/>
      <c r="C6" s="325"/>
      <c r="D6" s="77" t="s">
        <v>182</v>
      </c>
      <c r="E6" s="78"/>
      <c r="F6" s="79"/>
      <c r="G6" s="77"/>
      <c r="H6" s="326" t="s">
        <v>183</v>
      </c>
      <c r="I6" s="326"/>
      <c r="J6" s="79" t="s">
        <v>63</v>
      </c>
      <c r="K6" s="90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184</v>
      </c>
      <c r="B8" s="69" t="s">
        <v>185</v>
      </c>
      <c r="C8" s="69" t="s">
        <v>186</v>
      </c>
      <c r="D8" s="69" t="s">
        <v>187</v>
      </c>
      <c r="E8" s="69" t="s">
        <v>188</v>
      </c>
      <c r="F8" s="69" t="s">
        <v>189</v>
      </c>
      <c r="G8" s="327"/>
      <c r="H8" s="328"/>
      <c r="I8" s="328"/>
      <c r="J8" s="328"/>
      <c r="K8" s="329"/>
    </row>
    <row r="9" spans="1:11" x14ac:dyDescent="0.15">
      <c r="A9" s="239" t="s">
        <v>190</v>
      </c>
      <c r="B9" s="240"/>
      <c r="C9" s="84" t="s">
        <v>63</v>
      </c>
      <c r="D9" s="84" t="s">
        <v>64</v>
      </c>
      <c r="E9" s="72" t="s">
        <v>191</v>
      </c>
      <c r="F9" s="85" t="s">
        <v>192</v>
      </c>
      <c r="G9" s="330"/>
      <c r="H9" s="331"/>
      <c r="I9" s="331"/>
      <c r="J9" s="331"/>
      <c r="K9" s="332"/>
    </row>
    <row r="10" spans="1:11" x14ac:dyDescent="0.15">
      <c r="A10" s="239" t="s">
        <v>193</v>
      </c>
      <c r="B10" s="240"/>
      <c r="C10" s="84" t="s">
        <v>63</v>
      </c>
      <c r="D10" s="84" t="s">
        <v>64</v>
      </c>
      <c r="E10" s="72" t="s">
        <v>194</v>
      </c>
      <c r="F10" s="85" t="s">
        <v>195</v>
      </c>
      <c r="G10" s="330" t="s">
        <v>196</v>
      </c>
      <c r="H10" s="331"/>
      <c r="I10" s="331"/>
      <c r="J10" s="331"/>
      <c r="K10" s="332"/>
    </row>
    <row r="11" spans="1:11" x14ac:dyDescent="0.15">
      <c r="A11" s="305" t="s">
        <v>163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70" t="s">
        <v>84</v>
      </c>
      <c r="B12" s="84" t="s">
        <v>80</v>
      </c>
      <c r="C12" s="84" t="s">
        <v>81</v>
      </c>
      <c r="D12" s="85"/>
      <c r="E12" s="72" t="s">
        <v>82</v>
      </c>
      <c r="F12" s="84" t="s">
        <v>80</v>
      </c>
      <c r="G12" s="84" t="s">
        <v>81</v>
      </c>
      <c r="H12" s="84"/>
      <c r="I12" s="72" t="s">
        <v>197</v>
      </c>
      <c r="J12" s="84" t="s">
        <v>80</v>
      </c>
      <c r="K12" s="89" t="s">
        <v>81</v>
      </c>
    </row>
    <row r="13" spans="1:11" x14ac:dyDescent="0.15">
      <c r="A13" s="70" t="s">
        <v>87</v>
      </c>
      <c r="B13" s="84" t="s">
        <v>80</v>
      </c>
      <c r="C13" s="84" t="s">
        <v>81</v>
      </c>
      <c r="D13" s="85"/>
      <c r="E13" s="72" t="s">
        <v>92</v>
      </c>
      <c r="F13" s="84" t="s">
        <v>80</v>
      </c>
      <c r="G13" s="84" t="s">
        <v>81</v>
      </c>
      <c r="H13" s="84"/>
      <c r="I13" s="72" t="s">
        <v>198</v>
      </c>
      <c r="J13" s="84" t="s">
        <v>80</v>
      </c>
      <c r="K13" s="89" t="s">
        <v>81</v>
      </c>
    </row>
    <row r="14" spans="1:11" x14ac:dyDescent="0.15">
      <c r="A14" s="76" t="s">
        <v>199</v>
      </c>
      <c r="B14" s="79" t="s">
        <v>80</v>
      </c>
      <c r="C14" s="79" t="s">
        <v>81</v>
      </c>
      <c r="D14" s="78"/>
      <c r="E14" s="77" t="s">
        <v>200</v>
      </c>
      <c r="F14" s="79" t="s">
        <v>80</v>
      </c>
      <c r="G14" s="79" t="s">
        <v>81</v>
      </c>
      <c r="H14" s="79"/>
      <c r="I14" s="77" t="s">
        <v>201</v>
      </c>
      <c r="J14" s="79" t="s">
        <v>80</v>
      </c>
      <c r="K14" s="90" t="s">
        <v>81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5" t="s">
        <v>202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9" t="s">
        <v>203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1"/>
    </row>
    <row r="18" spans="1:11" x14ac:dyDescent="0.15">
      <c r="A18" s="239" t="s">
        <v>204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1"/>
    </row>
    <row r="19" spans="1:11" x14ac:dyDescent="0.15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36"/>
    </row>
    <row r="21" spans="1:1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36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6"/>
    </row>
    <row r="23" spans="1:11" x14ac:dyDescent="0.1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15">
      <c r="A24" s="239" t="s">
        <v>117</v>
      </c>
      <c r="B24" s="240"/>
      <c r="C24" s="84" t="s">
        <v>63</v>
      </c>
      <c r="D24" s="84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7" t="s">
        <v>205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206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346"/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15">
      <c r="A29" s="346"/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15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1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1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6"/>
    </row>
    <row r="35" spans="1:11" ht="23.1" customHeight="1" x14ac:dyDescent="0.15">
      <c r="A35" s="349"/>
      <c r="B35" s="288"/>
      <c r="C35" s="288"/>
      <c r="D35" s="288"/>
      <c r="E35" s="288"/>
      <c r="F35" s="288"/>
      <c r="G35" s="288"/>
      <c r="H35" s="288"/>
      <c r="I35" s="288"/>
      <c r="J35" s="288"/>
      <c r="K35" s="336"/>
    </row>
    <row r="36" spans="1:11" ht="23.1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207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9" t="s">
        <v>208</v>
      </c>
      <c r="B38" s="240"/>
      <c r="C38" s="240"/>
      <c r="D38" s="296" t="s">
        <v>209</v>
      </c>
      <c r="E38" s="296"/>
      <c r="F38" s="291" t="s">
        <v>210</v>
      </c>
      <c r="G38" s="356"/>
      <c r="H38" s="240" t="s">
        <v>211</v>
      </c>
      <c r="I38" s="240"/>
      <c r="J38" s="240" t="s">
        <v>212</v>
      </c>
      <c r="K38" s="301"/>
    </row>
    <row r="39" spans="1:11" ht="18.75" customHeight="1" x14ac:dyDescent="0.15">
      <c r="A39" s="73" t="s">
        <v>118</v>
      </c>
      <c r="B39" s="240" t="s">
        <v>213</v>
      </c>
      <c r="C39" s="240"/>
      <c r="D39" s="240"/>
      <c r="E39" s="240"/>
      <c r="F39" s="240"/>
      <c r="G39" s="240"/>
      <c r="H39" s="240"/>
      <c r="I39" s="240"/>
      <c r="J39" s="240"/>
      <c r="K39" s="301"/>
    </row>
    <row r="40" spans="1:11" ht="30.95" customHeight="1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01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1"/>
    </row>
    <row r="42" spans="1:11" ht="32.1" customHeight="1" x14ac:dyDescent="0.15">
      <c r="A42" s="76" t="s">
        <v>126</v>
      </c>
      <c r="B42" s="357" t="s">
        <v>214</v>
      </c>
      <c r="C42" s="357"/>
      <c r="D42" s="77" t="s">
        <v>215</v>
      </c>
      <c r="E42" s="78"/>
      <c r="F42" s="77" t="s">
        <v>130</v>
      </c>
      <c r="G42" s="88"/>
      <c r="H42" s="358" t="s">
        <v>131</v>
      </c>
      <c r="I42" s="358"/>
      <c r="J42" s="357"/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5"/>
  <sheetViews>
    <sheetView workbookViewId="0">
      <selection activeCell="J13" sqref="J13"/>
    </sheetView>
  </sheetViews>
  <sheetFormatPr defaultColWidth="9" defaultRowHeight="14.25" x14ac:dyDescent="0.15"/>
  <cols>
    <col min="2" max="7" width="9.375" customWidth="1"/>
    <col min="9" max="14" width="15.625" customWidth="1"/>
  </cols>
  <sheetData>
    <row r="1" spans="1:14" ht="30" customHeight="1" x14ac:dyDescent="0.15">
      <c r="A1" s="261" t="s">
        <v>135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8.5" customHeight="1" x14ac:dyDescent="0.15">
      <c r="A2" s="34" t="s">
        <v>59</v>
      </c>
      <c r="B2" s="263" t="s">
        <v>60</v>
      </c>
      <c r="C2" s="263"/>
      <c r="D2" s="35" t="s">
        <v>65</v>
      </c>
      <c r="E2" s="263" t="s">
        <v>66</v>
      </c>
      <c r="F2" s="263"/>
      <c r="G2" s="263"/>
      <c r="H2" s="268"/>
      <c r="I2" s="50" t="s">
        <v>54</v>
      </c>
      <c r="J2" s="263" t="s">
        <v>55</v>
      </c>
      <c r="K2" s="263"/>
      <c r="L2" s="263"/>
      <c r="M2" s="263"/>
      <c r="N2" s="264"/>
    </row>
    <row r="3" spans="1:14" ht="28.5" customHeight="1" x14ac:dyDescent="0.15">
      <c r="A3" s="267" t="s">
        <v>136</v>
      </c>
      <c r="B3" s="265" t="s">
        <v>137</v>
      </c>
      <c r="C3" s="265"/>
      <c r="D3" s="265"/>
      <c r="E3" s="265"/>
      <c r="F3" s="265"/>
      <c r="G3" s="265"/>
      <c r="H3" s="269"/>
      <c r="I3" s="265" t="s">
        <v>138</v>
      </c>
      <c r="J3" s="265"/>
      <c r="K3" s="265"/>
      <c r="L3" s="265"/>
      <c r="M3" s="265"/>
      <c r="N3" s="266"/>
    </row>
    <row r="4" spans="1:14" ht="28.5" customHeight="1" x14ac:dyDescent="0.15">
      <c r="A4" s="267"/>
      <c r="B4" s="36" t="s">
        <v>105</v>
      </c>
      <c r="C4" s="36" t="s">
        <v>106</v>
      </c>
      <c r="D4" s="36" t="s">
        <v>107</v>
      </c>
      <c r="E4" s="36" t="s">
        <v>108</v>
      </c>
      <c r="F4" s="36" t="s">
        <v>109</v>
      </c>
      <c r="G4" s="36" t="s">
        <v>110</v>
      </c>
      <c r="H4" s="269"/>
      <c r="I4" s="51"/>
      <c r="J4" s="51"/>
      <c r="K4" s="51"/>
      <c r="L4" s="51"/>
      <c r="M4" s="51"/>
      <c r="N4" s="52"/>
    </row>
    <row r="5" spans="1:14" ht="28.5" customHeight="1" x14ac:dyDescent="0.15">
      <c r="A5" s="267"/>
      <c r="B5" s="37"/>
      <c r="C5" s="37"/>
      <c r="D5" s="38"/>
      <c r="E5" s="37"/>
      <c r="F5" s="37"/>
      <c r="G5" s="37"/>
      <c r="H5" s="269"/>
      <c r="I5" s="53"/>
      <c r="J5" s="53"/>
      <c r="K5" s="53"/>
      <c r="L5" s="53"/>
      <c r="M5" s="53"/>
      <c r="N5" s="54"/>
    </row>
    <row r="6" spans="1:14" ht="28.5" customHeight="1" x14ac:dyDescent="0.15">
      <c r="A6" s="39" t="s">
        <v>139</v>
      </c>
      <c r="B6" s="40">
        <f t="shared" ref="B6:B9" si="0">C6-5</f>
        <v>69</v>
      </c>
      <c r="C6" s="40">
        <v>74</v>
      </c>
      <c r="D6" s="40">
        <f t="shared" ref="D6:G6" si="1">C6+6</f>
        <v>80</v>
      </c>
      <c r="E6" s="40">
        <f t="shared" si="1"/>
        <v>86</v>
      </c>
      <c r="F6" s="40">
        <f t="shared" si="1"/>
        <v>92</v>
      </c>
      <c r="G6" s="40">
        <f t="shared" si="1"/>
        <v>98</v>
      </c>
      <c r="H6" s="269"/>
      <c r="I6" s="55"/>
      <c r="J6" s="55"/>
      <c r="K6" s="55"/>
      <c r="L6" s="55"/>
      <c r="M6" s="55"/>
      <c r="N6" s="56"/>
    </row>
    <row r="7" spans="1:14" ht="28.5" customHeight="1" x14ac:dyDescent="0.15">
      <c r="A7" s="39" t="s">
        <v>140</v>
      </c>
      <c r="B7" s="40">
        <f>C7-3</f>
        <v>51</v>
      </c>
      <c r="C7" s="40">
        <v>54</v>
      </c>
      <c r="D7" s="40">
        <f>C7+3</f>
        <v>57</v>
      </c>
      <c r="E7" s="40">
        <f>D7+3</f>
        <v>60</v>
      </c>
      <c r="F7" s="40">
        <f>E7+4</f>
        <v>64</v>
      </c>
      <c r="G7" s="40">
        <f t="shared" ref="G7:G9" si="2">F7+4</f>
        <v>68</v>
      </c>
      <c r="H7" s="269"/>
      <c r="I7" s="57"/>
      <c r="J7" s="57"/>
      <c r="K7" s="57"/>
      <c r="L7" s="57"/>
      <c r="M7" s="58"/>
      <c r="N7" s="59"/>
    </row>
    <row r="8" spans="1:14" ht="28.5" customHeight="1" x14ac:dyDescent="0.15">
      <c r="A8" s="39" t="s">
        <v>141</v>
      </c>
      <c r="B8" s="40">
        <f t="shared" si="0"/>
        <v>69</v>
      </c>
      <c r="C8" s="40">
        <v>74</v>
      </c>
      <c r="D8" s="40">
        <f>C8+6</f>
        <v>80</v>
      </c>
      <c r="E8" s="40">
        <f>D8+6</f>
        <v>86</v>
      </c>
      <c r="F8" s="40">
        <f>E8+6</f>
        <v>92</v>
      </c>
      <c r="G8" s="40">
        <f t="shared" si="2"/>
        <v>96</v>
      </c>
      <c r="H8" s="269"/>
      <c r="I8" s="57"/>
      <c r="J8" s="57"/>
      <c r="K8" s="57"/>
      <c r="L8" s="57"/>
      <c r="M8" s="58"/>
      <c r="N8" s="59"/>
    </row>
    <row r="9" spans="1:14" ht="28.5" customHeight="1" x14ac:dyDescent="0.15">
      <c r="A9" s="39" t="s">
        <v>142</v>
      </c>
      <c r="B9" s="40">
        <f t="shared" si="0"/>
        <v>79</v>
      </c>
      <c r="C9" s="40">
        <v>84</v>
      </c>
      <c r="D9" s="40">
        <f>C9+6</f>
        <v>90</v>
      </c>
      <c r="E9" s="40">
        <f>D9+6</f>
        <v>96</v>
      </c>
      <c r="F9" s="40">
        <f>E9+4</f>
        <v>100</v>
      </c>
      <c r="G9" s="40">
        <f t="shared" si="2"/>
        <v>104</v>
      </c>
      <c r="H9" s="269"/>
      <c r="I9" s="55"/>
      <c r="J9" s="55"/>
      <c r="K9" s="55"/>
      <c r="L9" s="55"/>
      <c r="M9" s="60"/>
      <c r="N9" s="61"/>
    </row>
    <row r="10" spans="1:14" ht="28.5" customHeight="1" x14ac:dyDescent="0.15">
      <c r="A10" s="39" t="s">
        <v>143</v>
      </c>
      <c r="B10" s="40">
        <f>C10-1.6</f>
        <v>23.4</v>
      </c>
      <c r="C10" s="40">
        <v>25</v>
      </c>
      <c r="D10" s="40">
        <f>C10+1.9</f>
        <v>26.9</v>
      </c>
      <c r="E10" s="40">
        <f>D10+1.9</f>
        <v>28.799999999999997</v>
      </c>
      <c r="F10" s="40">
        <f>E10+1.9</f>
        <v>30.699999999999996</v>
      </c>
      <c r="G10" s="40">
        <f>F10+1.3</f>
        <v>31.999999999999996</v>
      </c>
      <c r="H10" s="269"/>
      <c r="I10" s="57"/>
      <c r="J10" s="57"/>
      <c r="K10" s="57"/>
      <c r="L10" s="57"/>
      <c r="M10" s="58"/>
      <c r="N10" s="59"/>
    </row>
    <row r="11" spans="1:14" ht="28.5" customHeight="1" x14ac:dyDescent="0.15">
      <c r="A11" s="39" t="s">
        <v>144</v>
      </c>
      <c r="B11" s="40">
        <f>C11-1</f>
        <v>17.5</v>
      </c>
      <c r="C11" s="40">
        <v>18.5</v>
      </c>
      <c r="D11" s="40">
        <f>C11+1.2</f>
        <v>19.7</v>
      </c>
      <c r="E11" s="40">
        <f>D11+1.2</f>
        <v>20.9</v>
      </c>
      <c r="F11" s="40">
        <f>E11+1.2</f>
        <v>22.099999999999998</v>
      </c>
      <c r="G11" s="40">
        <f>F11+0.7</f>
        <v>22.799999999999997</v>
      </c>
      <c r="H11" s="269"/>
      <c r="I11" s="57"/>
      <c r="J11" s="57"/>
      <c r="K11" s="57"/>
      <c r="L11" s="57"/>
      <c r="M11" s="58"/>
      <c r="N11" s="59"/>
    </row>
    <row r="12" spans="1:14" ht="28.5" customHeight="1" x14ac:dyDescent="0.15">
      <c r="A12" s="39" t="s">
        <v>145</v>
      </c>
      <c r="B12" s="40">
        <f>C12-0.5</f>
        <v>15.5</v>
      </c>
      <c r="C12" s="40">
        <v>16</v>
      </c>
      <c r="D12" s="40">
        <f t="shared" ref="D12:G12" si="3">C12+0.5</f>
        <v>16.5</v>
      </c>
      <c r="E12" s="40">
        <f t="shared" si="3"/>
        <v>17</v>
      </c>
      <c r="F12" s="40">
        <f t="shared" si="3"/>
        <v>17.5</v>
      </c>
      <c r="G12" s="40">
        <f t="shared" si="3"/>
        <v>18</v>
      </c>
      <c r="H12" s="269"/>
      <c r="I12" s="57"/>
      <c r="J12" s="57"/>
      <c r="K12" s="57"/>
      <c r="L12" s="57"/>
      <c r="M12" s="58"/>
      <c r="N12" s="59"/>
    </row>
    <row r="13" spans="1:14" ht="28.5" customHeight="1" x14ac:dyDescent="0.15">
      <c r="A13" s="39" t="s">
        <v>146</v>
      </c>
      <c r="B13" s="40">
        <f>C13-0.5</f>
        <v>10.5</v>
      </c>
      <c r="C13" s="40">
        <v>11</v>
      </c>
      <c r="D13" s="40">
        <f t="shared" ref="D13:G13" si="4">C13+0.5</f>
        <v>11.5</v>
      </c>
      <c r="E13" s="40">
        <f t="shared" si="4"/>
        <v>12</v>
      </c>
      <c r="F13" s="40">
        <f t="shared" si="4"/>
        <v>12.5</v>
      </c>
      <c r="G13" s="40">
        <f t="shared" si="4"/>
        <v>13</v>
      </c>
      <c r="H13" s="269"/>
      <c r="I13" s="57"/>
      <c r="J13" s="57"/>
      <c r="K13" s="57"/>
      <c r="L13" s="57"/>
      <c r="M13" s="58"/>
      <c r="N13" s="59"/>
    </row>
    <row r="14" spans="1:14" ht="28.5" customHeight="1" x14ac:dyDescent="0.15">
      <c r="A14" s="39" t="s">
        <v>147</v>
      </c>
      <c r="B14" s="40">
        <f>C14-1.5</f>
        <v>23.5</v>
      </c>
      <c r="C14" s="40">
        <v>25</v>
      </c>
      <c r="D14" s="40">
        <f>C14+1.7</f>
        <v>26.7</v>
      </c>
      <c r="E14" s="40">
        <f>D14+1.7</f>
        <v>28.4</v>
      </c>
      <c r="F14" s="40">
        <f>E14+1.7</f>
        <v>30.099999999999998</v>
      </c>
      <c r="G14" s="40">
        <f>F14+1.6</f>
        <v>31.7</v>
      </c>
      <c r="H14" s="269"/>
      <c r="I14" s="57"/>
      <c r="J14" s="57"/>
      <c r="K14" s="57"/>
      <c r="L14" s="57"/>
      <c r="M14" s="58"/>
      <c r="N14" s="59"/>
    </row>
    <row r="15" spans="1:14" ht="28.5" customHeight="1" x14ac:dyDescent="0.15">
      <c r="A15" s="39" t="s">
        <v>148</v>
      </c>
      <c r="B15" s="40">
        <f>C15-1.8</f>
        <v>31.2</v>
      </c>
      <c r="C15" s="40">
        <v>33</v>
      </c>
      <c r="D15" s="40">
        <f>C15+2.25</f>
        <v>35.25</v>
      </c>
      <c r="E15" s="40">
        <f>D15+2.25</f>
        <v>37.5</v>
      </c>
      <c r="F15" s="40">
        <f>E15+2.25</f>
        <v>39.75</v>
      </c>
      <c r="G15" s="40">
        <f>F15+2</f>
        <v>41.75</v>
      </c>
      <c r="H15" s="269"/>
      <c r="I15" s="57"/>
      <c r="J15" s="57"/>
      <c r="K15" s="57"/>
      <c r="L15" s="57"/>
      <c r="M15" s="58"/>
      <c r="N15" s="59"/>
    </row>
    <row r="16" spans="1:14" ht="28.5" customHeight="1" x14ac:dyDescent="0.15">
      <c r="A16" s="39" t="s">
        <v>149</v>
      </c>
      <c r="B16" s="40">
        <f>C16</f>
        <v>12</v>
      </c>
      <c r="C16" s="40">
        <v>12</v>
      </c>
      <c r="D16" s="40">
        <f>B16+1.5</f>
        <v>13.5</v>
      </c>
      <c r="E16" s="40">
        <f>D16</f>
        <v>13.5</v>
      </c>
      <c r="F16" s="40">
        <f>D16+1.5</f>
        <v>15</v>
      </c>
      <c r="G16" s="40">
        <f>F16</f>
        <v>15</v>
      </c>
      <c r="H16" s="269"/>
      <c r="I16" s="57"/>
      <c r="J16" s="57"/>
      <c r="K16" s="57"/>
      <c r="L16" s="57"/>
      <c r="M16" s="58"/>
      <c r="N16" s="59"/>
    </row>
    <row r="17" spans="1:14" ht="28.5" customHeight="1" x14ac:dyDescent="0.15">
      <c r="A17" s="39" t="s">
        <v>150</v>
      </c>
      <c r="B17" s="40">
        <v>3.5</v>
      </c>
      <c r="C17" s="40">
        <v>3.5</v>
      </c>
      <c r="D17" s="40">
        <v>3.5</v>
      </c>
      <c r="E17" s="40">
        <v>3.5</v>
      </c>
      <c r="F17" s="40">
        <v>3.5</v>
      </c>
      <c r="G17" s="40">
        <v>3.5</v>
      </c>
      <c r="H17" s="269"/>
      <c r="I17" s="57"/>
      <c r="J17" s="57"/>
      <c r="K17" s="57"/>
      <c r="L17" s="57"/>
      <c r="M17" s="58"/>
      <c r="N17" s="59"/>
    </row>
    <row r="18" spans="1:14" ht="28.5" customHeight="1" x14ac:dyDescent="0.15">
      <c r="A18" s="41" t="s">
        <v>151</v>
      </c>
      <c r="B18" s="42">
        <v>2</v>
      </c>
      <c r="C18" s="42">
        <v>2</v>
      </c>
      <c r="D18" s="42">
        <v>2</v>
      </c>
      <c r="E18" s="42">
        <v>2</v>
      </c>
      <c r="F18" s="42">
        <v>2</v>
      </c>
      <c r="G18" s="42">
        <v>2</v>
      </c>
      <c r="H18" s="269"/>
      <c r="I18" s="57"/>
      <c r="J18" s="57"/>
      <c r="K18" s="57"/>
      <c r="L18" s="57"/>
      <c r="M18" s="58"/>
      <c r="N18" s="59"/>
    </row>
    <row r="19" spans="1:14" ht="28.5" customHeight="1" x14ac:dyDescent="0.15">
      <c r="A19" s="43"/>
      <c r="B19" s="44"/>
      <c r="C19" s="45"/>
      <c r="D19" s="45"/>
      <c r="E19" s="46"/>
      <c r="F19" s="46"/>
      <c r="G19" s="44"/>
      <c r="H19" s="270"/>
      <c r="I19" s="44"/>
      <c r="J19" s="44"/>
      <c r="K19" s="62"/>
      <c r="L19" s="44"/>
      <c r="M19" s="44"/>
      <c r="N19" s="63"/>
    </row>
    <row r="20" spans="1:14" x14ac:dyDescent="0.15">
      <c r="A20" s="47" t="s">
        <v>118</v>
      </c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x14ac:dyDescent="0.15">
      <c r="A21" s="48" t="s">
        <v>152</v>
      </c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x14ac:dyDescent="0.15">
      <c r="A22" s="49"/>
      <c r="B22" s="49"/>
      <c r="C22" s="49"/>
      <c r="D22" s="49"/>
      <c r="E22" s="49"/>
      <c r="F22" s="49"/>
      <c r="G22" s="49"/>
      <c r="H22" s="49"/>
      <c r="I22" s="47" t="s">
        <v>153</v>
      </c>
      <c r="J22" s="64"/>
      <c r="K22" s="47" t="s">
        <v>154</v>
      </c>
      <c r="L22" s="47"/>
      <c r="M22" s="47" t="s">
        <v>155</v>
      </c>
      <c r="N22" s="48"/>
    </row>
    <row r="23" spans="1:14" x14ac:dyDescent="0.1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1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PageLayoutView="125" workbookViewId="0">
      <selection activeCell="F26" sqref="F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0" t="s">
        <v>216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 x14ac:dyDescent="0.3">
      <c r="A2" s="369" t="s">
        <v>217</v>
      </c>
      <c r="B2" s="370" t="s">
        <v>218</v>
      </c>
      <c r="C2" s="370" t="s">
        <v>219</v>
      </c>
      <c r="D2" s="370" t="s">
        <v>220</v>
      </c>
      <c r="E2" s="370" t="s">
        <v>221</v>
      </c>
      <c r="F2" s="370" t="s">
        <v>222</v>
      </c>
      <c r="G2" s="370" t="s">
        <v>223</v>
      </c>
      <c r="H2" s="370" t="s">
        <v>224</v>
      </c>
      <c r="I2" s="4" t="s">
        <v>225</v>
      </c>
      <c r="J2" s="4" t="s">
        <v>226</v>
      </c>
      <c r="K2" s="4" t="s">
        <v>227</v>
      </c>
      <c r="L2" s="4" t="s">
        <v>228</v>
      </c>
      <c r="M2" s="4" t="s">
        <v>229</v>
      </c>
      <c r="N2" s="370" t="s">
        <v>230</v>
      </c>
      <c r="O2" s="370" t="s">
        <v>231</v>
      </c>
    </row>
    <row r="3" spans="1:15" s="1" customFormat="1" ht="16.5" x14ac:dyDescent="0.3">
      <c r="A3" s="369"/>
      <c r="B3" s="371"/>
      <c r="C3" s="371"/>
      <c r="D3" s="371"/>
      <c r="E3" s="371"/>
      <c r="F3" s="371"/>
      <c r="G3" s="371"/>
      <c r="H3" s="371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371"/>
      <c r="O3" s="371"/>
    </row>
    <row r="4" spans="1:15" ht="17.100000000000001" customHeight="1" x14ac:dyDescent="0.15">
      <c r="A4" s="17">
        <v>1</v>
      </c>
      <c r="B4" s="14" t="s">
        <v>233</v>
      </c>
      <c r="C4" s="15" t="s">
        <v>234</v>
      </c>
      <c r="D4" s="15" t="s">
        <v>235</v>
      </c>
      <c r="E4" s="16" t="s">
        <v>60</v>
      </c>
      <c r="F4" s="16" t="s">
        <v>53</v>
      </c>
      <c r="G4" s="17"/>
      <c r="H4" s="17"/>
      <c r="I4" s="17">
        <v>1</v>
      </c>
      <c r="J4" s="17">
        <v>2</v>
      </c>
      <c r="K4" s="17">
        <v>0</v>
      </c>
      <c r="L4" s="17">
        <v>0</v>
      </c>
      <c r="M4" s="17">
        <v>0</v>
      </c>
      <c r="N4" s="17"/>
      <c r="O4" s="17" t="s">
        <v>236</v>
      </c>
    </row>
    <row r="5" spans="1:15" ht="17.100000000000001" customHeight="1" x14ac:dyDescent="0.15">
      <c r="A5" s="17">
        <v>2</v>
      </c>
      <c r="B5" s="14" t="s">
        <v>237</v>
      </c>
      <c r="C5" s="15" t="s">
        <v>234</v>
      </c>
      <c r="D5" s="15" t="s">
        <v>238</v>
      </c>
      <c r="E5" s="16" t="s">
        <v>60</v>
      </c>
      <c r="F5" s="16" t="s">
        <v>53</v>
      </c>
      <c r="G5" s="31"/>
      <c r="H5" s="31"/>
      <c r="I5" s="17">
        <v>0</v>
      </c>
      <c r="J5" s="17">
        <v>3</v>
      </c>
      <c r="K5" s="17">
        <v>0</v>
      </c>
      <c r="L5" s="17">
        <v>0</v>
      </c>
      <c r="M5" s="17">
        <v>0</v>
      </c>
      <c r="N5" s="31"/>
      <c r="O5" s="17" t="s">
        <v>236</v>
      </c>
    </row>
    <row r="6" spans="1:15" s="3" customFormat="1" x14ac:dyDescent="0.15">
      <c r="A6" s="361" t="s">
        <v>239</v>
      </c>
      <c r="B6" s="362"/>
      <c r="C6" s="362"/>
      <c r="D6" s="363"/>
      <c r="E6" s="364"/>
      <c r="F6" s="365"/>
      <c r="G6" s="365"/>
      <c r="H6" s="365"/>
      <c r="I6" s="366"/>
      <c r="J6" s="361" t="s">
        <v>240</v>
      </c>
      <c r="K6" s="362"/>
      <c r="L6" s="362"/>
      <c r="M6" s="363"/>
      <c r="N6" s="30"/>
      <c r="O6" s="33"/>
    </row>
    <row r="7" spans="1:15" ht="16.5" x14ac:dyDescent="0.15">
      <c r="A7" s="367" t="s">
        <v>241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23" spans="10:10" x14ac:dyDescent="0.15">
      <c r="J23" t="s">
        <v>242</v>
      </c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2023-12-28T03:09:57Z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292A7A05E5434CFD8FEBD858F586CB8D_13</vt:lpwstr>
  </property>
  <property fmtid="{D5CDD505-2E9C-101B-9397-08002B2CF9AE}" pid="3" name="KSOProductBuildVer">
    <vt:lpwstr>2052-12.1.0.15712</vt:lpwstr>
  </property>
</Properties>
</file>