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D:\桌面文件\优溢24SS\TAJJAM81233\12-11首期\"/>
    </mc:Choice>
  </mc:AlternateContent>
  <xr:revisionPtr revIDLastSave="0" documentId="13_ncr:1_{6D5BBCC3-C1EE-483E-AACD-E3474D42A3ED}" xr6:coauthVersionLast="47" xr6:coauthVersionMax="47" xr10:uidLastSave="{00000000-0000-0000-0000-000000000000}"/>
  <bookViews>
    <workbookView xWindow="-120" yWindow="-120" windowWidth="20730" windowHeight="11160" tabRatio="793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第一批）" sheetId="18" r:id="rId7"/>
    <sheet name="验货尺寸表 (尾期第一批) " sheetId="19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7">'验货尺寸表 (尾期第一批) '!$A$1:$Q$26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N5" i="7" l="1"/>
  <c r="N4" i="7"/>
  <c r="H18" i="19"/>
  <c r="G18" i="19"/>
  <c r="F18" i="19"/>
  <c r="D18" i="19"/>
  <c r="C18" i="19"/>
  <c r="H17" i="19"/>
  <c r="G17" i="19"/>
  <c r="F17" i="19"/>
  <c r="D17" i="19"/>
  <c r="C17" i="19"/>
  <c r="H16" i="19"/>
  <c r="G16" i="19"/>
  <c r="F16" i="19"/>
  <c r="D16" i="19"/>
  <c r="C16" i="19"/>
  <c r="H15" i="19"/>
  <c r="G15" i="19"/>
  <c r="F15" i="19"/>
  <c r="D15" i="19"/>
  <c r="C15" i="19"/>
  <c r="H14" i="19"/>
  <c r="G14" i="19"/>
  <c r="F14" i="19"/>
  <c r="D14" i="19"/>
  <c r="C14" i="19"/>
  <c r="H13" i="19"/>
  <c r="G13" i="19"/>
  <c r="F13" i="19"/>
  <c r="D13" i="19"/>
  <c r="C13" i="19"/>
  <c r="H12" i="19"/>
  <c r="G12" i="19"/>
  <c r="F12" i="19"/>
  <c r="D12" i="19"/>
  <c r="C12" i="19"/>
  <c r="H11" i="19"/>
  <c r="G11" i="19"/>
  <c r="F11" i="19"/>
  <c r="D11" i="19"/>
  <c r="C11" i="19"/>
  <c r="H10" i="19"/>
  <c r="G10" i="19"/>
  <c r="F10" i="19"/>
  <c r="D10" i="19"/>
  <c r="C10" i="19"/>
  <c r="H9" i="19"/>
  <c r="G9" i="19"/>
  <c r="F9" i="19"/>
  <c r="D9" i="19"/>
  <c r="C9" i="19"/>
  <c r="H8" i="19"/>
  <c r="G8" i="19"/>
  <c r="F8" i="19"/>
  <c r="D8" i="19"/>
  <c r="C8" i="19"/>
  <c r="H7" i="19"/>
  <c r="G7" i="19"/>
  <c r="F7" i="19"/>
  <c r="D7" i="19"/>
  <c r="C7" i="19"/>
  <c r="H6" i="19"/>
  <c r="G6" i="19"/>
  <c r="F6" i="19"/>
  <c r="D6" i="19"/>
  <c r="C6" i="19"/>
  <c r="F2" i="19"/>
  <c r="B2" i="19"/>
  <c r="K36" i="18"/>
  <c r="G2" i="18"/>
  <c r="E2" i="18"/>
  <c r="H18" i="16"/>
  <c r="G18" i="16"/>
  <c r="F18" i="16"/>
  <c r="D18" i="16"/>
  <c r="C18" i="16"/>
  <c r="H17" i="16"/>
  <c r="G17" i="16"/>
  <c r="F17" i="16"/>
  <c r="D17" i="16"/>
  <c r="C17" i="16"/>
  <c r="H16" i="16"/>
  <c r="G16" i="16"/>
  <c r="F16" i="16"/>
  <c r="D16" i="16"/>
  <c r="C16" i="16"/>
  <c r="H15" i="16"/>
  <c r="G15" i="16"/>
  <c r="F15" i="16"/>
  <c r="D15" i="16"/>
  <c r="C15" i="16"/>
  <c r="H14" i="16"/>
  <c r="G14" i="16"/>
  <c r="F14" i="16"/>
  <c r="D14" i="16"/>
  <c r="C14" i="16"/>
  <c r="H13" i="16"/>
  <c r="G13" i="16"/>
  <c r="F13" i="16"/>
  <c r="D13" i="16"/>
  <c r="C13" i="16"/>
  <c r="H12" i="16"/>
  <c r="G12" i="16"/>
  <c r="F12" i="16"/>
  <c r="D12" i="16"/>
  <c r="C12" i="16"/>
  <c r="H11" i="16"/>
  <c r="G11" i="16"/>
  <c r="F11" i="16"/>
  <c r="D11" i="16"/>
  <c r="C11" i="16"/>
  <c r="H10" i="16"/>
  <c r="G10" i="16"/>
  <c r="F10" i="16"/>
  <c r="D10" i="16"/>
  <c r="C10" i="16"/>
  <c r="H9" i="16"/>
  <c r="G9" i="16"/>
  <c r="F9" i="16"/>
  <c r="D9" i="16"/>
  <c r="C9" i="16"/>
  <c r="H8" i="16"/>
  <c r="G8" i="16"/>
  <c r="F8" i="16"/>
  <c r="D8" i="16"/>
  <c r="C8" i="16"/>
  <c r="H7" i="16"/>
  <c r="G7" i="16"/>
  <c r="F7" i="16"/>
  <c r="D7" i="16"/>
  <c r="C7" i="16"/>
  <c r="H6" i="16"/>
  <c r="G6" i="16"/>
  <c r="F6" i="16"/>
  <c r="D6" i="16"/>
  <c r="C6" i="16"/>
  <c r="F2" i="16"/>
  <c r="B2" i="16"/>
  <c r="B8" i="4"/>
  <c r="B7" i="4"/>
  <c r="B5" i="4"/>
  <c r="B4" i="4"/>
  <c r="E12" i="15"/>
  <c r="F12" i="15"/>
  <c r="G12" i="15"/>
  <c r="C12" i="15"/>
  <c r="B12" i="15"/>
  <c r="E11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  <c r="E2" i="15"/>
</calcChain>
</file>

<file path=xl/sharedStrings.xml><?xml version="1.0" encoding="utf-8"?>
<sst xmlns="http://schemas.openxmlformats.org/spreadsheetml/2006/main" count="833" uniqueCount="338">
  <si>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</si>
  <si>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</si>
  <si>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</si>
  <si>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</si>
  <si>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</si>
  <si>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</si>
  <si>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</si>
  <si>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</si>
  <si>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</si>
  <si>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</si>
  <si>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</si>
  <si>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</si>
  <si>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</si>
  <si>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</si>
  <si>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</si>
  <si>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</si>
  <si>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</si>
  <si>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</si>
  <si>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</si>
  <si>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</si>
  <si>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</si>
  <si>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</si>
  <si>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</si>
  <si>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</si>
  <si>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</si>
  <si>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</si>
  <si>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</si>
  <si>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</si>
  <si>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</si>
  <si>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</si>
  <si>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</si>
  <si>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</si>
  <si>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</si>
  <si>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</si>
  <si>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</si>
  <si>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</si>
  <si>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</si>
  <si>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</si>
  <si>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</si>
  <si>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</si>
  <si>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</si>
  <si>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</si>
  <si>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</si>
  <si>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</si>
  <si>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</si>
  <si>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</si>
  <si>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</si>
  <si>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</si>
  <si>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</si>
  <si>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</si>
  <si>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</si>
  <si>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</si>
  <si>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</si>
  <si>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</si>
  <si>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</si>
  <si>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</si>
  <si>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</si>
  <si>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</si>
  <si>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</si>
  <si>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</si>
  <si>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</si>
  <si>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</si>
  <si>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TAJJAM81233</t>
  </si>
  <si>
    <t>合同交期</t>
  </si>
  <si>
    <t>产前确认样</t>
  </si>
  <si>
    <t>有</t>
  </si>
  <si>
    <t>无</t>
  </si>
  <si>
    <t>品名</t>
  </si>
  <si>
    <t>男式功能短袖T恤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</si>
  <si>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</si>
  <si>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</si>
  <si>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</si>
  <si>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</si>
  <si>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</si>
  <si>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</si>
  <si>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</si>
  <si>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</si>
  <si>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</si>
  <si>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CGDD23110200106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</si>
  <si>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</si>
  <si>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</si>
  <si>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</si>
  <si>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</si>
  <si>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</si>
  <si>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</si>
  <si>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</si>
  <si>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</si>
  <si>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</si>
  <si>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</si>
  <si>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</si>
  <si>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</si>
  <si>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</si>
  <si>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</si>
  <si>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</si>
  <si>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</si>
  <si>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</si>
  <si>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</si>
  <si>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</si>
  <si>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</si>
  <si>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</si>
  <si>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</si>
  <si>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</si>
  <si>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</si>
  <si>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</si>
  <si>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</si>
  <si>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</si>
  <si>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</si>
  <si>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</si>
  <si>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</si>
  <si>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</si>
  <si>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</si>
  <si>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</si>
  <si>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</si>
  <si>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</si>
  <si>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</si>
  <si>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</si>
  <si>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原力蓝</t>
  </si>
  <si>
    <t>地茶色</t>
  </si>
  <si>
    <t>黑色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</si>
  <si>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</si>
  <si>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</si>
  <si>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</si>
  <si>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</si>
  <si>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</si>
  <si>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</si>
  <si>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1.后领窝起浪，不平服。压线接线，不接受。</t>
  </si>
  <si>
    <t>2.上袖埋夹容皱，线路偏紧，需重新调车</t>
  </si>
  <si>
    <t>3.下脚冚线弯曲不顺直，不可以接线。</t>
  </si>
  <si>
    <t>4.拉肩止口不饱满，有落坑。挂耳歪斜。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</si>
  <si>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</si>
  <si>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</si>
  <si>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</si>
  <si>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</si>
  <si>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</si>
  <si>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</si>
  <si>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</si>
  <si>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</si>
  <si>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</si>
  <si>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</si>
  <si>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</si>
  <si>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</si>
  <si>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</si>
  <si>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</si>
  <si>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</si>
  <si>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</si>
  <si>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</si>
  <si>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</si>
  <si>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</si>
  <si>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样品规格  SAMPLE SPEC</t>
  </si>
  <si>
    <r>
      <rPr>
        <b/>
        <sz val="11"/>
        <rFont val="Arial"/>
        <family val="2"/>
      </rPr>
      <t>±</t>
    </r>
    <r>
      <rPr>
        <b/>
        <sz val="11"/>
        <rFont val="黑体"/>
        <charset val="134"/>
      </rPr>
      <t>差</t>
    </r>
  </si>
  <si>
    <t>2XL</t>
  </si>
  <si>
    <t>3XL</t>
  </si>
  <si>
    <t>170/94</t>
  </si>
  <si>
    <t>175/98</t>
  </si>
  <si>
    <t>175/102</t>
  </si>
  <si>
    <t>175/108</t>
  </si>
  <si>
    <t>180/114</t>
  </si>
  <si>
    <t>185/120</t>
  </si>
  <si>
    <t>洗前</t>
  </si>
  <si>
    <t>洗后</t>
  </si>
  <si>
    <t>后中长</t>
  </si>
  <si>
    <t>±1</t>
  </si>
  <si>
    <t>+0.3</t>
  </si>
  <si>
    <t>-0.2</t>
  </si>
  <si>
    <t>前后腰节长</t>
  </si>
  <si>
    <t>±2</t>
  </si>
  <si>
    <t>/</t>
  </si>
  <si>
    <t>胸围</t>
  </si>
  <si>
    <t>-1</t>
  </si>
  <si>
    <t>-2</t>
  </si>
  <si>
    <t>腰围</t>
  </si>
  <si>
    <t>摆围</t>
  </si>
  <si>
    <t>肩宽</t>
  </si>
  <si>
    <t>±0.5</t>
  </si>
  <si>
    <t>短袖肩点袖长</t>
  </si>
  <si>
    <t>±0.2</t>
  </si>
  <si>
    <t>+0.5</t>
  </si>
  <si>
    <t>+0.2</t>
  </si>
  <si>
    <t>袖肥/2（参考值）</t>
  </si>
  <si>
    <t>短袖口/2</t>
  </si>
  <si>
    <t>袖口/下摆高</t>
  </si>
  <si>
    <t>领高</t>
  </si>
  <si>
    <t>圆领T恤前领宽</t>
  </si>
  <si>
    <t>圆领T恤前领深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</si>
  <si>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</si>
  <si>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</si>
  <si>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</si>
  <si>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</si>
  <si>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</si>
  <si>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</si>
  <si>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</si>
  <si>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</si>
  <si>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</si>
  <si>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</si>
  <si>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</si>
  <si>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</si>
  <si>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</si>
  <si>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 xml:space="preserve">黑色分别各2件不同码，洗前、洗后共12件
</t>
  </si>
  <si>
    <t>【耐水洗测试】：耐洗水测试明细（要求齐色、齐号）</t>
  </si>
  <si>
    <t>①规格测量明细以插入附件形式列明，并注明洗前洗后规格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</si>
  <si>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</si>
  <si>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</si>
  <si>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</si>
  <si>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</si>
  <si>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TOREAD-QC尾期检验报告书</t>
  </si>
  <si>
    <t>产品名称</t>
  </si>
  <si>
    <t>合同日期</t>
  </si>
  <si>
    <t>检验资料确认</t>
  </si>
  <si>
    <t>交货形式</t>
  </si>
  <si>
    <t>物流</t>
  </si>
  <si>
    <t>面料第三方合格报告</t>
  </si>
  <si>
    <t>验货次数</t>
  </si>
  <si>
    <t>非直发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</si>
  <si>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</si>
  <si>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</si>
  <si>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</si>
  <si>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</si>
  <si>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</si>
  <si>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</si>
  <si>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</si>
  <si>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</si>
  <si>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</si>
  <si>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</si>
  <si>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</si>
  <si>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采购凭证编号：CGDD23110200106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</si>
  <si>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</si>
  <si>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</si>
  <si>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</si>
  <si>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</si>
  <si>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</si>
  <si>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</si>
  <si>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</si>
  <si>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</si>
  <si>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</si>
  <si>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</si>
  <si>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</si>
  <si>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</si>
  <si>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</si>
  <si>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</si>
  <si>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情况说明：</t>
  </si>
  <si>
    <t xml:space="preserve">【问题点描述】  </t>
  </si>
  <si>
    <t>数量</t>
  </si>
  <si>
    <t>1、门筒欠顺直，筒底起窝，不平服，面筒上下有宽窄</t>
  </si>
  <si>
    <t>2、烫后侧缝有藏止口</t>
  </si>
  <si>
    <t>3、线头没有清理干净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</si>
  <si>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</si>
  <si>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</si>
  <si>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</si>
  <si>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</si>
  <si>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</si>
  <si>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</si>
  <si>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</si>
  <si>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</si>
  <si>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</si>
  <si>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</si>
  <si>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</si>
  <si>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</si>
  <si>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</si>
  <si>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</si>
  <si>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</si>
  <si>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</si>
  <si>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</si>
  <si>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</si>
  <si>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</si>
  <si>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</si>
  <si>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</si>
  <si>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</si>
  <si>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</si>
  <si>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</si>
  <si>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</si>
  <si>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</si>
  <si>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</si>
  <si>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K2324019</t>
  </si>
  <si>
    <t>FK07280尼龙弹力汗布</t>
  </si>
  <si>
    <t>TAJJAM81233/82246</t>
  </si>
  <si>
    <t>新颜</t>
  </si>
  <si>
    <t>K2321373</t>
  </si>
  <si>
    <t>制表时间：2023-11-16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</si>
  <si>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</si>
  <si>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</si>
  <si>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</si>
  <si>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</si>
  <si>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</si>
  <si>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</si>
  <si>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</si>
  <si>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</si>
  <si>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</si>
  <si>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</si>
  <si>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</si>
  <si>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</si>
  <si>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</si>
  <si>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</si>
  <si>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</si>
  <si>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</si>
  <si>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</si>
  <si>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</si>
  <si>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</si>
  <si>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</si>
  <si>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</si>
  <si>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</si>
  <si>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</si>
  <si>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</si>
  <si>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</si>
  <si>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</si>
  <si>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</si>
  <si>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</si>
  <si>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</si>
  <si>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</si>
  <si>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</si>
  <si>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</si>
  <si>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</si>
  <si>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</si>
  <si>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</si>
  <si>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</si>
  <si>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</si>
  <si>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</si>
  <si>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</si>
  <si>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前幅、</t>
  </si>
  <si>
    <t>烫标</t>
  </si>
  <si>
    <t>无脱落</t>
  </si>
  <si>
    <t>制表时间：2023-12-3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</si>
  <si>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</si>
  <si>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</si>
  <si>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</si>
  <si>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</si>
  <si>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</si>
  <si>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</si>
  <si>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1CM弹力织带</t>
  </si>
  <si>
    <t>制表时间：2023-11-20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</si>
  <si>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</si>
  <si>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XL</t>
    <phoneticPr fontId="48" type="noConversion"/>
  </si>
  <si>
    <t>黑色</t>
    <phoneticPr fontId="48" type="noConversion"/>
  </si>
  <si>
    <t>-0.5</t>
    <phoneticPr fontId="48" type="noConversion"/>
  </si>
  <si>
    <t>+0</t>
    <phoneticPr fontId="48" type="noConversion"/>
  </si>
  <si>
    <t>-1</t>
    <phoneticPr fontId="48" type="noConversion"/>
  </si>
  <si>
    <t>+0.3</t>
    <phoneticPr fontId="48" type="noConversion"/>
  </si>
  <si>
    <t>-0.3</t>
    <phoneticPr fontId="48" type="noConversion"/>
  </si>
  <si>
    <t>大货首件</t>
    <phoneticPr fontId="4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</si>
</sst>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_);[Red]\(0\)"/>
    <numFmt numFmtId="179" formatCode="_ [$¥-804]* #,##0.00_ ;_ [$¥-804]* \-#,##0.00_ ;_ [$¥-804]* &quot;-&quot;??_ ;_ @_ "/>
    <numFmt numFmtId="180" formatCode="0.00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Arial"/>
      <family val="2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sz val="10"/>
      <color indexed="8"/>
      <name val="Arial"/>
      <family val="2"/>
    </font>
    <font>
      <b/>
      <sz val="1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1"/>
      <name val="黑体"/>
      <charset val="134"/>
    </font>
    <font>
      <sz val="10"/>
      <color rgb="FF000000"/>
      <name val="Calibri"/>
    </font>
    <font>
      <sz val="11"/>
      <color rgb="FF000000"/>
      <name val="Calibri"/>
    </font>
    <font>
      <sz val="9"/>
      <name val="宋体"/>
      <charset val="134"/>
      <scheme val="minor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0" fontId="16" fillId="0" borderId="0"/>
    <xf numFmtId="0" fontId="1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0" fillId="0" borderId="0">
      <alignment vertical="center"/>
    </xf>
    <xf numFmtId="0" fontId="16" fillId="0" borderId="0"/>
    <xf numFmtId="0" fontId="10" fillId="0" borderId="0">
      <alignment vertical="center"/>
    </xf>
    <xf numFmtId="0" fontId="10" fillId="0" borderId="0"/>
    <xf numFmtId="0" fontId="10" fillId="0" borderId="0"/>
  </cellStyleXfs>
  <cellXfs count="41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4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14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left" vertical="center"/>
    </xf>
    <xf numFmtId="9" fontId="6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2" xfId="0" applyFont="1" applyBorder="1"/>
    <xf numFmtId="178" fontId="10" fillId="0" borderId="2" xfId="0" applyNumberFormat="1" applyFont="1" applyBorder="1" applyAlignment="1">
      <alignment horizontal="center"/>
    </xf>
    <xf numFmtId="0" fontId="15" fillId="0" borderId="0" xfId="5" applyFont="1"/>
    <xf numFmtId="0" fontId="16" fillId="0" borderId="0" xfId="5"/>
    <xf numFmtId="49" fontId="15" fillId="0" borderId="0" xfId="5" applyNumberFormat="1" applyFont="1"/>
    <xf numFmtId="0" fontId="18" fillId="0" borderId="9" xfId="4" applyFont="1" applyBorder="1" applyAlignment="1">
      <alignment horizontal="left" vertical="center"/>
    </xf>
    <xf numFmtId="0" fontId="18" fillId="0" borderId="12" xfId="4" applyFont="1" applyBorder="1">
      <alignment vertical="center"/>
    </xf>
    <xf numFmtId="0" fontId="24" fillId="0" borderId="2" xfId="9" applyFont="1" applyBorder="1" applyAlignment="1">
      <alignment horizontal="center" vertical="center"/>
    </xf>
    <xf numFmtId="0" fontId="25" fillId="0" borderId="13" xfId="10" applyFont="1" applyBorder="1" applyAlignment="1">
      <alignment horizontal="left" vertical="top"/>
    </xf>
    <xf numFmtId="0" fontId="25" fillId="0" borderId="2" xfId="0" applyFont="1" applyBorder="1" applyAlignment="1">
      <alignment horizontal="center" vertical="center"/>
    </xf>
    <xf numFmtId="0" fontId="26" fillId="0" borderId="2" xfId="1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7" fillId="0" borderId="2" xfId="10" applyFont="1" applyBorder="1" applyAlignment="1">
      <alignment horizontal="center" vertical="center"/>
    </xf>
    <xf numFmtId="0" fontId="28" fillId="0" borderId="15" xfId="0" applyFont="1" applyBorder="1" applyAlignment="1">
      <alignment shrinkToFit="1"/>
    </xf>
    <xf numFmtId="0" fontId="28" fillId="0" borderId="16" xfId="0" applyFont="1" applyBorder="1" applyAlignment="1">
      <alignment shrinkToFit="1"/>
    </xf>
    <xf numFmtId="0" fontId="25" fillId="0" borderId="16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18" fillId="0" borderId="12" xfId="4" applyFont="1" applyBorder="1" applyAlignment="1">
      <alignment horizontal="left" vertical="center"/>
    </xf>
    <xf numFmtId="0" fontId="24" fillId="0" borderId="2" xfId="0" applyFont="1" applyBorder="1" applyAlignment="1">
      <alignment horizontal="center" vertical="center"/>
    </xf>
    <xf numFmtId="179" fontId="24" fillId="0" borderId="3" xfId="0" applyNumberFormat="1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179" fontId="24" fillId="0" borderId="21" xfId="0" applyNumberFormat="1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15" fillId="0" borderId="21" xfId="5" applyFont="1" applyBorder="1"/>
    <xf numFmtId="0" fontId="24" fillId="0" borderId="22" xfId="0" applyFont="1" applyBorder="1" applyAlignment="1">
      <alignment horizontal="center" vertical="center"/>
    </xf>
    <xf numFmtId="49" fontId="30" fillId="0" borderId="21" xfId="6" applyNumberFormat="1" applyFont="1" applyBorder="1" applyAlignment="1">
      <alignment horizontal="center" vertical="center"/>
    </xf>
    <xf numFmtId="49" fontId="31" fillId="0" borderId="21" xfId="6" applyNumberFormat="1" applyFont="1" applyBorder="1" applyAlignment="1">
      <alignment horizontal="center" vertical="center"/>
    </xf>
    <xf numFmtId="49" fontId="30" fillId="0" borderId="22" xfId="6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5" fillId="0" borderId="2" xfId="7" applyFont="1" applyBorder="1" applyAlignment="1">
      <alignment horizontal="center"/>
    </xf>
    <xf numFmtId="49" fontId="15" fillId="0" borderId="24" xfId="5" applyNumberFormat="1" applyFont="1" applyBorder="1" applyAlignment="1">
      <alignment horizontal="center"/>
    </xf>
    <xf numFmtId="49" fontId="30" fillId="0" borderId="24" xfId="6" applyNumberFormat="1" applyFont="1" applyBorder="1" applyAlignment="1">
      <alignment horizontal="center" vertical="center"/>
    </xf>
    <xf numFmtId="49" fontId="30" fillId="0" borderId="25" xfId="6" applyNumberFormat="1" applyFont="1" applyBorder="1" applyAlignment="1">
      <alignment horizontal="center" vertical="center"/>
    </xf>
    <xf numFmtId="0" fontId="22" fillId="0" borderId="0" xfId="5" applyFont="1"/>
    <xf numFmtId="14" fontId="22" fillId="0" borderId="0" xfId="5" applyNumberFormat="1" applyFont="1" applyAlignment="1">
      <alignment horizontal="left"/>
    </xf>
    <xf numFmtId="0" fontId="16" fillId="0" borderId="0" xfId="4" applyAlignment="1">
      <alignment horizontal="left" vertical="center"/>
    </xf>
    <xf numFmtId="0" fontId="33" fillId="0" borderId="27" xfId="4" applyFont="1" applyBorder="1" applyAlignment="1">
      <alignment horizontal="left" vertical="center"/>
    </xf>
    <xf numFmtId="0" fontId="19" fillId="0" borderId="28" xfId="4" applyFont="1" applyBorder="1" applyAlignment="1">
      <alignment horizontal="left" vertical="center"/>
    </xf>
    <xf numFmtId="0" fontId="33" fillId="0" borderId="28" xfId="4" applyFont="1" applyBorder="1" applyAlignment="1">
      <alignment horizontal="center" vertical="center"/>
    </xf>
    <xf numFmtId="0" fontId="34" fillId="0" borderId="28" xfId="4" applyFont="1" applyBorder="1">
      <alignment vertical="center"/>
    </xf>
    <xf numFmtId="0" fontId="33" fillId="0" borderId="28" xfId="4" applyFont="1" applyBorder="1">
      <alignment vertical="center"/>
    </xf>
    <xf numFmtId="0" fontId="19" fillId="0" borderId="21" xfId="4" applyFont="1" applyBorder="1" applyAlignment="1">
      <alignment horizontal="left" vertical="center"/>
    </xf>
    <xf numFmtId="0" fontId="19" fillId="0" borderId="22" xfId="4" applyFont="1" applyBorder="1" applyAlignment="1">
      <alignment horizontal="left" vertical="center"/>
    </xf>
    <xf numFmtId="0" fontId="33" fillId="0" borderId="29" xfId="4" applyFont="1" applyBorder="1">
      <alignment vertical="center"/>
    </xf>
    <xf numFmtId="0" fontId="33" fillId="0" borderId="21" xfId="4" applyFont="1" applyBorder="1">
      <alignment vertical="center"/>
    </xf>
    <xf numFmtId="0" fontId="5" fillId="0" borderId="21" xfId="4" applyFont="1" applyBorder="1" applyAlignment="1">
      <alignment horizontal="center" vertical="center"/>
    </xf>
    <xf numFmtId="0" fontId="33" fillId="0" borderId="29" xfId="4" applyFont="1" applyBorder="1" applyAlignment="1">
      <alignment horizontal="left" vertical="center"/>
    </xf>
    <xf numFmtId="0" fontId="19" fillId="0" borderId="21" xfId="4" applyFont="1" applyBorder="1" applyAlignment="1">
      <alignment horizontal="center" vertical="center"/>
    </xf>
    <xf numFmtId="0" fontId="33" fillId="0" borderId="21" xfId="4" applyFont="1" applyBorder="1" applyAlignment="1">
      <alignment horizontal="left" vertical="center"/>
    </xf>
    <xf numFmtId="0" fontId="33" fillId="0" borderId="30" xfId="4" applyFont="1" applyBorder="1">
      <alignment vertical="center"/>
    </xf>
    <xf numFmtId="0" fontId="19" fillId="0" borderId="24" xfId="4" applyFont="1" applyBorder="1" applyAlignment="1">
      <alignment horizontal="left" vertical="center"/>
    </xf>
    <xf numFmtId="0" fontId="33" fillId="0" borderId="24" xfId="4" applyFont="1" applyBorder="1">
      <alignment vertical="center"/>
    </xf>
    <xf numFmtId="0" fontId="5" fillId="0" borderId="24" xfId="4" applyFont="1" applyBorder="1" applyAlignment="1">
      <alignment horizontal="left" vertical="center"/>
    </xf>
    <xf numFmtId="0" fontId="33" fillId="0" borderId="0" xfId="4" applyFont="1">
      <alignment vertical="center"/>
    </xf>
    <xf numFmtId="0" fontId="5" fillId="0" borderId="0" xfId="4" applyFont="1">
      <alignment vertical="center"/>
    </xf>
    <xf numFmtId="0" fontId="5" fillId="0" borderId="0" xfId="4" applyFont="1" applyAlignment="1">
      <alignment horizontal="left" vertical="center"/>
    </xf>
    <xf numFmtId="0" fontId="33" fillId="0" borderId="27" xfId="4" applyFont="1" applyBorder="1">
      <alignment vertical="center"/>
    </xf>
    <xf numFmtId="0" fontId="5" fillId="0" borderId="21" xfId="4" applyFont="1" applyBorder="1" applyAlignment="1">
      <alignment horizontal="left" vertical="center"/>
    </xf>
    <xf numFmtId="0" fontId="5" fillId="0" borderId="21" xfId="4" applyFont="1" applyBorder="1">
      <alignment vertical="center"/>
    </xf>
    <xf numFmtId="0" fontId="5" fillId="0" borderId="24" xfId="4" applyFont="1" applyBorder="1">
      <alignment vertical="center"/>
    </xf>
    <xf numFmtId="0" fontId="33" fillId="0" borderId="28" xfId="4" applyFont="1" applyBorder="1" applyAlignment="1">
      <alignment horizontal="left" vertical="center"/>
    </xf>
    <xf numFmtId="0" fontId="33" fillId="0" borderId="30" xfId="4" applyFont="1" applyBorder="1" applyAlignment="1">
      <alignment horizontal="left" vertical="center"/>
    </xf>
    <xf numFmtId="58" fontId="5" fillId="0" borderId="24" xfId="4" applyNumberFormat="1" applyFont="1" applyBorder="1" applyAlignment="1">
      <alignment horizontal="center" vertical="center"/>
    </xf>
    <xf numFmtId="0" fontId="5" fillId="0" borderId="22" xfId="4" applyFont="1" applyBorder="1" applyAlignment="1">
      <alignment horizontal="left" vertical="center"/>
    </xf>
    <xf numFmtId="0" fontId="5" fillId="0" borderId="25" xfId="4" applyFont="1" applyBorder="1" applyAlignment="1">
      <alignment horizontal="left" vertical="center"/>
    </xf>
    <xf numFmtId="0" fontId="5" fillId="0" borderId="41" xfId="4" applyFont="1" applyBorder="1" applyAlignment="1">
      <alignment horizontal="center" vertical="center"/>
    </xf>
    <xf numFmtId="0" fontId="33" fillId="0" borderId="39" xfId="4" applyFont="1" applyBorder="1" applyAlignment="1">
      <alignment horizontal="left" vertical="center"/>
    </xf>
    <xf numFmtId="0" fontId="33" fillId="0" borderId="40" xfId="4" applyFont="1" applyBorder="1" applyAlignment="1">
      <alignment horizontal="center" vertical="center"/>
    </xf>
    <xf numFmtId="0" fontId="5" fillId="0" borderId="22" xfId="4" applyFont="1" applyBorder="1" applyAlignment="1">
      <alignment horizontal="center" vertical="center"/>
    </xf>
    <xf numFmtId="0" fontId="5" fillId="0" borderId="22" xfId="4" applyFont="1" applyBorder="1" applyAlignment="1">
      <alignment horizontal="center" vertical="center" wrapText="1"/>
    </xf>
    <xf numFmtId="0" fontId="16" fillId="0" borderId="41" xfId="4" applyBorder="1" applyAlignment="1">
      <alignment horizontal="center" vertical="center"/>
    </xf>
    <xf numFmtId="0" fontId="36" fillId="0" borderId="41" xfId="4" applyFont="1" applyBorder="1" applyAlignment="1">
      <alignment horizontal="center" vertical="center"/>
    </xf>
    <xf numFmtId="0" fontId="5" fillId="0" borderId="42" xfId="4" applyFont="1" applyBorder="1" applyAlignment="1">
      <alignment horizontal="center" vertical="center"/>
    </xf>
    <xf numFmtId="0" fontId="30" fillId="0" borderId="0" xfId="5" applyFont="1" applyAlignment="1">
      <alignment horizontal="center"/>
    </xf>
    <xf numFmtId="0" fontId="25" fillId="0" borderId="2" xfId="10" applyFont="1" applyBorder="1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36" fillId="0" borderId="47" xfId="4" applyFont="1" applyBorder="1" applyAlignment="1">
      <alignment horizontal="left" vertical="center"/>
    </xf>
    <xf numFmtId="0" fontId="35" fillId="0" borderId="48" xfId="4" applyFont="1" applyBorder="1" applyAlignment="1">
      <alignment horizontal="left" vertical="center"/>
    </xf>
    <xf numFmtId="0" fontId="35" fillId="0" borderId="27" xfId="4" applyFont="1" applyBorder="1" applyAlignment="1">
      <alignment horizontal="center" vertical="center"/>
    </xf>
    <xf numFmtId="0" fontId="35" fillId="0" borderId="28" xfId="4" applyFont="1" applyBorder="1" applyAlignment="1">
      <alignment horizontal="center" vertical="center"/>
    </xf>
    <xf numFmtId="0" fontId="35" fillId="0" borderId="29" xfId="4" applyFont="1" applyBorder="1" applyAlignment="1">
      <alignment horizontal="left" vertical="center"/>
    </xf>
    <xf numFmtId="0" fontId="35" fillId="0" borderId="21" xfId="4" applyFont="1" applyBorder="1" applyAlignment="1">
      <alignment horizontal="left" vertical="center"/>
    </xf>
    <xf numFmtId="0" fontId="35" fillId="0" borderId="29" xfId="4" applyFont="1" applyBorder="1">
      <alignment vertical="center"/>
    </xf>
    <xf numFmtId="0" fontId="19" fillId="0" borderId="29" xfId="4" applyFont="1" applyBorder="1" applyAlignment="1">
      <alignment horizontal="left" vertical="center"/>
    </xf>
    <xf numFmtId="0" fontId="37" fillId="0" borderId="30" xfId="4" applyFont="1" applyBorder="1">
      <alignment vertical="center"/>
    </xf>
    <xf numFmtId="0" fontId="19" fillId="0" borderId="25" xfId="4" applyFont="1" applyBorder="1" applyAlignment="1">
      <alignment horizontal="left" vertical="center"/>
    </xf>
    <xf numFmtId="0" fontId="35" fillId="0" borderId="27" xfId="4" applyFont="1" applyBorder="1">
      <alignment vertical="center"/>
    </xf>
    <xf numFmtId="0" fontId="16" fillId="0" borderId="28" xfId="4" applyBorder="1" applyAlignment="1">
      <alignment horizontal="left" vertical="center"/>
    </xf>
    <xf numFmtId="0" fontId="16" fillId="0" borderId="28" xfId="4" applyBorder="1">
      <alignment vertical="center"/>
    </xf>
    <xf numFmtId="0" fontId="35" fillId="0" borderId="28" xfId="4" applyFont="1" applyBorder="1">
      <alignment vertical="center"/>
    </xf>
    <xf numFmtId="0" fontId="16" fillId="0" borderId="21" xfId="4" applyBorder="1" applyAlignment="1">
      <alignment horizontal="left" vertical="center"/>
    </xf>
    <xf numFmtId="0" fontId="16" fillId="0" borderId="21" xfId="4" applyBorder="1">
      <alignment vertical="center"/>
    </xf>
    <xf numFmtId="0" fontId="35" fillId="0" borderId="21" xfId="4" applyFont="1" applyBorder="1">
      <alignment vertical="center"/>
    </xf>
    <xf numFmtId="0" fontId="19" fillId="0" borderId="30" xfId="4" applyFont="1" applyBorder="1" applyAlignment="1">
      <alignment horizontal="left" vertical="center"/>
    </xf>
    <xf numFmtId="0" fontId="35" fillId="0" borderId="29" xfId="4" applyFont="1" applyBorder="1" applyAlignment="1">
      <alignment horizontal="center" vertical="center"/>
    </xf>
    <xf numFmtId="0" fontId="35" fillId="0" borderId="21" xfId="4" applyFont="1" applyBorder="1" applyAlignment="1">
      <alignment horizontal="center" vertical="center"/>
    </xf>
    <xf numFmtId="0" fontId="36" fillId="0" borderId="52" xfId="4" applyFont="1" applyBorder="1">
      <alignment vertical="center"/>
    </xf>
    <xf numFmtId="0" fontId="36" fillId="0" borderId="53" xfId="4" applyFont="1" applyBorder="1">
      <alignment vertical="center"/>
    </xf>
    <xf numFmtId="58" fontId="16" fillId="0" borderId="53" xfId="4" applyNumberFormat="1" applyBorder="1">
      <alignment vertical="center"/>
    </xf>
    <xf numFmtId="58" fontId="36" fillId="0" borderId="53" xfId="4" applyNumberFormat="1" applyFont="1" applyBorder="1">
      <alignment vertical="center"/>
    </xf>
    <xf numFmtId="0" fontId="19" fillId="0" borderId="39" xfId="4" applyFont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9" fillId="0" borderId="0" xfId="3" applyFont="1" applyAlignment="1">
      <alignment horizontal="center" vertical="center"/>
    </xf>
    <xf numFmtId="0" fontId="30" fillId="0" borderId="0" xfId="5" applyFont="1"/>
    <xf numFmtId="0" fontId="5" fillId="0" borderId="0" xfId="5" applyFont="1"/>
    <xf numFmtId="180" fontId="25" fillId="0" borderId="0" xfId="0" applyNumberFormat="1" applyFont="1" applyAlignment="1">
      <alignment horizontal="center" vertical="center"/>
    </xf>
    <xf numFmtId="0" fontId="19" fillId="0" borderId="22" xfId="4" applyFont="1" applyBorder="1" applyAlignment="1">
      <alignment horizontal="center" vertical="center"/>
    </xf>
    <xf numFmtId="0" fontId="35" fillId="0" borderId="55" xfId="4" applyFont="1" applyBorder="1">
      <alignment vertical="center"/>
    </xf>
    <xf numFmtId="0" fontId="16" fillId="0" borderId="56" xfId="4" applyBorder="1" applyAlignment="1">
      <alignment horizontal="left" vertical="center"/>
    </xf>
    <xf numFmtId="0" fontId="19" fillId="0" borderId="56" xfId="4" applyFont="1" applyBorder="1" applyAlignment="1">
      <alignment horizontal="left" vertical="center"/>
    </xf>
    <xf numFmtId="0" fontId="16" fillId="0" borderId="56" xfId="4" applyBorder="1">
      <alignment vertical="center"/>
    </xf>
    <xf numFmtId="0" fontId="35" fillId="0" borderId="56" xfId="4" applyFont="1" applyBorder="1">
      <alignment vertical="center"/>
    </xf>
    <xf numFmtId="0" fontId="35" fillId="0" borderId="55" xfId="4" applyFont="1" applyBorder="1" applyAlignment="1">
      <alignment horizontal="center" vertical="center"/>
    </xf>
    <xf numFmtId="0" fontId="19" fillId="0" borderId="56" xfId="4" applyFont="1" applyBorder="1" applyAlignment="1">
      <alignment horizontal="center" vertical="center"/>
    </xf>
    <xf numFmtId="0" fontId="35" fillId="0" borderId="56" xfId="4" applyFont="1" applyBorder="1" applyAlignment="1">
      <alignment horizontal="center" vertical="center"/>
    </xf>
    <xf numFmtId="0" fontId="16" fillId="0" borderId="56" xfId="4" applyBorder="1" applyAlignment="1">
      <alignment horizontal="center" vertical="center"/>
    </xf>
    <xf numFmtId="0" fontId="16" fillId="0" borderId="21" xfId="4" applyBorder="1" applyAlignment="1">
      <alignment horizontal="center" vertical="center"/>
    </xf>
    <xf numFmtId="0" fontId="39" fillId="0" borderId="64" xfId="4" applyFont="1" applyBorder="1" applyAlignment="1">
      <alignment horizontal="left" vertical="center" wrapText="1"/>
    </xf>
    <xf numFmtId="0" fontId="24" fillId="0" borderId="1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9" fontId="19" fillId="0" borderId="21" xfId="4" applyNumberFormat="1" applyFont="1" applyBorder="1" applyAlignment="1">
      <alignment horizontal="center" vertical="center"/>
    </xf>
    <xf numFmtId="9" fontId="19" fillId="0" borderId="24" xfId="4" applyNumberFormat="1" applyFont="1" applyBorder="1" applyAlignment="1">
      <alignment horizontal="center" vertical="center"/>
    </xf>
    <xf numFmtId="0" fontId="36" fillId="0" borderId="47" xfId="4" applyFont="1" applyBorder="1">
      <alignment vertical="center"/>
    </xf>
    <xf numFmtId="0" fontId="36" fillId="0" borderId="48" xfId="4" applyFont="1" applyBorder="1">
      <alignment vertical="center"/>
    </xf>
    <xf numFmtId="0" fontId="19" fillId="0" borderId="68" xfId="4" applyFont="1" applyBorder="1">
      <alignment vertical="center"/>
    </xf>
    <xf numFmtId="0" fontId="36" fillId="0" borderId="68" xfId="4" applyFont="1" applyBorder="1">
      <alignment vertical="center"/>
    </xf>
    <xf numFmtId="58" fontId="16" fillId="0" borderId="48" xfId="4" applyNumberFormat="1" applyBorder="1">
      <alignment vertical="center"/>
    </xf>
    <xf numFmtId="0" fontId="0" fillId="0" borderId="0" xfId="0" applyAlignment="1">
      <alignment wrapText="1"/>
    </xf>
    <xf numFmtId="0" fontId="19" fillId="0" borderId="60" xfId="4" applyFont="1" applyBorder="1" applyAlignment="1">
      <alignment horizontal="left" vertical="center"/>
    </xf>
    <xf numFmtId="0" fontId="35" fillId="0" borderId="0" xfId="4" applyFont="1">
      <alignment vertical="center"/>
    </xf>
    <xf numFmtId="9" fontId="19" fillId="0" borderId="28" xfId="4" applyNumberFormat="1" applyFont="1" applyBorder="1" applyAlignment="1">
      <alignment horizontal="center" vertical="center"/>
    </xf>
    <xf numFmtId="0" fontId="34" fillId="0" borderId="22" xfId="4" applyFont="1" applyBorder="1" applyAlignment="1">
      <alignment horizontal="left" vertical="center" wrapText="1"/>
    </xf>
    <xf numFmtId="0" fontId="34" fillId="0" borderId="22" xfId="4" applyFont="1" applyBorder="1" applyAlignment="1">
      <alignment horizontal="left" vertical="center"/>
    </xf>
    <xf numFmtId="0" fontId="42" fillId="0" borderId="13" xfId="0" applyFont="1" applyBorder="1"/>
    <xf numFmtId="0" fontId="42" fillId="0" borderId="2" xfId="0" applyFont="1" applyBorder="1"/>
    <xf numFmtId="0" fontId="42" fillId="4" borderId="2" xfId="0" applyFont="1" applyFill="1" applyBorder="1"/>
    <xf numFmtId="0" fontId="0" fillId="0" borderId="13" xfId="0" applyBorder="1"/>
    <xf numFmtId="0" fontId="0" fillId="4" borderId="2" xfId="0" applyFill="1" applyBorder="1"/>
    <xf numFmtId="0" fontId="0" fillId="0" borderId="15" xfId="0" applyBorder="1"/>
    <xf numFmtId="0" fontId="0" fillId="0" borderId="16" xfId="0" applyBorder="1"/>
    <xf numFmtId="0" fontId="0" fillId="4" borderId="16" xfId="0" applyFill="1" applyBorder="1"/>
    <xf numFmtId="0" fontId="0" fillId="5" borderId="0" xfId="0" applyFill="1"/>
    <xf numFmtId="0" fontId="42" fillId="0" borderId="18" xfId="0" applyFont="1" applyBorder="1"/>
    <xf numFmtId="0" fontId="0" fillId="0" borderId="18" xfId="0" applyBorder="1"/>
    <xf numFmtId="0" fontId="0" fillId="0" borderId="7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42" fillId="6" borderId="2" xfId="0" applyFont="1" applyFill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44" fillId="0" borderId="0" xfId="0" applyFont="1"/>
    <xf numFmtId="0" fontId="44" fillId="0" borderId="0" xfId="0" applyFont="1" applyAlignment="1">
      <alignment vertical="top" wrapText="1"/>
    </xf>
    <xf numFmtId="0" fontId="41" fillId="0" borderId="9" xfId="0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4" borderId="5" xfId="0" applyFont="1" applyFill="1" applyBorder="1" applyAlignment="1">
      <alignment horizontal="center" vertical="center"/>
    </xf>
    <xf numFmtId="0" fontId="42" fillId="4" borderId="7" xfId="0" applyFont="1" applyFill="1" applyBorder="1" applyAlignment="1">
      <alignment horizontal="center" vertical="center"/>
    </xf>
    <xf numFmtId="0" fontId="42" fillId="0" borderId="73" xfId="0" applyFont="1" applyBorder="1" applyAlignment="1">
      <alignment horizontal="center" vertical="center"/>
    </xf>
    <xf numFmtId="0" fontId="38" fillId="0" borderId="26" xfId="4" applyFont="1" applyBorder="1" applyAlignment="1">
      <alignment horizontal="center" vertical="top"/>
    </xf>
    <xf numFmtId="0" fontId="19" fillId="0" borderId="48" xfId="4" applyFont="1" applyBorder="1" applyAlignment="1">
      <alignment horizontal="left" vertical="center"/>
    </xf>
    <xf numFmtId="0" fontId="36" fillId="0" borderId="48" xfId="4" applyFont="1" applyBorder="1" applyAlignment="1">
      <alignment horizontal="center" vertical="center"/>
    </xf>
    <xf numFmtId="0" fontId="19" fillId="0" borderId="48" xfId="4" applyFont="1" applyBorder="1" applyAlignment="1">
      <alignment horizontal="center" vertical="center"/>
    </xf>
    <xf numFmtId="0" fontId="16" fillId="0" borderId="48" xfId="4" applyBorder="1" applyAlignment="1">
      <alignment horizontal="center" vertical="center"/>
    </xf>
    <xf numFmtId="0" fontId="16" fillId="0" borderId="57" xfId="4" applyBorder="1" applyAlignment="1">
      <alignment horizontal="center" vertical="center"/>
    </xf>
    <xf numFmtId="0" fontId="35" fillId="0" borderId="27" xfId="4" applyFont="1" applyBorder="1" applyAlignment="1">
      <alignment horizontal="center" vertical="center"/>
    </xf>
    <xf numFmtId="0" fontId="35" fillId="0" borderId="28" xfId="4" applyFont="1" applyBorder="1" applyAlignment="1">
      <alignment horizontal="center" vertical="center"/>
    </xf>
    <xf numFmtId="0" fontId="35" fillId="0" borderId="39" xfId="4" applyFont="1" applyBorder="1" applyAlignment="1">
      <alignment horizontal="center" vertical="center"/>
    </xf>
    <xf numFmtId="0" fontId="36" fillId="0" borderId="27" xfId="4" applyFont="1" applyBorder="1" applyAlignment="1">
      <alignment horizontal="center" vertical="center"/>
    </xf>
    <xf numFmtId="0" fontId="36" fillId="0" borderId="28" xfId="4" applyFont="1" applyBorder="1" applyAlignment="1">
      <alignment horizontal="center" vertical="center"/>
    </xf>
    <xf numFmtId="0" fontId="36" fillId="0" borderId="39" xfId="4" applyFont="1" applyBorder="1" applyAlignment="1">
      <alignment horizontal="center" vertical="center"/>
    </xf>
    <xf numFmtId="0" fontId="19" fillId="0" borderId="21" xfId="4" applyFont="1" applyBorder="1" applyAlignment="1">
      <alignment horizontal="left" vertical="center"/>
    </xf>
    <xf numFmtId="0" fontId="19" fillId="0" borderId="22" xfId="4" applyFont="1" applyBorder="1" applyAlignment="1">
      <alignment horizontal="left" vertical="center"/>
    </xf>
    <xf numFmtId="0" fontId="35" fillId="0" borderId="29" xfId="4" applyFont="1" applyBorder="1" applyAlignment="1">
      <alignment horizontal="left" vertical="center"/>
    </xf>
    <xf numFmtId="0" fontId="35" fillId="0" borderId="21" xfId="4" applyFont="1" applyBorder="1" applyAlignment="1">
      <alignment horizontal="left" vertical="center"/>
    </xf>
    <xf numFmtId="14" fontId="19" fillId="0" borderId="21" xfId="4" applyNumberFormat="1" applyFont="1" applyBorder="1" applyAlignment="1">
      <alignment horizontal="center" vertical="center"/>
    </xf>
    <xf numFmtId="14" fontId="19" fillId="0" borderId="22" xfId="4" applyNumberFormat="1" applyFont="1" applyBorder="1" applyAlignment="1">
      <alignment horizontal="center" vertical="center"/>
    </xf>
    <xf numFmtId="0" fontId="19" fillId="0" borderId="33" xfId="4" applyFont="1" applyBorder="1" applyAlignment="1">
      <alignment horizontal="center" vertical="center"/>
    </xf>
    <xf numFmtId="0" fontId="19" fillId="0" borderId="41" xfId="4" applyFont="1" applyBorder="1" applyAlignment="1">
      <alignment horizontal="center" vertical="center"/>
    </xf>
    <xf numFmtId="0" fontId="19" fillId="0" borderId="24" xfId="4" applyFont="1" applyBorder="1" applyAlignment="1">
      <alignment horizontal="center" vertical="center"/>
    </xf>
    <xf numFmtId="0" fontId="19" fillId="0" borderId="25" xfId="4" applyFont="1" applyBorder="1" applyAlignment="1">
      <alignment horizontal="center" vertical="center"/>
    </xf>
    <xf numFmtId="0" fontId="35" fillId="0" borderId="30" xfId="4" applyFont="1" applyBorder="1" applyAlignment="1">
      <alignment horizontal="left" vertical="center"/>
    </xf>
    <xf numFmtId="0" fontId="35" fillId="0" borderId="24" xfId="4" applyFont="1" applyBorder="1" applyAlignment="1">
      <alignment horizontal="left" vertical="center"/>
    </xf>
    <xf numFmtId="14" fontId="19" fillId="0" borderId="24" xfId="4" applyNumberFormat="1" applyFont="1" applyBorder="1" applyAlignment="1">
      <alignment horizontal="center" vertical="center"/>
    </xf>
    <xf numFmtId="14" fontId="19" fillId="0" borderId="25" xfId="4" applyNumberFormat="1" applyFont="1" applyBorder="1" applyAlignment="1">
      <alignment horizontal="center" vertical="center"/>
    </xf>
    <xf numFmtId="0" fontId="35" fillId="0" borderId="61" xfId="4" applyFont="1" applyBorder="1" applyAlignment="1">
      <alignment horizontal="left" vertical="center"/>
    </xf>
    <xf numFmtId="0" fontId="35" fillId="0" borderId="36" xfId="4" applyFont="1" applyBorder="1" applyAlignment="1">
      <alignment horizontal="left" vertical="center"/>
    </xf>
    <xf numFmtId="0" fontId="35" fillId="0" borderId="69" xfId="4" applyFont="1" applyBorder="1" applyAlignment="1">
      <alignment horizontal="left" vertical="center"/>
    </xf>
    <xf numFmtId="0" fontId="36" fillId="0" borderId="54" xfId="4" applyFont="1" applyBorder="1" applyAlignment="1">
      <alignment horizontal="left" vertical="center"/>
    </xf>
    <xf numFmtId="0" fontId="36" fillId="0" borderId="53" xfId="4" applyFont="1" applyBorder="1" applyAlignment="1">
      <alignment horizontal="left" vertical="center"/>
    </xf>
    <xf numFmtId="0" fontId="36" fillId="0" borderId="59" xfId="4" applyFont="1" applyBorder="1" applyAlignment="1">
      <alignment horizontal="left" vertical="center"/>
    </xf>
    <xf numFmtId="0" fontId="35" fillId="0" borderId="25" xfId="4" applyFont="1" applyBorder="1" applyAlignment="1">
      <alignment horizontal="left" vertical="center"/>
    </xf>
    <xf numFmtId="0" fontId="35" fillId="0" borderId="50" xfId="4" applyFont="1" applyBorder="1" applyAlignment="1">
      <alignment horizontal="left" vertical="center" wrapText="1"/>
    </xf>
    <xf numFmtId="0" fontId="35" fillId="0" borderId="51" xfId="4" applyFont="1" applyBorder="1" applyAlignment="1">
      <alignment horizontal="left" vertical="center" wrapText="1"/>
    </xf>
    <xf numFmtId="0" fontId="35" fillId="0" borderId="42" xfId="4" applyFont="1" applyBorder="1" applyAlignment="1">
      <alignment horizontal="left" vertical="center" wrapText="1"/>
    </xf>
    <xf numFmtId="0" fontId="35" fillId="0" borderId="62" xfId="4" applyFont="1" applyBorder="1" applyAlignment="1">
      <alignment horizontal="left" vertical="center"/>
    </xf>
    <xf numFmtId="0" fontId="35" fillId="0" borderId="63" xfId="4" applyFont="1" applyBorder="1" applyAlignment="1">
      <alignment horizontal="left" vertical="center"/>
    </xf>
    <xf numFmtId="0" fontId="35" fillId="0" borderId="70" xfId="4" applyFont="1" applyBorder="1" applyAlignment="1">
      <alignment horizontal="left" vertical="center"/>
    </xf>
    <xf numFmtId="0" fontId="36" fillId="0" borderId="54" xfId="0" applyFont="1" applyBorder="1" applyAlignment="1">
      <alignment horizontal="left" vertical="center"/>
    </xf>
    <xf numFmtId="0" fontId="36" fillId="0" borderId="53" xfId="0" applyFont="1" applyBorder="1" applyAlignment="1">
      <alignment horizontal="left" vertical="center"/>
    </xf>
    <xf numFmtId="0" fontId="36" fillId="0" borderId="59" xfId="0" applyFont="1" applyBorder="1" applyAlignment="1">
      <alignment horizontal="left" vertical="center"/>
    </xf>
    <xf numFmtId="9" fontId="19" fillId="0" borderId="37" xfId="4" applyNumberFormat="1" applyFont="1" applyBorder="1" applyAlignment="1">
      <alignment horizontal="left" vertical="center"/>
    </xf>
    <xf numFmtId="9" fontId="19" fillId="0" borderId="32" xfId="4" applyNumberFormat="1" applyFont="1" applyBorder="1" applyAlignment="1">
      <alignment horizontal="left" vertical="center"/>
    </xf>
    <xf numFmtId="9" fontId="19" fillId="0" borderId="40" xfId="4" applyNumberFormat="1" applyFont="1" applyBorder="1" applyAlignment="1">
      <alignment horizontal="left" vertical="center"/>
    </xf>
    <xf numFmtId="9" fontId="19" fillId="0" borderId="50" xfId="4" applyNumberFormat="1" applyFont="1" applyBorder="1" applyAlignment="1">
      <alignment horizontal="left" vertical="center"/>
    </xf>
    <xf numFmtId="9" fontId="19" fillId="0" borderId="51" xfId="4" applyNumberFormat="1" applyFont="1" applyBorder="1" applyAlignment="1">
      <alignment horizontal="left" vertical="center"/>
    </xf>
    <xf numFmtId="9" fontId="19" fillId="0" borderId="42" xfId="4" applyNumberFormat="1" applyFont="1" applyBorder="1" applyAlignment="1">
      <alignment horizontal="left" vertical="center"/>
    </xf>
    <xf numFmtId="0" fontId="33" fillId="0" borderId="55" xfId="4" applyFont="1" applyBorder="1" applyAlignment="1">
      <alignment horizontal="left" vertical="center"/>
    </xf>
    <xf numFmtId="0" fontId="33" fillId="0" borderId="56" xfId="4" applyFont="1" applyBorder="1" applyAlignment="1">
      <alignment horizontal="left" vertical="center"/>
    </xf>
    <xf numFmtId="0" fontId="33" fillId="0" borderId="60" xfId="4" applyFont="1" applyBorder="1" applyAlignment="1">
      <alignment horizontal="left" vertical="center"/>
    </xf>
    <xf numFmtId="0" fontId="33" fillId="0" borderId="29" xfId="4" applyFont="1" applyBorder="1" applyAlignment="1">
      <alignment horizontal="left" vertical="center"/>
    </xf>
    <xf numFmtId="0" fontId="33" fillId="0" borderId="21" xfId="4" applyFont="1" applyBorder="1" applyAlignment="1">
      <alignment horizontal="left" vertical="center"/>
    </xf>
    <xf numFmtId="0" fontId="33" fillId="0" borderId="65" xfId="4" applyFont="1" applyBorder="1" applyAlignment="1">
      <alignment horizontal="left" vertical="center"/>
    </xf>
    <xf numFmtId="0" fontId="33" fillId="0" borderId="51" xfId="4" applyFont="1" applyBorder="1" applyAlignment="1">
      <alignment horizontal="left" vertical="center"/>
    </xf>
    <xf numFmtId="0" fontId="33" fillId="0" borderId="42" xfId="4" applyFont="1" applyBorder="1" applyAlignment="1">
      <alignment horizontal="left" vertical="center"/>
    </xf>
    <xf numFmtId="0" fontId="36" fillId="0" borderId="36" xfId="4" applyFont="1" applyBorder="1" applyAlignment="1">
      <alignment horizontal="left" vertical="center"/>
    </xf>
    <xf numFmtId="0" fontId="19" fillId="0" borderId="66" xfId="4" applyFont="1" applyBorder="1" applyAlignment="1">
      <alignment horizontal="left" vertical="center"/>
    </xf>
    <xf numFmtId="0" fontId="19" fillId="0" borderId="67" xfId="4" applyFont="1" applyBorder="1" applyAlignment="1">
      <alignment horizontal="left" vertical="center"/>
    </xf>
    <xf numFmtId="0" fontId="19" fillId="0" borderId="71" xfId="4" applyFont="1" applyBorder="1" applyAlignment="1">
      <alignment horizontal="left" vertical="center"/>
    </xf>
    <xf numFmtId="0" fontId="19" fillId="0" borderId="35" xfId="4" applyFont="1" applyBorder="1" applyAlignment="1">
      <alignment horizontal="left" vertical="center"/>
    </xf>
    <xf numFmtId="0" fontId="19" fillId="0" borderId="34" xfId="4" applyFont="1" applyBorder="1" applyAlignment="1">
      <alignment horizontal="left" vertical="center"/>
    </xf>
    <xf numFmtId="0" fontId="19" fillId="0" borderId="41" xfId="4" applyFont="1" applyBorder="1" applyAlignment="1">
      <alignment horizontal="left" vertical="center"/>
    </xf>
    <xf numFmtId="0" fontId="35" fillId="0" borderId="50" xfId="4" applyFont="1" applyBorder="1" applyAlignment="1">
      <alignment horizontal="left" vertical="center"/>
    </xf>
    <xf numFmtId="0" fontId="35" fillId="0" borderId="51" xfId="4" applyFont="1" applyBorder="1" applyAlignment="1">
      <alignment horizontal="left" vertical="center"/>
    </xf>
    <xf numFmtId="0" fontId="35" fillId="0" borderId="42" xfId="4" applyFont="1" applyBorder="1" applyAlignment="1">
      <alignment horizontal="left" vertical="center"/>
    </xf>
    <xf numFmtId="0" fontId="40" fillId="0" borderId="53" xfId="4" applyFont="1" applyBorder="1" applyAlignment="1">
      <alignment horizontal="center" vertical="center"/>
    </xf>
    <xf numFmtId="0" fontId="36" fillId="0" borderId="36" xfId="4" applyFont="1" applyBorder="1" applyAlignment="1">
      <alignment horizontal="center" vertical="center"/>
    </xf>
    <xf numFmtId="0" fontId="36" fillId="0" borderId="72" xfId="4" applyFont="1" applyBorder="1" applyAlignment="1">
      <alignment horizontal="center" vertical="center"/>
    </xf>
    <xf numFmtId="0" fontId="19" fillId="0" borderId="68" xfId="4" applyFont="1" applyBorder="1" applyAlignment="1">
      <alignment horizontal="center" vertical="center"/>
    </xf>
    <xf numFmtId="0" fontId="19" fillId="0" borderId="69" xfId="4" applyFont="1" applyBorder="1" applyAlignment="1">
      <alignment horizontal="center" vertical="center"/>
    </xf>
    <xf numFmtId="0" fontId="19" fillId="0" borderId="61" xfId="4" applyFont="1" applyBorder="1" applyAlignment="1">
      <alignment horizontal="left" vertical="center"/>
    </xf>
    <xf numFmtId="0" fontId="19" fillId="0" borderId="36" xfId="4" applyFont="1" applyBorder="1" applyAlignment="1">
      <alignment horizontal="left" vertical="center"/>
    </xf>
    <xf numFmtId="0" fontId="19" fillId="0" borderId="69" xfId="4" applyFont="1" applyBorder="1" applyAlignment="1">
      <alignment horizontal="left" vertical="center"/>
    </xf>
    <xf numFmtId="0" fontId="17" fillId="0" borderId="0" xfId="5" applyFont="1" applyAlignment="1">
      <alignment horizontal="center" vertical="center"/>
    </xf>
    <xf numFmtId="0" fontId="16" fillId="0" borderId="0" xfId="5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8" fillId="0" borderId="10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8" fillId="0" borderId="11" xfId="4" applyFont="1" applyBorder="1" applyAlignment="1">
      <alignment horizontal="center" vertical="center"/>
    </xf>
    <xf numFmtId="0" fontId="20" fillId="0" borderId="12" xfId="4" applyFont="1" applyBorder="1" applyAlignment="1">
      <alignment horizontal="center" vertical="center"/>
    </xf>
    <xf numFmtId="0" fontId="15" fillId="0" borderId="12" xfId="4" applyFont="1" applyBorder="1" applyAlignment="1">
      <alignment horizontal="center" vertical="center"/>
    </xf>
    <xf numFmtId="0" fontId="15" fillId="0" borderId="43" xfId="4" applyFont="1" applyBorder="1" applyAlignment="1">
      <alignment horizontal="center" vertical="center"/>
    </xf>
    <xf numFmtId="0" fontId="22" fillId="0" borderId="6" xfId="5" applyFont="1" applyBorder="1" applyAlignment="1">
      <alignment horizontal="center" vertical="center"/>
    </xf>
    <xf numFmtId="0" fontId="5" fillId="0" borderId="6" xfId="5" applyFont="1" applyBorder="1" applyAlignment="1">
      <alignment horizontal="center" vertical="center"/>
    </xf>
    <xf numFmtId="0" fontId="22" fillId="0" borderId="7" xfId="5" applyFont="1" applyBorder="1" applyAlignment="1">
      <alignment horizontal="center" vertical="center"/>
    </xf>
    <xf numFmtId="0" fontId="22" fillId="0" borderId="2" xfId="5" applyFont="1" applyBorder="1" applyAlignment="1">
      <alignment horizontal="center" vertical="center"/>
    </xf>
    <xf numFmtId="0" fontId="22" fillId="0" borderId="44" xfId="5" applyFont="1" applyBorder="1" applyAlignment="1">
      <alignment horizontal="center" vertical="center"/>
    </xf>
    <xf numFmtId="0" fontId="21" fillId="0" borderId="13" xfId="5" applyFont="1" applyBorder="1" applyAlignment="1">
      <alignment horizontal="center" vertical="center"/>
    </xf>
    <xf numFmtId="49" fontId="23" fillId="0" borderId="2" xfId="3" applyNumberFormat="1" applyFont="1" applyBorder="1" applyAlignment="1">
      <alignment horizontal="center" vertical="center"/>
    </xf>
    <xf numFmtId="0" fontId="15" fillId="0" borderId="12" xfId="5" applyFont="1" applyBorder="1" applyAlignment="1">
      <alignment horizontal="center"/>
    </xf>
    <xf numFmtId="0" fontId="15" fillId="0" borderId="2" xfId="5" applyFont="1" applyBorder="1" applyAlignment="1">
      <alignment horizontal="center"/>
    </xf>
    <xf numFmtId="0" fontId="15" fillId="0" borderId="5" xfId="5" applyFont="1" applyBorder="1" applyAlignment="1">
      <alignment horizontal="center"/>
    </xf>
    <xf numFmtId="0" fontId="15" fillId="0" borderId="23" xfId="5" applyFont="1" applyBorder="1" applyAlignment="1">
      <alignment horizontal="center"/>
    </xf>
    <xf numFmtId="0" fontId="32" fillId="0" borderId="26" xfId="4" applyFont="1" applyBorder="1" applyAlignment="1">
      <alignment horizontal="center" vertical="top"/>
    </xf>
    <xf numFmtId="0" fontId="35" fillId="0" borderId="22" xfId="4" applyFont="1" applyBorder="1" applyAlignment="1">
      <alignment horizontal="left" vertical="center"/>
    </xf>
    <xf numFmtId="0" fontId="19" fillId="0" borderId="29" xfId="4" applyFont="1" applyBorder="1" applyAlignment="1">
      <alignment horizontal="left" vertical="center"/>
    </xf>
    <xf numFmtId="0" fontId="19" fillId="0" borderId="24" xfId="4" applyFont="1" applyBorder="1" applyAlignment="1">
      <alignment horizontal="left" vertical="center"/>
    </xf>
    <xf numFmtId="0" fontId="19" fillId="0" borderId="25" xfId="4" applyFont="1" applyBorder="1" applyAlignment="1">
      <alignment horizontal="left" vertical="center"/>
    </xf>
    <xf numFmtId="0" fontId="36" fillId="0" borderId="0" xfId="4" applyFont="1" applyAlignment="1">
      <alignment horizontal="left" vertical="center"/>
    </xf>
    <xf numFmtId="0" fontId="35" fillId="0" borderId="0" xfId="4" applyFont="1" applyAlignment="1">
      <alignment horizontal="left" vertical="center"/>
    </xf>
    <xf numFmtId="0" fontId="5" fillId="0" borderId="37" xfId="4" applyFont="1" applyBorder="1" applyAlignment="1">
      <alignment horizontal="left" vertical="center" wrapText="1"/>
    </xf>
    <xf numFmtId="0" fontId="5" fillId="0" borderId="32" xfId="4" applyFont="1" applyBorder="1" applyAlignment="1">
      <alignment horizontal="left" vertical="center" wrapText="1"/>
    </xf>
    <xf numFmtId="0" fontId="5" fillId="0" borderId="49" xfId="4" applyFont="1" applyBorder="1" applyAlignment="1">
      <alignment horizontal="left" vertical="center" wrapText="1"/>
    </xf>
    <xf numFmtId="0" fontId="33" fillId="0" borderId="28" xfId="4" applyFont="1" applyBorder="1" applyAlignment="1">
      <alignment horizontal="left" vertical="center"/>
    </xf>
    <xf numFmtId="0" fontId="33" fillId="0" borderId="39" xfId="4" applyFont="1" applyBorder="1" applyAlignment="1">
      <alignment horizontal="left" vertical="center"/>
    </xf>
    <xf numFmtId="0" fontId="5" fillId="0" borderId="35" xfId="4" applyFont="1" applyBorder="1" applyAlignment="1">
      <alignment horizontal="left" vertical="center"/>
    </xf>
    <xf numFmtId="0" fontId="5" fillId="0" borderId="34" xfId="4" applyFont="1" applyBorder="1" applyAlignment="1">
      <alignment horizontal="left" vertical="center"/>
    </xf>
    <xf numFmtId="0" fontId="5" fillId="0" borderId="38" xfId="4" applyFont="1" applyBorder="1" applyAlignment="1">
      <alignment horizontal="left" vertical="center"/>
    </xf>
    <xf numFmtId="0" fontId="5" fillId="0" borderId="33" xfId="4" applyFont="1" applyBorder="1" applyAlignment="1">
      <alignment horizontal="left" vertical="center"/>
    </xf>
    <xf numFmtId="0" fontId="33" fillId="0" borderId="33" xfId="4" applyFont="1" applyBorder="1" applyAlignment="1">
      <alignment horizontal="left" vertical="center"/>
    </xf>
    <xf numFmtId="0" fontId="33" fillId="0" borderId="34" xfId="4" applyFont="1" applyBorder="1" applyAlignment="1">
      <alignment horizontal="left" vertical="center"/>
    </xf>
    <xf numFmtId="0" fontId="33" fillId="0" borderId="41" xfId="4" applyFont="1" applyBorder="1" applyAlignment="1">
      <alignment horizontal="left" vertical="center"/>
    </xf>
    <xf numFmtId="0" fontId="19" fillId="0" borderId="30" xfId="4" applyFont="1" applyBorder="1" applyAlignment="1">
      <alignment horizontal="left" vertical="center"/>
    </xf>
    <xf numFmtId="0" fontId="5" fillId="0" borderId="27" xfId="4" applyFont="1" applyBorder="1" applyAlignment="1">
      <alignment horizontal="left" vertical="center" wrapText="1"/>
    </xf>
    <xf numFmtId="0" fontId="5" fillId="0" borderId="28" xfId="4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3" fillId="0" borderId="27" xfId="4" applyFont="1" applyBorder="1" applyAlignment="1">
      <alignment horizontal="left" vertical="center"/>
    </xf>
    <xf numFmtId="0" fontId="33" fillId="0" borderId="21" xfId="4" applyFont="1" applyBorder="1" applyAlignment="1">
      <alignment horizontal="center" vertical="center"/>
    </xf>
    <xf numFmtId="0" fontId="33" fillId="0" borderId="22" xfId="4" applyFont="1" applyBorder="1" applyAlignment="1">
      <alignment horizontal="center" vertical="center"/>
    </xf>
    <xf numFmtId="0" fontId="35" fillId="0" borderId="30" xfId="4" applyFont="1" applyBorder="1" applyAlignment="1">
      <alignment horizontal="center" vertical="center"/>
    </xf>
    <xf numFmtId="0" fontId="35" fillId="0" borderId="24" xfId="4" applyFont="1" applyBorder="1" applyAlignment="1">
      <alignment horizontal="center" vertical="center"/>
    </xf>
    <xf numFmtId="0" fontId="35" fillId="0" borderId="25" xfId="4" applyFont="1" applyBorder="1" applyAlignment="1">
      <alignment horizontal="center" vertical="center"/>
    </xf>
    <xf numFmtId="0" fontId="33" fillId="0" borderId="22" xfId="4" applyFont="1" applyBorder="1" applyAlignment="1">
      <alignment horizontal="left" vertical="center"/>
    </xf>
    <xf numFmtId="0" fontId="19" fillId="0" borderId="37" xfId="4" applyFont="1" applyBorder="1" applyAlignment="1">
      <alignment horizontal="left" vertical="center"/>
    </xf>
    <xf numFmtId="0" fontId="19" fillId="0" borderId="32" xfId="4" applyFont="1" applyBorder="1" applyAlignment="1">
      <alignment horizontal="left" vertical="center"/>
    </xf>
    <xf numFmtId="0" fontId="19" fillId="0" borderId="40" xfId="4" applyFont="1" applyBorder="1" applyAlignment="1">
      <alignment horizontal="left" vertical="center"/>
    </xf>
    <xf numFmtId="0" fontId="35" fillId="0" borderId="35" xfId="4" applyFont="1" applyBorder="1" applyAlignment="1">
      <alignment horizontal="left" vertical="center"/>
    </xf>
    <xf numFmtId="0" fontId="35" fillId="0" borderId="34" xfId="4" applyFont="1" applyBorder="1" applyAlignment="1">
      <alignment horizontal="left" vertical="center"/>
    </xf>
    <xf numFmtId="0" fontId="35" fillId="0" borderId="41" xfId="4" applyFont="1" applyBorder="1" applyAlignment="1">
      <alignment horizontal="left" vertical="center"/>
    </xf>
    <xf numFmtId="0" fontId="19" fillId="0" borderId="53" xfId="4" applyFont="1" applyBorder="1" applyAlignment="1">
      <alignment horizontal="center" vertical="center"/>
    </xf>
    <xf numFmtId="0" fontId="36" fillId="0" borderId="53" xfId="4" applyFont="1" applyBorder="1" applyAlignment="1">
      <alignment horizontal="center" vertical="center"/>
    </xf>
    <xf numFmtId="0" fontId="19" fillId="0" borderId="58" xfId="4" applyFont="1" applyBorder="1" applyAlignment="1">
      <alignment horizontal="center" vertical="center"/>
    </xf>
    <xf numFmtId="0" fontId="36" fillId="0" borderId="55" xfId="4" applyFont="1" applyBorder="1" applyAlignment="1">
      <alignment horizontal="center" vertical="center"/>
    </xf>
    <xf numFmtId="0" fontId="36" fillId="0" borderId="56" xfId="4" applyFont="1" applyBorder="1" applyAlignment="1">
      <alignment horizontal="center" vertical="center"/>
    </xf>
    <xf numFmtId="0" fontId="36" fillId="0" borderId="60" xfId="4" applyFont="1" applyBorder="1" applyAlignment="1">
      <alignment horizontal="center" vertical="center"/>
    </xf>
    <xf numFmtId="0" fontId="36" fillId="0" borderId="30" xfId="4" applyFont="1" applyBorder="1" applyAlignment="1">
      <alignment horizontal="center" vertical="center"/>
    </xf>
    <xf numFmtId="0" fontId="36" fillId="0" borderId="24" xfId="4" applyFont="1" applyBorder="1" applyAlignment="1">
      <alignment horizontal="center" vertical="center"/>
    </xf>
    <xf numFmtId="0" fontId="36" fillId="0" borderId="25" xfId="4" applyFont="1" applyBorder="1" applyAlignment="1">
      <alignment horizontal="center" vertical="center"/>
    </xf>
    <xf numFmtId="0" fontId="19" fillId="0" borderId="28" xfId="4" applyFont="1" applyBorder="1" applyAlignment="1">
      <alignment horizontal="left" vertical="center"/>
    </xf>
    <xf numFmtId="0" fontId="5" fillId="0" borderId="28" xfId="4" applyFont="1" applyBorder="1" applyAlignment="1">
      <alignment horizontal="center" vertical="center"/>
    </xf>
    <xf numFmtId="0" fontId="5" fillId="0" borderId="39" xfId="4" applyFont="1" applyBorder="1" applyAlignment="1">
      <alignment horizontal="center" vertical="center"/>
    </xf>
    <xf numFmtId="58" fontId="5" fillId="0" borderId="21" xfId="4" applyNumberFormat="1" applyFont="1" applyBorder="1" applyAlignment="1">
      <alignment horizontal="center" vertical="center"/>
    </xf>
    <xf numFmtId="0" fontId="5" fillId="0" borderId="21" xfId="4" applyFont="1" applyBorder="1" applyAlignment="1">
      <alignment horizontal="center" vertical="center"/>
    </xf>
    <xf numFmtId="0" fontId="19" fillId="0" borderId="21" xfId="4" applyFont="1" applyBorder="1" applyAlignment="1">
      <alignment horizontal="center" vertical="center"/>
    </xf>
    <xf numFmtId="0" fontId="33" fillId="0" borderId="24" xfId="4" applyFont="1" applyBorder="1" applyAlignment="1">
      <alignment horizontal="left" vertical="center"/>
    </xf>
    <xf numFmtId="0" fontId="33" fillId="0" borderId="31" xfId="4" applyFont="1" applyBorder="1" applyAlignment="1">
      <alignment horizontal="left" vertical="center"/>
    </xf>
    <xf numFmtId="0" fontId="33" fillId="0" borderId="32" xfId="4" applyFont="1" applyBorder="1" applyAlignment="1">
      <alignment horizontal="left" vertical="center"/>
    </xf>
    <xf numFmtId="0" fontId="33" fillId="0" borderId="40" xfId="4" applyFont="1" applyBorder="1" applyAlignment="1">
      <alignment horizontal="left" vertical="center"/>
    </xf>
    <xf numFmtId="0" fontId="5" fillId="0" borderId="33" xfId="4" applyFont="1" applyBorder="1" applyAlignment="1">
      <alignment horizontal="center" vertical="center"/>
    </xf>
    <xf numFmtId="0" fontId="5" fillId="0" borderId="34" xfId="4" applyFont="1" applyBorder="1" applyAlignment="1">
      <alignment horizontal="center" vertical="center"/>
    </xf>
    <xf numFmtId="0" fontId="5" fillId="0" borderId="41" xfId="4" applyFont="1" applyBorder="1" applyAlignment="1">
      <alignment horizontal="center" vertical="center"/>
    </xf>
    <xf numFmtId="0" fontId="5" fillId="0" borderId="29" xfId="4" applyFont="1" applyBorder="1" applyAlignment="1">
      <alignment horizontal="left" vertical="center"/>
    </xf>
    <xf numFmtId="0" fontId="5" fillId="0" borderId="21" xfId="4" applyFont="1" applyBorder="1" applyAlignment="1">
      <alignment horizontal="left" vertical="center"/>
    </xf>
    <xf numFmtId="0" fontId="5" fillId="0" borderId="22" xfId="4" applyFont="1" applyBorder="1" applyAlignment="1">
      <alignment horizontal="left" vertical="center"/>
    </xf>
    <xf numFmtId="0" fontId="5" fillId="0" borderId="41" xfId="4" applyFont="1" applyBorder="1" applyAlignment="1">
      <alignment horizontal="left" vertical="center"/>
    </xf>
    <xf numFmtId="0" fontId="5" fillId="0" borderId="29" xfId="4" applyFont="1" applyBorder="1" applyAlignment="1">
      <alignment horizontal="left" vertical="center" wrapText="1"/>
    </xf>
    <xf numFmtId="0" fontId="5" fillId="0" borderId="21" xfId="4" applyFont="1" applyBorder="1" applyAlignment="1">
      <alignment horizontal="left" vertical="center" wrapText="1"/>
    </xf>
    <xf numFmtId="0" fontId="5" fillId="0" borderId="22" xfId="4" applyFont="1" applyBorder="1" applyAlignment="1">
      <alignment horizontal="left" vertical="center" wrapText="1"/>
    </xf>
    <xf numFmtId="0" fontId="16" fillId="0" borderId="24" xfId="4" applyBorder="1" applyAlignment="1">
      <alignment horizontal="center" vertical="center"/>
    </xf>
    <xf numFmtId="0" fontId="16" fillId="0" borderId="25" xfId="4" applyBorder="1" applyAlignment="1">
      <alignment horizontal="center" vertical="center"/>
    </xf>
    <xf numFmtId="0" fontId="33" fillId="0" borderId="36" xfId="4" applyFont="1" applyBorder="1" applyAlignment="1">
      <alignment horizontal="center" vertical="center"/>
    </xf>
    <xf numFmtId="0" fontId="33" fillId="0" borderId="37" xfId="4" applyFont="1" applyBorder="1" applyAlignment="1">
      <alignment horizontal="left" vertical="center"/>
    </xf>
    <xf numFmtId="0" fontId="5" fillId="0" borderId="35" xfId="4" applyFont="1" applyBorder="1" applyAlignment="1">
      <alignment horizontal="right" vertical="center"/>
    </xf>
    <xf numFmtId="0" fontId="5" fillId="0" borderId="34" xfId="4" applyFont="1" applyBorder="1" applyAlignment="1">
      <alignment horizontal="right" vertical="center"/>
    </xf>
    <xf numFmtId="0" fontId="5" fillId="0" borderId="38" xfId="4" applyFont="1" applyBorder="1" applyAlignment="1">
      <alignment horizontal="right" vertical="center"/>
    </xf>
    <xf numFmtId="0" fontId="35" fillId="0" borderId="27" xfId="4" applyFont="1" applyBorder="1" applyAlignment="1">
      <alignment horizontal="left" vertical="center"/>
    </xf>
    <xf numFmtId="0" fontId="35" fillId="0" borderId="28" xfId="4" applyFont="1" applyBorder="1" applyAlignment="1">
      <alignment horizontal="left" vertical="center"/>
    </xf>
    <xf numFmtId="0" fontId="35" fillId="0" borderId="39" xfId="4" applyFont="1" applyBorder="1" applyAlignment="1">
      <alignment horizontal="left" vertical="center"/>
    </xf>
    <xf numFmtId="0" fontId="33" fillId="0" borderId="38" xfId="4" applyFont="1" applyBorder="1" applyAlignment="1">
      <alignment horizontal="left" vertical="center"/>
    </xf>
    <xf numFmtId="0" fontId="5" fillId="0" borderId="24" xfId="4" applyFont="1" applyBorder="1" applyAlignment="1">
      <alignment horizontal="center" vertical="center"/>
    </xf>
    <xf numFmtId="0" fontId="33" fillId="0" borderId="24" xfId="4" applyFont="1" applyBorder="1" applyAlignment="1">
      <alignment horizontal="center" vertical="center"/>
    </xf>
    <xf numFmtId="0" fontId="5" fillId="0" borderId="25" xfId="4" applyFont="1" applyBorder="1" applyAlignment="1">
      <alignment horizontal="center" vertical="center"/>
    </xf>
    <xf numFmtId="0" fontId="15" fillId="0" borderId="17" xfId="4" applyFont="1" applyBorder="1" applyAlignment="1">
      <alignment horizontal="center" vertical="center"/>
    </xf>
    <xf numFmtId="0" fontId="22" fillId="0" borderId="18" xfId="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9" fillId="0" borderId="21" xfId="5" applyFont="1" applyBorder="1"/>
    <xf numFmtId="49" fontId="50" fillId="0" borderId="21" xfId="6" applyNumberFormat="1" applyFont="1" applyBorder="1" applyAlignment="1">
      <alignment horizontal="center" vertical="center"/>
    </xf>
  </cellXfs>
  <cellStyles count="11">
    <cellStyle name="常规" xfId="0" builtinId="0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7 3" xfId="1" xr:uid="{00000000-0005-0000-0000-000031000000}"/>
    <cellStyle name="常规 71" xfId="10" xr:uid="{00000000-0005-0000-0000-00003B000000}"/>
    <cellStyle name="常规 71 2" xfId="9" xr:uid="{00000000-0005-0000-0000-00003A000000}"/>
    <cellStyle name="常规_110509_2006-09-28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6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6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6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6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6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6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6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6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6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6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6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6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6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6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6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6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6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6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6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6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6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6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381000</xdr:colOff>
          <xdr:row>7</xdr:row>
          <xdr:rowOff>180975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6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6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6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6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6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6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6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6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6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6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6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6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6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6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6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6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6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213360</xdr:colOff>
      <xdr:row>2</xdr:row>
      <xdr:rowOff>19050</xdr:rowOff>
    </xdr:from>
    <xdr:to>
      <xdr:col>9</xdr:col>
      <xdr:colOff>508000</xdr:colOff>
      <xdr:row>5</xdr:row>
      <xdr:rowOff>3810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52435" y="600075"/>
          <a:ext cx="1361440" cy="5276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187" customWidth="1"/>
    <col min="3" max="3" width="10.125" customWidth="1"/>
  </cols>
  <sheetData>
    <row r="1" spans="1:2" ht="21" customHeight="1">
      <c r="A1" s="188"/>
      <c r="B1" s="189" t="s">
        <v>0</v>
      </c>
    </row>
    <row r="2" spans="1:2">
      <c r="A2" s="6">
        <v>1</v>
      </c>
      <c r="B2" s="190" t="s">
        <v>1</v>
      </c>
    </row>
    <row r="3" spans="1:2">
      <c r="A3" s="6">
        <v>2</v>
      </c>
      <c r="B3" s="190" t="s">
        <v>2</v>
      </c>
    </row>
    <row r="4" spans="1:2">
      <c r="A4" s="6">
        <v>3</v>
      </c>
      <c r="B4" s="190" t="s">
        <v>3</v>
      </c>
    </row>
    <row r="5" spans="1:2">
      <c r="A5" s="6">
        <v>4</v>
      </c>
      <c r="B5" s="190" t="s">
        <v>4</v>
      </c>
    </row>
    <row r="6" spans="1:2">
      <c r="A6" s="6">
        <v>5</v>
      </c>
      <c r="B6" s="190" t="s">
        <v>5</v>
      </c>
    </row>
    <row r="7" spans="1:2">
      <c r="A7" s="6">
        <v>6</v>
      </c>
      <c r="B7" s="190" t="s">
        <v>6</v>
      </c>
    </row>
    <row r="8" spans="1:2" s="186" customFormat="1" ht="15" customHeight="1">
      <c r="A8" s="191">
        <v>7</v>
      </c>
      <c r="B8" s="192" t="s">
        <v>7</v>
      </c>
    </row>
    <row r="9" spans="1:2" ht="18.95" customHeight="1">
      <c r="A9" s="188"/>
      <c r="B9" s="193" t="s">
        <v>8</v>
      </c>
    </row>
    <row r="10" spans="1:2" ht="15.95" customHeight="1">
      <c r="A10" s="6">
        <v>1</v>
      </c>
      <c r="B10" s="194" t="s">
        <v>9</v>
      </c>
    </row>
    <row r="11" spans="1:2">
      <c r="A11" s="6">
        <v>2</v>
      </c>
      <c r="B11" s="190" t="s">
        <v>10</v>
      </c>
    </row>
    <row r="12" spans="1:2">
      <c r="A12" s="6">
        <v>3</v>
      </c>
      <c r="B12" s="192" t="s">
        <v>11</v>
      </c>
    </row>
    <row r="13" spans="1:2">
      <c r="A13" s="6">
        <v>4</v>
      </c>
      <c r="B13" s="190" t="s">
        <v>12</v>
      </c>
    </row>
    <row r="14" spans="1:2">
      <c r="A14" s="6">
        <v>5</v>
      </c>
      <c r="B14" s="190" t="s">
        <v>13</v>
      </c>
    </row>
    <row r="15" spans="1:2">
      <c r="A15" s="6">
        <v>6</v>
      </c>
      <c r="B15" s="190" t="s">
        <v>14</v>
      </c>
    </row>
    <row r="16" spans="1:2">
      <c r="A16" s="6">
        <v>7</v>
      </c>
      <c r="B16" s="190" t="s">
        <v>15</v>
      </c>
    </row>
    <row r="17" spans="1:2">
      <c r="A17" s="6">
        <v>8</v>
      </c>
      <c r="B17" s="190" t="s">
        <v>16</v>
      </c>
    </row>
    <row r="18" spans="1:2">
      <c r="A18" s="6">
        <v>9</v>
      </c>
      <c r="B18" s="190" t="s">
        <v>17</v>
      </c>
    </row>
    <row r="19" spans="1:2">
      <c r="A19" s="6"/>
      <c r="B19" s="190"/>
    </row>
    <row r="20" spans="1:2" ht="20.25">
      <c r="A20" s="188"/>
      <c r="B20" s="189" t="s">
        <v>18</v>
      </c>
    </row>
    <row r="21" spans="1:2">
      <c r="A21" s="6">
        <v>1</v>
      </c>
      <c r="B21" s="190" t="s">
        <v>19</v>
      </c>
    </row>
    <row r="22" spans="1:2">
      <c r="A22" s="6">
        <v>2</v>
      </c>
      <c r="B22" s="190" t="s">
        <v>20</v>
      </c>
    </row>
    <row r="23" spans="1:2">
      <c r="A23" s="6">
        <v>3</v>
      </c>
      <c r="B23" s="190" t="s">
        <v>21</v>
      </c>
    </row>
    <row r="24" spans="1:2">
      <c r="A24" s="6">
        <v>4</v>
      </c>
      <c r="B24" s="190" t="s">
        <v>22</v>
      </c>
    </row>
    <row r="25" spans="1:2">
      <c r="A25" s="6">
        <v>5</v>
      </c>
      <c r="B25" s="190" t="s">
        <v>23</v>
      </c>
    </row>
    <row r="26" spans="1:2">
      <c r="A26" s="6">
        <v>6</v>
      </c>
      <c r="B26" s="190" t="s">
        <v>24</v>
      </c>
    </row>
    <row r="27" spans="1:2">
      <c r="A27" s="6">
        <v>7</v>
      </c>
      <c r="B27" s="190" t="s">
        <v>25</v>
      </c>
    </row>
    <row r="28" spans="1:2">
      <c r="A28" s="6"/>
      <c r="B28" s="190"/>
    </row>
    <row r="29" spans="1:2" ht="20.25">
      <c r="A29" s="188"/>
      <c r="B29" s="189" t="s">
        <v>26</v>
      </c>
    </row>
    <row r="30" spans="1:2">
      <c r="A30" s="6">
        <v>1</v>
      </c>
      <c r="B30" s="190" t="s">
        <v>27</v>
      </c>
    </row>
    <row r="31" spans="1:2">
      <c r="A31" s="6">
        <v>2</v>
      </c>
      <c r="B31" s="190" t="s">
        <v>28</v>
      </c>
    </row>
    <row r="32" spans="1:2">
      <c r="A32" s="6">
        <v>3</v>
      </c>
      <c r="B32" s="190" t="s">
        <v>29</v>
      </c>
    </row>
    <row r="33" spans="1:2" ht="28.5">
      <c r="A33" s="6">
        <v>4</v>
      </c>
      <c r="B33" s="190" t="s">
        <v>30</v>
      </c>
    </row>
    <row r="34" spans="1:2">
      <c r="A34" s="6">
        <v>5</v>
      </c>
      <c r="B34" s="190" t="s">
        <v>31</v>
      </c>
    </row>
    <row r="35" spans="1:2">
      <c r="A35" s="6">
        <v>6</v>
      </c>
      <c r="B35" s="190" t="s">
        <v>32</v>
      </c>
    </row>
    <row r="36" spans="1:2">
      <c r="A36" s="6">
        <v>7</v>
      </c>
      <c r="B36" s="190" t="s">
        <v>33</v>
      </c>
    </row>
    <row r="37" spans="1:2">
      <c r="A37" s="6"/>
      <c r="B37" s="190"/>
    </row>
    <row r="39" spans="1:2">
      <c r="A39" s="195" t="s">
        <v>34</v>
      </c>
      <c r="B39" s="196"/>
    </row>
  </sheetData>
  <phoneticPr fontId="5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0"/>
  <sheetViews>
    <sheetView zoomScale="125" zoomScaleNormal="125" workbookViewId="0">
      <selection activeCell="B4" sqref="B4:F5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9.125" customWidth="1"/>
    <col min="5" max="5" width="12.125" customWidth="1"/>
    <col min="6" max="6" width="19.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80" t="s">
        <v>280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</row>
    <row r="2" spans="1:13" s="1" customFormat="1" ht="16.5">
      <c r="A2" s="391" t="s">
        <v>257</v>
      </c>
      <c r="B2" s="392" t="s">
        <v>262</v>
      </c>
      <c r="C2" s="392" t="s">
        <v>258</v>
      </c>
      <c r="D2" s="392" t="s">
        <v>259</v>
      </c>
      <c r="E2" s="392" t="s">
        <v>260</v>
      </c>
      <c r="F2" s="392" t="s">
        <v>261</v>
      </c>
      <c r="G2" s="391" t="s">
        <v>281</v>
      </c>
      <c r="H2" s="391"/>
      <c r="I2" s="391" t="s">
        <v>282</v>
      </c>
      <c r="J2" s="391"/>
      <c r="K2" s="397" t="s">
        <v>283</v>
      </c>
      <c r="L2" s="399" t="s">
        <v>284</v>
      </c>
      <c r="M2" s="401" t="s">
        <v>285</v>
      </c>
    </row>
    <row r="3" spans="1:13" s="1" customFormat="1" ht="16.5">
      <c r="A3" s="391"/>
      <c r="B3" s="393"/>
      <c r="C3" s="393"/>
      <c r="D3" s="393"/>
      <c r="E3" s="393"/>
      <c r="F3" s="393"/>
      <c r="G3" s="3" t="s">
        <v>286</v>
      </c>
      <c r="H3" s="3" t="s">
        <v>287</v>
      </c>
      <c r="I3" s="3" t="s">
        <v>286</v>
      </c>
      <c r="J3" s="3" t="s">
        <v>287</v>
      </c>
      <c r="K3" s="398"/>
      <c r="L3" s="400"/>
      <c r="M3" s="402"/>
    </row>
    <row r="4" spans="1:13" ht="24" customHeight="1">
      <c r="A4" s="32">
        <v>1</v>
      </c>
      <c r="B4" s="13" t="s">
        <v>275</v>
      </c>
      <c r="C4" s="13" t="s">
        <v>272</v>
      </c>
      <c r="D4" s="14" t="s">
        <v>273</v>
      </c>
      <c r="E4" s="13" t="s">
        <v>118</v>
      </c>
      <c r="F4" s="15" t="s">
        <v>274</v>
      </c>
      <c r="G4" s="33">
        <v>-0.02</v>
      </c>
      <c r="H4" s="33">
        <v>-0.01</v>
      </c>
      <c r="I4" s="33">
        <v>-0.03</v>
      </c>
      <c r="J4" s="33">
        <v>-0.01</v>
      </c>
      <c r="K4" s="12"/>
      <c r="L4" s="32" t="s">
        <v>94</v>
      </c>
      <c r="M4" s="32" t="s">
        <v>288</v>
      </c>
    </row>
    <row r="5" spans="1:13" ht="24" customHeight="1">
      <c r="A5" s="32">
        <v>2</v>
      </c>
      <c r="B5" s="13" t="s">
        <v>275</v>
      </c>
      <c r="C5" s="13" t="s">
        <v>276</v>
      </c>
      <c r="D5" s="14" t="s">
        <v>273</v>
      </c>
      <c r="E5" s="13" t="s">
        <v>119</v>
      </c>
      <c r="F5" s="15" t="s">
        <v>274</v>
      </c>
      <c r="G5" s="33">
        <v>-0.01</v>
      </c>
      <c r="H5" s="33">
        <v>-0.01</v>
      </c>
      <c r="I5" s="33">
        <v>-0.02</v>
      </c>
      <c r="J5" s="33">
        <v>-0.01</v>
      </c>
      <c r="K5" s="6"/>
      <c r="L5" s="32" t="s">
        <v>94</v>
      </c>
      <c r="M5" s="32" t="s">
        <v>288</v>
      </c>
    </row>
    <row r="6" spans="1:13" ht="24" customHeight="1">
      <c r="A6" s="32"/>
      <c r="B6" s="12"/>
      <c r="C6" s="27"/>
      <c r="D6" s="27"/>
      <c r="E6" s="27"/>
      <c r="F6" s="28"/>
      <c r="G6" s="34"/>
      <c r="H6" s="35"/>
      <c r="I6" s="36"/>
      <c r="J6" s="36"/>
      <c r="K6" s="6"/>
      <c r="L6" s="32"/>
      <c r="M6" s="32"/>
    </row>
    <row r="7" spans="1:13" ht="24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24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s="2" customFormat="1" ht="18.75">
      <c r="A9" s="381" t="s">
        <v>277</v>
      </c>
      <c r="B9" s="382"/>
      <c r="C9" s="382"/>
      <c r="D9" s="382"/>
      <c r="E9" s="384"/>
      <c r="F9" s="385"/>
      <c r="G9" s="387"/>
      <c r="H9" s="381" t="s">
        <v>278</v>
      </c>
      <c r="I9" s="382"/>
      <c r="J9" s="382"/>
      <c r="K9" s="384"/>
      <c r="L9" s="394"/>
      <c r="M9" s="395"/>
    </row>
    <row r="10" spans="1:13" ht="16.5">
      <c r="A10" s="396" t="s">
        <v>289</v>
      </c>
      <c r="B10" s="396"/>
      <c r="C10" s="389"/>
      <c r="D10" s="389"/>
      <c r="E10" s="389"/>
      <c r="F10" s="389"/>
      <c r="G10" s="389"/>
      <c r="H10" s="389"/>
      <c r="I10" s="389"/>
      <c r="J10" s="389"/>
      <c r="K10" s="389"/>
      <c r="L10" s="389"/>
      <c r="M10" s="389"/>
    </row>
  </sheetData>
  <mergeCells count="17"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9:E9"/>
    <mergeCell ref="F9:G9"/>
    <mergeCell ref="H9:K9"/>
    <mergeCell ref="L9:M9"/>
  </mergeCells>
  <phoneticPr fontId="51" type="noConversion"/>
  <dataValidations count="1">
    <dataValidation type="list" allowBlank="1" showInputMessage="1" showErrorMessage="1" sqref="M1:M3 M4:M6 M7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4"/>
  <sheetViews>
    <sheetView workbookViewId="0">
      <selection activeCell="E8" sqref="E8:E9"/>
    </sheetView>
  </sheetViews>
  <sheetFormatPr defaultColWidth="9" defaultRowHeight="14.25"/>
  <cols>
    <col min="1" max="2" width="8.625" customWidth="1"/>
    <col min="3" max="3" width="12.125" customWidth="1"/>
    <col min="4" max="4" width="21.125" customWidth="1"/>
    <col min="5" max="5" width="12.125" customWidth="1"/>
    <col min="6" max="6" width="17.875" customWidth="1"/>
    <col min="7" max="9" width="8.62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0" t="s">
        <v>290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3" s="1" customFormat="1" ht="15.95" customHeight="1">
      <c r="A2" s="392" t="s">
        <v>291</v>
      </c>
      <c r="B2" s="392" t="s">
        <v>262</v>
      </c>
      <c r="C2" s="392" t="s">
        <v>258</v>
      </c>
      <c r="D2" s="392" t="s">
        <v>259</v>
      </c>
      <c r="E2" s="392" t="s">
        <v>260</v>
      </c>
      <c r="F2" s="392" t="s">
        <v>261</v>
      </c>
      <c r="G2" s="403" t="s">
        <v>292</v>
      </c>
      <c r="H2" s="404"/>
      <c r="I2" s="405"/>
      <c r="J2" s="403" t="s">
        <v>293</v>
      </c>
      <c r="K2" s="404"/>
      <c r="L2" s="405"/>
      <c r="M2" s="403" t="s">
        <v>294</v>
      </c>
      <c r="N2" s="404"/>
      <c r="O2" s="405"/>
      <c r="P2" s="403" t="s">
        <v>295</v>
      </c>
      <c r="Q2" s="404"/>
      <c r="R2" s="405"/>
      <c r="S2" s="404" t="s">
        <v>296</v>
      </c>
      <c r="T2" s="404"/>
      <c r="U2" s="405"/>
      <c r="V2" s="409" t="s">
        <v>297</v>
      </c>
      <c r="W2" s="409" t="s">
        <v>271</v>
      </c>
    </row>
    <row r="3" spans="1:23" s="1" customFormat="1" ht="16.5">
      <c r="A3" s="393"/>
      <c r="B3" s="408"/>
      <c r="C3" s="408"/>
      <c r="D3" s="408"/>
      <c r="E3" s="408"/>
      <c r="F3" s="408"/>
      <c r="G3" s="3" t="s">
        <v>298</v>
      </c>
      <c r="H3" s="3" t="s">
        <v>67</v>
      </c>
      <c r="I3" s="3" t="s">
        <v>262</v>
      </c>
      <c r="J3" s="3" t="s">
        <v>298</v>
      </c>
      <c r="K3" s="3" t="s">
        <v>67</v>
      </c>
      <c r="L3" s="3" t="s">
        <v>262</v>
      </c>
      <c r="M3" s="3" t="s">
        <v>298</v>
      </c>
      <c r="N3" s="3" t="s">
        <v>67</v>
      </c>
      <c r="O3" s="3" t="s">
        <v>262</v>
      </c>
      <c r="P3" s="3" t="s">
        <v>298</v>
      </c>
      <c r="Q3" s="3" t="s">
        <v>67</v>
      </c>
      <c r="R3" s="3" t="s">
        <v>262</v>
      </c>
      <c r="S3" s="3" t="s">
        <v>298</v>
      </c>
      <c r="T3" s="3" t="s">
        <v>67</v>
      </c>
      <c r="U3" s="3" t="s">
        <v>262</v>
      </c>
      <c r="V3" s="410"/>
      <c r="W3" s="410"/>
    </row>
    <row r="4" spans="1:23" ht="21" customHeight="1">
      <c r="A4" s="22" t="s">
        <v>299</v>
      </c>
      <c r="B4" s="13" t="s">
        <v>275</v>
      </c>
      <c r="C4" s="13" t="s">
        <v>272</v>
      </c>
      <c r="D4" s="14" t="s">
        <v>273</v>
      </c>
      <c r="E4" s="13" t="s">
        <v>118</v>
      </c>
      <c r="F4" s="23" t="s">
        <v>274</v>
      </c>
      <c r="G4" s="24"/>
      <c r="H4" s="25"/>
      <c r="I4" s="25"/>
      <c r="J4" s="31"/>
      <c r="K4" s="32"/>
      <c r="L4" s="32"/>
      <c r="M4" s="5"/>
      <c r="N4" s="5"/>
      <c r="O4" s="5"/>
      <c r="P4" s="5"/>
      <c r="Q4" s="5"/>
      <c r="R4" s="5"/>
      <c r="S4" s="5"/>
      <c r="T4" s="5"/>
      <c r="U4" s="5"/>
      <c r="V4" s="32" t="s">
        <v>300</v>
      </c>
      <c r="W4" s="5"/>
    </row>
    <row r="5" spans="1:23" ht="21" customHeight="1">
      <c r="A5" s="22" t="s">
        <v>299</v>
      </c>
      <c r="B5" s="13" t="s">
        <v>275</v>
      </c>
      <c r="C5" s="13" t="s">
        <v>276</v>
      </c>
      <c r="D5" s="14" t="s">
        <v>273</v>
      </c>
      <c r="E5" s="13" t="s">
        <v>119</v>
      </c>
      <c r="F5" s="23" t="s">
        <v>274</v>
      </c>
      <c r="G5" s="26"/>
      <c r="H5" s="26"/>
      <c r="I5" s="26"/>
      <c r="J5" s="26"/>
      <c r="K5" s="32"/>
      <c r="L5" s="32"/>
      <c r="M5" s="26"/>
      <c r="N5" s="26"/>
      <c r="O5" s="26"/>
      <c r="P5" s="26"/>
      <c r="Q5" s="26"/>
      <c r="R5" s="26"/>
      <c r="S5" s="26"/>
      <c r="T5" s="26"/>
      <c r="U5" s="26"/>
      <c r="V5" s="32" t="s">
        <v>300</v>
      </c>
      <c r="W5" s="5"/>
    </row>
    <row r="6" spans="1:23" ht="24" customHeight="1">
      <c r="A6" s="22"/>
      <c r="B6" s="12"/>
      <c r="C6" s="27"/>
      <c r="D6" s="27"/>
      <c r="E6" s="27"/>
      <c r="F6" s="28"/>
      <c r="G6" s="5"/>
      <c r="H6" s="24"/>
      <c r="I6" s="31"/>
      <c r="J6" s="5"/>
      <c r="K6" s="32"/>
      <c r="L6" s="32"/>
      <c r="M6" s="5"/>
      <c r="N6" s="5"/>
      <c r="O6" s="5"/>
      <c r="P6" s="5"/>
      <c r="Q6" s="5"/>
      <c r="R6" s="5"/>
      <c r="S6" s="5"/>
      <c r="T6" s="5"/>
      <c r="U6" s="5"/>
      <c r="V6" s="32"/>
      <c r="W6" s="5"/>
    </row>
    <row r="7" spans="1:23" ht="21.95" customHeight="1">
      <c r="A7" s="22"/>
      <c r="B7" s="22"/>
      <c r="C7" s="29"/>
      <c r="D7" s="30"/>
      <c r="E7" s="29"/>
      <c r="F7" s="22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06"/>
      <c r="B8" s="406"/>
      <c r="C8" s="406"/>
      <c r="D8" s="406"/>
      <c r="E8" s="406"/>
      <c r="F8" s="406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407"/>
      <c r="B9" s="407"/>
      <c r="C9" s="407"/>
      <c r="D9" s="407"/>
      <c r="E9" s="407"/>
      <c r="F9" s="407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06"/>
      <c r="B10" s="406"/>
      <c r="C10" s="406"/>
      <c r="D10" s="406"/>
      <c r="E10" s="406"/>
      <c r="F10" s="406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07"/>
      <c r="B11" s="407"/>
      <c r="C11" s="407"/>
      <c r="D11" s="407"/>
      <c r="E11" s="407"/>
      <c r="F11" s="407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s="2" customFormat="1" ht="18.75">
      <c r="A13" s="381" t="s">
        <v>277</v>
      </c>
      <c r="B13" s="382"/>
      <c r="C13" s="382"/>
      <c r="D13" s="382"/>
      <c r="E13" s="384"/>
      <c r="F13" s="385"/>
      <c r="G13" s="387"/>
      <c r="H13" s="21"/>
      <c r="I13" s="21"/>
      <c r="J13" s="381" t="s">
        <v>278</v>
      </c>
      <c r="K13" s="382"/>
      <c r="L13" s="382"/>
      <c r="M13" s="382"/>
      <c r="N13" s="382"/>
      <c r="O13" s="382"/>
      <c r="P13" s="382"/>
      <c r="Q13" s="382"/>
      <c r="R13" s="382"/>
      <c r="S13" s="382"/>
      <c r="T13" s="382"/>
      <c r="U13" s="384"/>
      <c r="V13" s="8"/>
      <c r="W13" s="10"/>
    </row>
    <row r="14" spans="1:23" ht="78" customHeight="1">
      <c r="A14" s="388" t="s">
        <v>301</v>
      </c>
      <c r="B14" s="388"/>
      <c r="C14" s="389"/>
      <c r="D14" s="389"/>
      <c r="E14" s="389"/>
      <c r="F14" s="389"/>
      <c r="G14" s="389"/>
      <c r="H14" s="389"/>
      <c r="I14" s="389"/>
      <c r="J14" s="389"/>
      <c r="K14" s="389"/>
      <c r="L14" s="389"/>
      <c r="M14" s="389"/>
      <c r="N14" s="389"/>
      <c r="O14" s="389"/>
      <c r="P14" s="389"/>
      <c r="Q14" s="389"/>
      <c r="R14" s="389"/>
      <c r="S14" s="389"/>
      <c r="T14" s="389"/>
      <c r="U14" s="389"/>
      <c r="V14" s="389"/>
      <c r="W14" s="389"/>
    </row>
  </sheetData>
  <mergeCells count="30">
    <mergeCell ref="E8:E9"/>
    <mergeCell ref="E10:E11"/>
    <mergeCell ref="F2:F3"/>
    <mergeCell ref="F8:F9"/>
    <mergeCell ref="F10:F11"/>
    <mergeCell ref="A13:E13"/>
    <mergeCell ref="F13:G13"/>
    <mergeCell ref="J13:U13"/>
    <mergeCell ref="A14:W14"/>
    <mergeCell ref="A2:A3"/>
    <mergeCell ref="A8:A9"/>
    <mergeCell ref="A10:A11"/>
    <mergeCell ref="B2:B3"/>
    <mergeCell ref="B8:B9"/>
    <mergeCell ref="B10:B11"/>
    <mergeCell ref="C2:C3"/>
    <mergeCell ref="C8:C9"/>
    <mergeCell ref="C10:C11"/>
    <mergeCell ref="D2:D3"/>
    <mergeCell ref="D8:D9"/>
    <mergeCell ref="D10:D11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51" type="noConversion"/>
  <dataValidations count="1">
    <dataValidation type="list" allowBlank="1" showInputMessage="1" showErrorMessage="1" sqref="W1 W4:W5 W6:W11 W12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6" sqref="F16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0" t="s">
        <v>302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</row>
    <row r="2" spans="1:14" s="1" customFormat="1" ht="16.5">
      <c r="A2" s="17" t="s">
        <v>303</v>
      </c>
      <c r="B2" s="18" t="s">
        <v>258</v>
      </c>
      <c r="C2" s="18" t="s">
        <v>259</v>
      </c>
      <c r="D2" s="18" t="s">
        <v>260</v>
      </c>
      <c r="E2" s="18" t="s">
        <v>261</v>
      </c>
      <c r="F2" s="18" t="s">
        <v>262</v>
      </c>
      <c r="G2" s="17" t="s">
        <v>304</v>
      </c>
      <c r="H2" s="17" t="s">
        <v>305</v>
      </c>
      <c r="I2" s="17" t="s">
        <v>306</v>
      </c>
      <c r="J2" s="17" t="s">
        <v>305</v>
      </c>
      <c r="K2" s="17" t="s">
        <v>307</v>
      </c>
      <c r="L2" s="17" t="s">
        <v>305</v>
      </c>
      <c r="M2" s="18" t="s">
        <v>297</v>
      </c>
      <c r="N2" s="18" t="s">
        <v>271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9" t="s">
        <v>303</v>
      </c>
      <c r="B4" s="20" t="s">
        <v>308</v>
      </c>
      <c r="C4" s="20" t="s">
        <v>298</v>
      </c>
      <c r="D4" s="20" t="s">
        <v>260</v>
      </c>
      <c r="E4" s="18" t="s">
        <v>261</v>
      </c>
      <c r="F4" s="18" t="s">
        <v>262</v>
      </c>
      <c r="G4" s="17" t="s">
        <v>304</v>
      </c>
      <c r="H4" s="17" t="s">
        <v>305</v>
      </c>
      <c r="I4" s="17" t="s">
        <v>306</v>
      </c>
      <c r="J4" s="17" t="s">
        <v>305</v>
      </c>
      <c r="K4" s="17" t="s">
        <v>307</v>
      </c>
      <c r="L4" s="17" t="s">
        <v>305</v>
      </c>
      <c r="M4" s="18" t="s">
        <v>297</v>
      </c>
      <c r="N4" s="18" t="s">
        <v>271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81" t="s">
        <v>309</v>
      </c>
      <c r="B11" s="382"/>
      <c r="C11" s="382"/>
      <c r="D11" s="384"/>
      <c r="E11" s="385"/>
      <c r="F11" s="386"/>
      <c r="G11" s="387"/>
      <c r="H11" s="21"/>
      <c r="I11" s="381" t="s">
        <v>310</v>
      </c>
      <c r="J11" s="382"/>
      <c r="K11" s="382"/>
      <c r="L11" s="8"/>
      <c r="M11" s="8"/>
      <c r="N11" s="10"/>
    </row>
    <row r="12" spans="1:14" ht="16.5">
      <c r="A12" s="388" t="s">
        <v>311</v>
      </c>
      <c r="B12" s="389"/>
      <c r="C12" s="389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389"/>
    </row>
  </sheetData>
  <mergeCells count="5">
    <mergeCell ref="A1:N1"/>
    <mergeCell ref="A11:D11"/>
    <mergeCell ref="E11:G11"/>
    <mergeCell ref="I11:K11"/>
    <mergeCell ref="A12:N12"/>
  </mergeCells>
  <phoneticPr fontId="5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8"/>
  <sheetViews>
    <sheetView zoomScale="125" zoomScaleNormal="125" workbookViewId="0">
      <selection activeCell="F17" sqref="F17"/>
    </sheetView>
  </sheetViews>
  <sheetFormatPr defaultColWidth="9" defaultRowHeight="14.25"/>
  <cols>
    <col min="1" max="2" width="7" customWidth="1"/>
    <col min="3" max="3" width="12.125" customWidth="1"/>
    <col min="4" max="4" width="19.375" customWidth="1"/>
    <col min="5" max="5" width="12.125" customWidth="1"/>
    <col min="6" max="6" width="19.625" customWidth="1"/>
    <col min="7" max="7" width="11.625" customWidth="1"/>
    <col min="8" max="9" width="14" customWidth="1"/>
    <col min="10" max="10" width="11.5" customWidth="1"/>
  </cols>
  <sheetData>
    <row r="1" spans="1:12" ht="29.25">
      <c r="A1" s="380" t="s">
        <v>312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2" s="1" customFormat="1" ht="16.5">
      <c r="A2" s="3" t="s">
        <v>291</v>
      </c>
      <c r="B2" s="4" t="s">
        <v>262</v>
      </c>
      <c r="C2" s="4" t="s">
        <v>258</v>
      </c>
      <c r="D2" s="4" t="s">
        <v>259</v>
      </c>
      <c r="E2" s="4" t="s">
        <v>260</v>
      </c>
      <c r="F2" s="4" t="s">
        <v>261</v>
      </c>
      <c r="G2" s="3" t="s">
        <v>313</v>
      </c>
      <c r="H2" s="3" t="s">
        <v>314</v>
      </c>
      <c r="I2" s="3" t="s">
        <v>315</v>
      </c>
      <c r="J2" s="3" t="s">
        <v>316</v>
      </c>
      <c r="K2" s="4" t="s">
        <v>297</v>
      </c>
      <c r="L2" s="4" t="s">
        <v>271</v>
      </c>
    </row>
    <row r="3" spans="1:12">
      <c r="A3" s="11" t="s">
        <v>299</v>
      </c>
      <c r="B3" s="12" t="s">
        <v>275</v>
      </c>
      <c r="C3" s="13" t="s">
        <v>272</v>
      </c>
      <c r="D3" s="14" t="s">
        <v>273</v>
      </c>
      <c r="E3" s="13" t="s">
        <v>118</v>
      </c>
      <c r="F3" s="15" t="s">
        <v>274</v>
      </c>
      <c r="G3" s="16" t="s">
        <v>317</v>
      </c>
      <c r="H3" s="5" t="s">
        <v>318</v>
      </c>
      <c r="I3" s="6"/>
      <c r="J3" s="6"/>
      <c r="K3" s="6" t="s">
        <v>319</v>
      </c>
      <c r="L3" s="5" t="s">
        <v>288</v>
      </c>
    </row>
    <row r="4" spans="1:12">
      <c r="A4" s="11" t="s">
        <v>299</v>
      </c>
      <c r="B4" s="12" t="s">
        <v>275</v>
      </c>
      <c r="C4" s="13" t="s">
        <v>276</v>
      </c>
      <c r="D4" s="14" t="s">
        <v>273</v>
      </c>
      <c r="E4" s="13" t="s">
        <v>119</v>
      </c>
      <c r="F4" s="15" t="s">
        <v>274</v>
      </c>
      <c r="G4" s="16" t="s">
        <v>317</v>
      </c>
      <c r="H4" s="5" t="s">
        <v>318</v>
      </c>
      <c r="I4" s="6"/>
      <c r="J4" s="6"/>
      <c r="K4" s="6"/>
      <c r="L4" s="6"/>
    </row>
    <row r="5" spans="1:1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s="2" customFormat="1" ht="18.75">
      <c r="A7" s="381" t="s">
        <v>320</v>
      </c>
      <c r="B7" s="382"/>
      <c r="C7" s="382"/>
      <c r="D7" s="382"/>
      <c r="E7" s="384"/>
      <c r="F7" s="385"/>
      <c r="G7" s="387"/>
      <c r="H7" s="381" t="s">
        <v>321</v>
      </c>
      <c r="I7" s="382"/>
      <c r="J7" s="382"/>
      <c r="K7" s="8"/>
      <c r="L7" s="10"/>
    </row>
    <row r="8" spans="1:12" ht="16.5">
      <c r="A8" s="388" t="s">
        <v>322</v>
      </c>
      <c r="B8" s="388"/>
      <c r="C8" s="389"/>
      <c r="D8" s="389"/>
      <c r="E8" s="389"/>
      <c r="F8" s="389"/>
      <c r="G8" s="389"/>
      <c r="H8" s="389"/>
      <c r="I8" s="389"/>
      <c r="J8" s="389"/>
      <c r="K8" s="389"/>
      <c r="L8" s="389"/>
    </row>
  </sheetData>
  <mergeCells count="5">
    <mergeCell ref="A1:J1"/>
    <mergeCell ref="A7:E7"/>
    <mergeCell ref="F7:G7"/>
    <mergeCell ref="H7:J7"/>
    <mergeCell ref="A8:L8"/>
  </mergeCells>
  <phoneticPr fontId="51" type="noConversion"/>
  <dataValidations count="1">
    <dataValidation type="list" allowBlank="1" showInputMessage="1" showErrorMessage="1" sqref="L3 L4:L8" xr:uid="{00000000-0002-0000-0C00-000000000000}">
      <formula1>"YES,NO"</formula1>
    </dataValidation>
  </dataValidation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G17" sqref="G1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0" t="s">
        <v>323</v>
      </c>
      <c r="B1" s="380"/>
      <c r="C1" s="380"/>
      <c r="D1" s="380"/>
      <c r="E1" s="380"/>
      <c r="F1" s="380"/>
      <c r="G1" s="380"/>
      <c r="H1" s="380"/>
      <c r="I1" s="380"/>
    </row>
    <row r="2" spans="1:9" s="1" customFormat="1" ht="16.5">
      <c r="A2" s="391" t="s">
        <v>257</v>
      </c>
      <c r="B2" s="392" t="s">
        <v>262</v>
      </c>
      <c r="C2" s="392" t="s">
        <v>298</v>
      </c>
      <c r="D2" s="392" t="s">
        <v>260</v>
      </c>
      <c r="E2" s="392" t="s">
        <v>261</v>
      </c>
      <c r="F2" s="3" t="s">
        <v>324</v>
      </c>
      <c r="G2" s="3" t="s">
        <v>282</v>
      </c>
      <c r="H2" s="397" t="s">
        <v>283</v>
      </c>
      <c r="I2" s="401" t="s">
        <v>285</v>
      </c>
    </row>
    <row r="3" spans="1:9" s="1" customFormat="1" ht="16.5">
      <c r="A3" s="391"/>
      <c r="B3" s="393"/>
      <c r="C3" s="393"/>
      <c r="D3" s="393"/>
      <c r="E3" s="393"/>
      <c r="F3" s="3" t="s">
        <v>325</v>
      </c>
      <c r="G3" s="3" t="s">
        <v>286</v>
      </c>
      <c r="H3" s="398"/>
      <c r="I3" s="402"/>
    </row>
    <row r="4" spans="1:9">
      <c r="A4" s="5">
        <v>1</v>
      </c>
      <c r="B4" s="6" t="s">
        <v>326</v>
      </c>
      <c r="C4" s="5" t="s">
        <v>327</v>
      </c>
      <c r="D4" s="7" t="s">
        <v>116</v>
      </c>
      <c r="E4" s="5" t="s">
        <v>62</v>
      </c>
      <c r="F4" s="5">
        <v>-4</v>
      </c>
      <c r="G4" s="5">
        <v>-5</v>
      </c>
      <c r="H4" s="5"/>
      <c r="I4" s="5" t="s">
        <v>288</v>
      </c>
    </row>
    <row r="5" spans="1:9">
      <c r="A5" s="5">
        <v>2</v>
      </c>
      <c r="B5" s="6" t="s">
        <v>326</v>
      </c>
      <c r="C5" s="5" t="s">
        <v>327</v>
      </c>
      <c r="D5" s="7" t="s">
        <v>117</v>
      </c>
      <c r="E5" s="5" t="s">
        <v>62</v>
      </c>
      <c r="F5" s="5">
        <v>-3</v>
      </c>
      <c r="G5" s="5">
        <v>-5</v>
      </c>
      <c r="H5" s="5"/>
      <c r="I5" s="5" t="s">
        <v>288</v>
      </c>
    </row>
    <row r="6" spans="1:9">
      <c r="A6" s="5">
        <v>3</v>
      </c>
      <c r="B6" s="6" t="s">
        <v>326</v>
      </c>
      <c r="C6" s="5" t="s">
        <v>327</v>
      </c>
      <c r="D6" s="7" t="s">
        <v>118</v>
      </c>
      <c r="E6" s="5" t="s">
        <v>62</v>
      </c>
      <c r="F6" s="5">
        <v>-4</v>
      </c>
      <c r="G6" s="5">
        <v>-5</v>
      </c>
      <c r="H6" s="5"/>
      <c r="I6" s="5" t="s">
        <v>288</v>
      </c>
    </row>
    <row r="7" spans="1:9">
      <c r="A7" s="5">
        <v>4</v>
      </c>
      <c r="B7" s="6" t="s">
        <v>326</v>
      </c>
      <c r="C7" s="5" t="s">
        <v>327</v>
      </c>
      <c r="D7" s="7" t="s">
        <v>119</v>
      </c>
      <c r="E7" s="5" t="s">
        <v>62</v>
      </c>
      <c r="F7" s="5">
        <v>-3</v>
      </c>
      <c r="G7" s="5">
        <v>-4</v>
      </c>
      <c r="H7" s="5"/>
      <c r="I7" s="5" t="s">
        <v>288</v>
      </c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381" t="s">
        <v>328</v>
      </c>
      <c r="B12" s="382"/>
      <c r="C12" s="382"/>
      <c r="D12" s="384"/>
      <c r="E12" s="9"/>
      <c r="F12" s="381" t="s">
        <v>310</v>
      </c>
      <c r="G12" s="382"/>
      <c r="H12" s="384"/>
      <c r="I12" s="10"/>
    </row>
    <row r="13" spans="1:9" ht="16.5">
      <c r="A13" s="388" t="s">
        <v>329</v>
      </c>
      <c r="B13" s="388"/>
      <c r="C13" s="389"/>
      <c r="D13" s="389"/>
      <c r="E13" s="389"/>
      <c r="F13" s="389"/>
      <c r="G13" s="389"/>
      <c r="H13" s="389"/>
      <c r="I13" s="38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12" sqref="B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7" t="s">
        <v>35</v>
      </c>
      <c r="C2" s="198"/>
      <c r="D2" s="198"/>
      <c r="E2" s="198"/>
      <c r="F2" s="198"/>
      <c r="G2" s="198"/>
      <c r="H2" s="198"/>
      <c r="I2" s="199"/>
    </row>
    <row r="3" spans="2:9" ht="27.95" customHeight="1">
      <c r="B3" s="174"/>
      <c r="C3" s="175"/>
      <c r="D3" s="200" t="s">
        <v>36</v>
      </c>
      <c r="E3" s="201"/>
      <c r="F3" s="202" t="s">
        <v>37</v>
      </c>
      <c r="G3" s="203"/>
      <c r="H3" s="200" t="s">
        <v>38</v>
      </c>
      <c r="I3" s="204"/>
    </row>
    <row r="4" spans="2:9" ht="27.95" customHeight="1">
      <c r="B4" s="174" t="s">
        <v>39</v>
      </c>
      <c r="C4" s="175" t="s">
        <v>40</v>
      </c>
      <c r="D4" s="175" t="s">
        <v>41</v>
      </c>
      <c r="E4" s="175" t="s">
        <v>42</v>
      </c>
      <c r="F4" s="176" t="s">
        <v>41</v>
      </c>
      <c r="G4" s="176" t="s">
        <v>42</v>
      </c>
      <c r="H4" s="175" t="s">
        <v>41</v>
      </c>
      <c r="I4" s="183" t="s">
        <v>42</v>
      </c>
    </row>
    <row r="5" spans="2:9" ht="27.95" customHeight="1">
      <c r="B5" s="177" t="s">
        <v>43</v>
      </c>
      <c r="C5" s="6">
        <v>13</v>
      </c>
      <c r="D5" s="6">
        <v>0</v>
      </c>
      <c r="E5" s="6">
        <v>1</v>
      </c>
      <c r="F5" s="178">
        <v>0</v>
      </c>
      <c r="G5" s="178">
        <v>1</v>
      </c>
      <c r="H5" s="6">
        <v>1</v>
      </c>
      <c r="I5" s="184">
        <v>2</v>
      </c>
    </row>
    <row r="6" spans="2:9" ht="27.95" customHeight="1">
      <c r="B6" s="177" t="s">
        <v>44</v>
      </c>
      <c r="C6" s="6">
        <v>20</v>
      </c>
      <c r="D6" s="6">
        <v>0</v>
      </c>
      <c r="E6" s="6">
        <v>1</v>
      </c>
      <c r="F6" s="178">
        <v>1</v>
      </c>
      <c r="G6" s="178">
        <v>2</v>
      </c>
      <c r="H6" s="6">
        <v>2</v>
      </c>
      <c r="I6" s="184">
        <v>3</v>
      </c>
    </row>
    <row r="7" spans="2:9" ht="27.95" customHeight="1">
      <c r="B7" s="177" t="s">
        <v>45</v>
      </c>
      <c r="C7" s="6">
        <v>32</v>
      </c>
      <c r="D7" s="6">
        <v>0</v>
      </c>
      <c r="E7" s="6">
        <v>1</v>
      </c>
      <c r="F7" s="178">
        <v>2</v>
      </c>
      <c r="G7" s="178">
        <v>3</v>
      </c>
      <c r="H7" s="6">
        <v>3</v>
      </c>
      <c r="I7" s="184">
        <v>4</v>
      </c>
    </row>
    <row r="8" spans="2:9" ht="27.95" customHeight="1">
      <c r="B8" s="177" t="s">
        <v>46</v>
      </c>
      <c r="C8" s="6">
        <v>50</v>
      </c>
      <c r="D8" s="6">
        <v>1</v>
      </c>
      <c r="E8" s="6">
        <v>2</v>
      </c>
      <c r="F8" s="178">
        <v>3</v>
      </c>
      <c r="G8" s="178">
        <v>4</v>
      </c>
      <c r="H8" s="6">
        <v>5</v>
      </c>
      <c r="I8" s="184">
        <v>6</v>
      </c>
    </row>
    <row r="9" spans="2:9" ht="27.95" customHeight="1">
      <c r="B9" s="177" t="s">
        <v>47</v>
      </c>
      <c r="C9" s="6">
        <v>80</v>
      </c>
      <c r="D9" s="6">
        <v>2</v>
      </c>
      <c r="E9" s="6">
        <v>3</v>
      </c>
      <c r="F9" s="178">
        <v>5</v>
      </c>
      <c r="G9" s="178">
        <v>6</v>
      </c>
      <c r="H9" s="6">
        <v>7</v>
      </c>
      <c r="I9" s="184">
        <v>8</v>
      </c>
    </row>
    <row r="10" spans="2:9" ht="27.95" customHeight="1">
      <c r="B10" s="177" t="s">
        <v>48</v>
      </c>
      <c r="C10" s="6">
        <v>125</v>
      </c>
      <c r="D10" s="6">
        <v>3</v>
      </c>
      <c r="E10" s="6">
        <v>4</v>
      </c>
      <c r="F10" s="178">
        <v>7</v>
      </c>
      <c r="G10" s="178">
        <v>8</v>
      </c>
      <c r="H10" s="6">
        <v>10</v>
      </c>
      <c r="I10" s="184">
        <v>11</v>
      </c>
    </row>
    <row r="11" spans="2:9" ht="27.95" customHeight="1">
      <c r="B11" s="177" t="s">
        <v>49</v>
      </c>
      <c r="C11" s="6">
        <v>200</v>
      </c>
      <c r="D11" s="6">
        <v>5</v>
      </c>
      <c r="E11" s="6">
        <v>6</v>
      </c>
      <c r="F11" s="178">
        <v>10</v>
      </c>
      <c r="G11" s="178">
        <v>11</v>
      </c>
      <c r="H11" s="6">
        <v>14</v>
      </c>
      <c r="I11" s="184">
        <v>15</v>
      </c>
    </row>
    <row r="12" spans="2:9" ht="27.95" customHeight="1">
      <c r="B12" s="179" t="s">
        <v>50</v>
      </c>
      <c r="C12" s="180">
        <v>315</v>
      </c>
      <c r="D12" s="180">
        <v>7</v>
      </c>
      <c r="E12" s="180">
        <v>8</v>
      </c>
      <c r="F12" s="181">
        <v>14</v>
      </c>
      <c r="G12" s="181">
        <v>15</v>
      </c>
      <c r="H12" s="180">
        <v>21</v>
      </c>
      <c r="I12" s="185">
        <v>22</v>
      </c>
    </row>
    <row r="14" spans="2:9">
      <c r="B14" s="182" t="s">
        <v>51</v>
      </c>
      <c r="C14" s="182"/>
      <c r="D14" s="182"/>
    </row>
  </sheetData>
  <mergeCells count="4">
    <mergeCell ref="B2:I2"/>
    <mergeCell ref="D3:E3"/>
    <mergeCell ref="F3:G3"/>
    <mergeCell ref="H3:I3"/>
  </mergeCells>
  <phoneticPr fontId="5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zoomScaleSheetLayoutView="100" workbookViewId="0">
      <selection activeCell="N23" sqref="N23"/>
    </sheetView>
  </sheetViews>
  <sheetFormatPr defaultColWidth="10.375" defaultRowHeight="16.5" customHeight="1"/>
  <cols>
    <col min="1" max="1" width="11.125" style="74" customWidth="1"/>
    <col min="2" max="9" width="10.375" style="74"/>
    <col min="10" max="10" width="8.875" style="74" customWidth="1"/>
    <col min="11" max="11" width="12" style="74" customWidth="1"/>
    <col min="12" max="16384" width="10.375" style="74"/>
  </cols>
  <sheetData>
    <row r="1" spans="1:14" ht="20.25">
      <c r="A1" s="205" t="s">
        <v>52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pans="1:14" ht="14.25">
      <c r="A2" s="117" t="s">
        <v>53</v>
      </c>
      <c r="B2" s="206" t="s">
        <v>54</v>
      </c>
      <c r="C2" s="206"/>
      <c r="D2" s="207" t="s">
        <v>55</v>
      </c>
      <c r="E2" s="207"/>
      <c r="F2" s="208" t="s">
        <v>56</v>
      </c>
      <c r="G2" s="208"/>
      <c r="H2" s="118" t="s">
        <v>57</v>
      </c>
      <c r="I2" s="209" t="s">
        <v>56</v>
      </c>
      <c r="J2" s="209"/>
      <c r="K2" s="210"/>
    </row>
    <row r="3" spans="1:14" ht="14.25">
      <c r="A3" s="211" t="s">
        <v>58</v>
      </c>
      <c r="B3" s="212"/>
      <c r="C3" s="213"/>
      <c r="D3" s="214" t="s">
        <v>59</v>
      </c>
      <c r="E3" s="215"/>
      <c r="F3" s="215"/>
      <c r="G3" s="216"/>
      <c r="H3" s="214" t="s">
        <v>60</v>
      </c>
      <c r="I3" s="215"/>
      <c r="J3" s="215"/>
      <c r="K3" s="216"/>
    </row>
    <row r="4" spans="1:14" ht="14.25">
      <c r="A4" s="121" t="s">
        <v>61</v>
      </c>
      <c r="B4" s="217" t="s">
        <v>62</v>
      </c>
      <c r="C4" s="218"/>
      <c r="D4" s="219" t="s">
        <v>63</v>
      </c>
      <c r="E4" s="220"/>
      <c r="F4" s="221">
        <v>45347</v>
      </c>
      <c r="G4" s="222"/>
      <c r="H4" s="219" t="s">
        <v>64</v>
      </c>
      <c r="I4" s="220"/>
      <c r="J4" s="80" t="s">
        <v>65</v>
      </c>
      <c r="K4" s="81" t="s">
        <v>66</v>
      </c>
    </row>
    <row r="5" spans="1:14" ht="14.25">
      <c r="A5" s="123" t="s">
        <v>67</v>
      </c>
      <c r="B5" s="217" t="s">
        <v>68</v>
      </c>
      <c r="C5" s="218"/>
      <c r="D5" s="219" t="s">
        <v>69</v>
      </c>
      <c r="E5" s="220"/>
      <c r="F5" s="221">
        <v>45268</v>
      </c>
      <c r="G5" s="222"/>
      <c r="H5" s="219" t="s">
        <v>70</v>
      </c>
      <c r="I5" s="220"/>
      <c r="J5" s="80" t="s">
        <v>65</v>
      </c>
      <c r="K5" s="81" t="s">
        <v>66</v>
      </c>
    </row>
    <row r="6" spans="1:14" ht="14.25">
      <c r="A6" s="121" t="s">
        <v>71</v>
      </c>
      <c r="B6" s="86">
        <v>4</v>
      </c>
      <c r="C6" s="147">
        <v>6</v>
      </c>
      <c r="D6" s="123" t="s">
        <v>72</v>
      </c>
      <c r="E6" s="133"/>
      <c r="F6" s="221">
        <v>45290</v>
      </c>
      <c r="G6" s="222"/>
      <c r="H6" s="219" t="s">
        <v>73</v>
      </c>
      <c r="I6" s="220"/>
      <c r="J6" s="80" t="s">
        <v>65</v>
      </c>
      <c r="K6" s="81" t="s">
        <v>66</v>
      </c>
    </row>
    <row r="7" spans="1:14" ht="14.25">
      <c r="A7" s="121" t="s">
        <v>74</v>
      </c>
      <c r="B7" s="223">
        <v>22080</v>
      </c>
      <c r="C7" s="224"/>
      <c r="D7" s="123" t="s">
        <v>75</v>
      </c>
      <c r="E7" s="132"/>
      <c r="F7" s="221">
        <v>45301</v>
      </c>
      <c r="G7" s="222"/>
      <c r="H7" s="219" t="s">
        <v>76</v>
      </c>
      <c r="I7" s="220"/>
      <c r="J7" s="80" t="s">
        <v>65</v>
      </c>
      <c r="K7" s="81" t="s">
        <v>66</v>
      </c>
    </row>
    <row r="8" spans="1:14" ht="14.25">
      <c r="A8" s="125" t="s">
        <v>77</v>
      </c>
      <c r="B8" s="225" t="s">
        <v>78</v>
      </c>
      <c r="C8" s="226"/>
      <c r="D8" s="227" t="s">
        <v>79</v>
      </c>
      <c r="E8" s="228"/>
      <c r="F8" s="229">
        <v>45342</v>
      </c>
      <c r="G8" s="230"/>
      <c r="H8" s="227" t="s">
        <v>80</v>
      </c>
      <c r="I8" s="228"/>
      <c r="J8" s="89" t="s">
        <v>65</v>
      </c>
      <c r="K8" s="126" t="s">
        <v>66</v>
      </c>
      <c r="N8" s="168"/>
    </row>
    <row r="9" spans="1:14" ht="14.25">
      <c r="A9" s="231" t="s">
        <v>81</v>
      </c>
      <c r="B9" s="232"/>
      <c r="C9" s="232"/>
      <c r="D9" s="232"/>
      <c r="E9" s="232"/>
      <c r="F9" s="232"/>
      <c r="G9" s="232"/>
      <c r="H9" s="232"/>
      <c r="I9" s="232"/>
      <c r="J9" s="232"/>
      <c r="K9" s="233"/>
    </row>
    <row r="10" spans="1:14" ht="14.25">
      <c r="A10" s="234" t="s">
        <v>82</v>
      </c>
      <c r="B10" s="235"/>
      <c r="C10" s="235"/>
      <c r="D10" s="235"/>
      <c r="E10" s="235"/>
      <c r="F10" s="235"/>
      <c r="G10" s="235"/>
      <c r="H10" s="235"/>
      <c r="I10" s="235"/>
      <c r="J10" s="235"/>
      <c r="K10" s="236"/>
    </row>
    <row r="11" spans="1:14" ht="14.25">
      <c r="A11" s="148" t="s">
        <v>83</v>
      </c>
      <c r="B11" s="149" t="s">
        <v>84</v>
      </c>
      <c r="C11" s="150" t="s">
        <v>85</v>
      </c>
      <c r="D11" s="151"/>
      <c r="E11" s="152" t="s">
        <v>86</v>
      </c>
      <c r="F11" s="149" t="s">
        <v>84</v>
      </c>
      <c r="G11" s="150" t="s">
        <v>85</v>
      </c>
      <c r="H11" s="150" t="s">
        <v>87</v>
      </c>
      <c r="I11" s="152" t="s">
        <v>88</v>
      </c>
      <c r="J11" s="149" t="s">
        <v>84</v>
      </c>
      <c r="K11" s="169" t="s">
        <v>85</v>
      </c>
    </row>
    <row r="12" spans="1:14" ht="14.25">
      <c r="A12" s="123" t="s">
        <v>89</v>
      </c>
      <c r="B12" s="131" t="s">
        <v>84</v>
      </c>
      <c r="C12" s="80" t="s">
        <v>85</v>
      </c>
      <c r="D12" s="132"/>
      <c r="E12" s="133" t="s">
        <v>90</v>
      </c>
      <c r="F12" s="131" t="s">
        <v>84</v>
      </c>
      <c r="G12" s="80" t="s">
        <v>85</v>
      </c>
      <c r="H12" s="80" t="s">
        <v>87</v>
      </c>
      <c r="I12" s="133" t="s">
        <v>91</v>
      </c>
      <c r="J12" s="131" t="s">
        <v>84</v>
      </c>
      <c r="K12" s="81" t="s">
        <v>85</v>
      </c>
    </row>
    <row r="13" spans="1:14" ht="14.25">
      <c r="A13" s="123" t="s">
        <v>92</v>
      </c>
      <c r="B13" s="131" t="s">
        <v>84</v>
      </c>
      <c r="C13" s="80" t="s">
        <v>85</v>
      </c>
      <c r="D13" s="132"/>
      <c r="E13" s="133" t="s">
        <v>93</v>
      </c>
      <c r="F13" s="80" t="s">
        <v>94</v>
      </c>
      <c r="G13" s="80" t="s">
        <v>95</v>
      </c>
      <c r="H13" s="80" t="s">
        <v>87</v>
      </c>
      <c r="I13" s="133" t="s">
        <v>96</v>
      </c>
      <c r="J13" s="131" t="s">
        <v>84</v>
      </c>
      <c r="K13" s="81" t="s">
        <v>85</v>
      </c>
    </row>
    <row r="14" spans="1:14" ht="14.25">
      <c r="A14" s="227" t="s">
        <v>97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37"/>
    </row>
    <row r="15" spans="1:14" ht="14.25">
      <c r="A15" s="234" t="s">
        <v>98</v>
      </c>
      <c r="B15" s="235"/>
      <c r="C15" s="235"/>
      <c r="D15" s="235"/>
      <c r="E15" s="235"/>
      <c r="F15" s="235"/>
      <c r="G15" s="235"/>
      <c r="H15" s="235"/>
      <c r="I15" s="235"/>
      <c r="J15" s="235"/>
      <c r="K15" s="236"/>
    </row>
    <row r="16" spans="1:14" ht="14.25">
      <c r="A16" s="153" t="s">
        <v>99</v>
      </c>
      <c r="B16" s="150" t="s">
        <v>94</v>
      </c>
      <c r="C16" s="150" t="s">
        <v>95</v>
      </c>
      <c r="D16" s="154"/>
      <c r="E16" s="155" t="s">
        <v>100</v>
      </c>
      <c r="F16" s="150" t="s">
        <v>94</v>
      </c>
      <c r="G16" s="150" t="s">
        <v>95</v>
      </c>
      <c r="H16" s="156"/>
      <c r="I16" s="155" t="s">
        <v>101</v>
      </c>
      <c r="J16" s="150" t="s">
        <v>94</v>
      </c>
      <c r="K16" s="169" t="s">
        <v>95</v>
      </c>
    </row>
    <row r="17" spans="1:22" ht="16.5" customHeight="1">
      <c r="A17" s="135" t="s">
        <v>102</v>
      </c>
      <c r="B17" s="80" t="s">
        <v>94</v>
      </c>
      <c r="C17" s="80" t="s">
        <v>95</v>
      </c>
      <c r="D17" s="86"/>
      <c r="E17" s="136" t="s">
        <v>103</v>
      </c>
      <c r="F17" s="80" t="s">
        <v>94</v>
      </c>
      <c r="G17" s="80" t="s">
        <v>95</v>
      </c>
      <c r="H17" s="157"/>
      <c r="I17" s="136" t="s">
        <v>104</v>
      </c>
      <c r="J17" s="80" t="s">
        <v>94</v>
      </c>
      <c r="K17" s="81" t="s">
        <v>95</v>
      </c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</row>
    <row r="18" spans="1:22" ht="18" customHeight="1">
      <c r="A18" s="238" t="s">
        <v>105</v>
      </c>
      <c r="B18" s="239"/>
      <c r="C18" s="239"/>
      <c r="D18" s="239"/>
      <c r="E18" s="239"/>
      <c r="F18" s="239"/>
      <c r="G18" s="239"/>
      <c r="H18" s="239"/>
      <c r="I18" s="239"/>
      <c r="J18" s="239"/>
      <c r="K18" s="240"/>
    </row>
    <row r="19" spans="1:22" ht="18" customHeight="1">
      <c r="A19" s="234" t="s">
        <v>106</v>
      </c>
      <c r="B19" s="235"/>
      <c r="C19" s="235"/>
      <c r="D19" s="235"/>
      <c r="E19" s="235"/>
      <c r="F19" s="235"/>
      <c r="G19" s="235"/>
      <c r="H19" s="235"/>
      <c r="I19" s="235"/>
      <c r="J19" s="235"/>
      <c r="K19" s="236"/>
    </row>
    <row r="20" spans="1:22" ht="16.5" customHeight="1">
      <c r="A20" s="241" t="s">
        <v>107</v>
      </c>
      <c r="B20" s="242"/>
      <c r="C20" s="242"/>
      <c r="D20" s="242"/>
      <c r="E20" s="242"/>
      <c r="F20" s="242"/>
      <c r="G20" s="242"/>
      <c r="H20" s="242"/>
      <c r="I20" s="242"/>
      <c r="J20" s="242"/>
      <c r="K20" s="243"/>
    </row>
    <row r="21" spans="1:22" ht="21.75" customHeight="1">
      <c r="A21" s="158" t="s">
        <v>108</v>
      </c>
      <c r="B21" s="159" t="s">
        <v>109</v>
      </c>
      <c r="C21" s="159" t="s">
        <v>110</v>
      </c>
      <c r="D21" s="159" t="s">
        <v>111</v>
      </c>
      <c r="E21" s="159" t="s">
        <v>112</v>
      </c>
      <c r="F21" s="159" t="s">
        <v>113</v>
      </c>
      <c r="G21" s="159" t="s">
        <v>114</v>
      </c>
      <c r="H21" s="159"/>
      <c r="I21" s="171"/>
      <c r="J21" s="120"/>
      <c r="K21" s="105" t="s">
        <v>115</v>
      </c>
    </row>
    <row r="22" spans="1:22" ht="23.1" customHeight="1">
      <c r="A22" s="160" t="s">
        <v>116</v>
      </c>
      <c r="B22" s="161" t="s">
        <v>94</v>
      </c>
      <c r="C22" s="161" t="s">
        <v>94</v>
      </c>
      <c r="D22" s="161" t="s">
        <v>94</v>
      </c>
      <c r="E22" s="161" t="s">
        <v>94</v>
      </c>
      <c r="F22" s="161" t="s">
        <v>94</v>
      </c>
      <c r="G22" s="161" t="s">
        <v>94</v>
      </c>
      <c r="H22" s="161"/>
      <c r="I22" s="161"/>
      <c r="J22" s="161"/>
      <c r="K22" s="172"/>
    </row>
    <row r="23" spans="1:22" ht="23.1" customHeight="1">
      <c r="A23" s="160" t="s">
        <v>117</v>
      </c>
      <c r="B23" s="161" t="s">
        <v>94</v>
      </c>
      <c r="C23" s="161" t="s">
        <v>94</v>
      </c>
      <c r="D23" s="161" t="s">
        <v>94</v>
      </c>
      <c r="E23" s="161" t="s">
        <v>94</v>
      </c>
      <c r="F23" s="161" t="s">
        <v>94</v>
      </c>
      <c r="G23" s="161" t="s">
        <v>94</v>
      </c>
      <c r="H23" s="161"/>
      <c r="I23" s="161"/>
      <c r="J23" s="161"/>
      <c r="K23" s="173"/>
    </row>
    <row r="24" spans="1:22" ht="23.1" customHeight="1">
      <c r="A24" s="160" t="s">
        <v>118</v>
      </c>
      <c r="B24" s="161" t="s">
        <v>94</v>
      </c>
      <c r="C24" s="161" t="s">
        <v>94</v>
      </c>
      <c r="D24" s="161" t="s">
        <v>94</v>
      </c>
      <c r="E24" s="161" t="s">
        <v>94</v>
      </c>
      <c r="F24" s="161" t="s">
        <v>94</v>
      </c>
      <c r="G24" s="161" t="s">
        <v>94</v>
      </c>
      <c r="H24" s="161"/>
      <c r="I24" s="161"/>
      <c r="J24" s="161"/>
      <c r="K24" s="173"/>
    </row>
    <row r="25" spans="1:22" ht="23.1" customHeight="1">
      <c r="A25" s="160" t="s">
        <v>119</v>
      </c>
      <c r="B25" s="161" t="s">
        <v>94</v>
      </c>
      <c r="C25" s="161" t="s">
        <v>94</v>
      </c>
      <c r="D25" s="161" t="s">
        <v>94</v>
      </c>
      <c r="E25" s="161" t="s">
        <v>94</v>
      </c>
      <c r="F25" s="161" t="s">
        <v>94</v>
      </c>
      <c r="G25" s="161" t="s">
        <v>94</v>
      </c>
      <c r="H25" s="161"/>
      <c r="I25" s="161"/>
      <c r="J25" s="161"/>
      <c r="K25" s="102"/>
    </row>
    <row r="26" spans="1:22" ht="23.1" customHeight="1">
      <c r="A26" s="124"/>
      <c r="B26" s="161"/>
      <c r="C26" s="161"/>
      <c r="D26" s="161"/>
      <c r="E26" s="161"/>
      <c r="F26" s="161"/>
      <c r="G26" s="161"/>
      <c r="H26" s="161"/>
      <c r="I26" s="161"/>
      <c r="J26" s="161"/>
      <c r="K26" s="102"/>
    </row>
    <row r="27" spans="1:22" ht="23.1" customHeight="1">
      <c r="A27" s="124"/>
      <c r="B27" s="161"/>
      <c r="C27" s="161"/>
      <c r="D27" s="161"/>
      <c r="E27" s="161"/>
      <c r="F27" s="161"/>
      <c r="G27" s="161"/>
      <c r="H27" s="161"/>
      <c r="I27" s="161"/>
      <c r="J27" s="161"/>
      <c r="K27" s="102"/>
    </row>
    <row r="28" spans="1:22" ht="23.1" customHeight="1">
      <c r="A28" s="134"/>
      <c r="B28" s="162"/>
      <c r="C28" s="162"/>
      <c r="D28" s="162"/>
      <c r="E28" s="162"/>
      <c r="F28" s="162"/>
      <c r="G28" s="162"/>
      <c r="H28" s="162"/>
      <c r="I28" s="162"/>
      <c r="J28" s="162"/>
      <c r="K28" s="103"/>
    </row>
    <row r="29" spans="1:22" ht="18" customHeight="1">
      <c r="A29" s="244" t="s">
        <v>120</v>
      </c>
      <c r="B29" s="245"/>
      <c r="C29" s="245"/>
      <c r="D29" s="245"/>
      <c r="E29" s="245"/>
      <c r="F29" s="245"/>
      <c r="G29" s="245"/>
      <c r="H29" s="245"/>
      <c r="I29" s="245"/>
      <c r="J29" s="245"/>
      <c r="K29" s="246"/>
    </row>
    <row r="30" spans="1:22" ht="18.75" customHeight="1">
      <c r="A30" s="247"/>
      <c r="B30" s="248"/>
      <c r="C30" s="248"/>
      <c r="D30" s="248"/>
      <c r="E30" s="248"/>
      <c r="F30" s="248"/>
      <c r="G30" s="248"/>
      <c r="H30" s="248"/>
      <c r="I30" s="248"/>
      <c r="J30" s="248"/>
      <c r="K30" s="249"/>
    </row>
    <row r="31" spans="1:22" ht="18.75" customHeight="1">
      <c r="A31" s="250"/>
      <c r="B31" s="251"/>
      <c r="C31" s="251"/>
      <c r="D31" s="251"/>
      <c r="E31" s="251"/>
      <c r="F31" s="251"/>
      <c r="G31" s="251"/>
      <c r="H31" s="251"/>
      <c r="I31" s="251"/>
      <c r="J31" s="251"/>
      <c r="K31" s="252"/>
    </row>
    <row r="32" spans="1:22" ht="18" customHeight="1">
      <c r="A32" s="244" t="s">
        <v>121</v>
      </c>
      <c r="B32" s="245"/>
      <c r="C32" s="245"/>
      <c r="D32" s="245"/>
      <c r="E32" s="245"/>
      <c r="F32" s="245"/>
      <c r="G32" s="245"/>
      <c r="H32" s="245"/>
      <c r="I32" s="245"/>
      <c r="J32" s="245"/>
      <c r="K32" s="246"/>
    </row>
    <row r="33" spans="1:11" ht="14.25">
      <c r="A33" s="253" t="s">
        <v>94</v>
      </c>
      <c r="B33" s="254"/>
      <c r="C33" s="254"/>
      <c r="D33" s="254"/>
      <c r="E33" s="254"/>
      <c r="F33" s="254"/>
      <c r="G33" s="254"/>
      <c r="H33" s="254"/>
      <c r="I33" s="254"/>
      <c r="J33" s="254"/>
      <c r="K33" s="255"/>
    </row>
    <row r="34" spans="1:11" ht="14.25">
      <c r="A34" s="256" t="s">
        <v>122</v>
      </c>
      <c r="B34" s="257"/>
      <c r="C34" s="80" t="s">
        <v>65</v>
      </c>
      <c r="D34" s="80" t="s">
        <v>66</v>
      </c>
      <c r="E34" s="258" t="s">
        <v>123</v>
      </c>
      <c r="F34" s="259"/>
      <c r="G34" s="259"/>
      <c r="H34" s="259"/>
      <c r="I34" s="259"/>
      <c r="J34" s="259"/>
      <c r="K34" s="260"/>
    </row>
    <row r="35" spans="1:11" ht="14.25">
      <c r="A35" s="261" t="s">
        <v>124</v>
      </c>
      <c r="B35" s="261"/>
      <c r="C35" s="261"/>
      <c r="D35" s="261"/>
      <c r="E35" s="261"/>
      <c r="F35" s="261"/>
      <c r="G35" s="261"/>
      <c r="H35" s="261"/>
      <c r="I35" s="261"/>
      <c r="J35" s="261"/>
      <c r="K35" s="261"/>
    </row>
    <row r="36" spans="1:11" ht="21" customHeight="1">
      <c r="A36" s="262" t="s">
        <v>125</v>
      </c>
      <c r="B36" s="263"/>
      <c r="C36" s="263"/>
      <c r="D36" s="263"/>
      <c r="E36" s="263"/>
      <c r="F36" s="263"/>
      <c r="G36" s="263"/>
      <c r="H36" s="263"/>
      <c r="I36" s="263"/>
      <c r="J36" s="263"/>
      <c r="K36" s="264"/>
    </row>
    <row r="37" spans="1:11" ht="21" customHeight="1">
      <c r="A37" s="265" t="s">
        <v>126</v>
      </c>
      <c r="B37" s="266"/>
      <c r="C37" s="266"/>
      <c r="D37" s="266"/>
      <c r="E37" s="266"/>
      <c r="F37" s="266"/>
      <c r="G37" s="266"/>
      <c r="H37" s="266"/>
      <c r="I37" s="266"/>
      <c r="J37" s="266"/>
      <c r="K37" s="267"/>
    </row>
    <row r="38" spans="1:11" ht="21" customHeight="1">
      <c r="A38" s="265" t="s">
        <v>127</v>
      </c>
      <c r="B38" s="266"/>
      <c r="C38" s="266"/>
      <c r="D38" s="266"/>
      <c r="E38" s="266"/>
      <c r="F38" s="266"/>
      <c r="G38" s="266"/>
      <c r="H38" s="266"/>
      <c r="I38" s="266"/>
      <c r="J38" s="266"/>
      <c r="K38" s="267"/>
    </row>
    <row r="39" spans="1:11" ht="21" customHeight="1">
      <c r="A39" s="265" t="s">
        <v>128</v>
      </c>
      <c r="B39" s="266"/>
      <c r="C39" s="266"/>
      <c r="D39" s="266"/>
      <c r="E39" s="266"/>
      <c r="F39" s="266"/>
      <c r="G39" s="266"/>
      <c r="H39" s="266"/>
      <c r="I39" s="266"/>
      <c r="J39" s="266"/>
      <c r="K39" s="267"/>
    </row>
    <row r="40" spans="1:11" ht="21" customHeight="1">
      <c r="A40" s="265"/>
      <c r="B40" s="266"/>
      <c r="C40" s="266"/>
      <c r="D40" s="266"/>
      <c r="E40" s="266"/>
      <c r="F40" s="266"/>
      <c r="G40" s="266"/>
      <c r="H40" s="266"/>
      <c r="I40" s="266"/>
      <c r="J40" s="266"/>
      <c r="K40" s="267"/>
    </row>
    <row r="41" spans="1:11" ht="21" customHeight="1">
      <c r="A41" s="265"/>
      <c r="B41" s="266"/>
      <c r="C41" s="266"/>
      <c r="D41" s="266"/>
      <c r="E41" s="266"/>
      <c r="F41" s="266"/>
      <c r="G41" s="266"/>
      <c r="H41" s="266"/>
      <c r="I41" s="266"/>
      <c r="J41" s="266"/>
      <c r="K41" s="267"/>
    </row>
    <row r="42" spans="1:11" ht="21" customHeight="1">
      <c r="A42" s="265"/>
      <c r="B42" s="266"/>
      <c r="C42" s="266"/>
      <c r="D42" s="266"/>
      <c r="E42" s="266"/>
      <c r="F42" s="266"/>
      <c r="G42" s="266"/>
      <c r="H42" s="266"/>
      <c r="I42" s="266"/>
      <c r="J42" s="266"/>
      <c r="K42" s="267"/>
    </row>
    <row r="43" spans="1:11" ht="14.25">
      <c r="A43" s="268" t="s">
        <v>129</v>
      </c>
      <c r="B43" s="269"/>
      <c r="C43" s="269"/>
      <c r="D43" s="269"/>
      <c r="E43" s="269"/>
      <c r="F43" s="269"/>
      <c r="G43" s="269"/>
      <c r="H43" s="269"/>
      <c r="I43" s="269"/>
      <c r="J43" s="269"/>
      <c r="K43" s="270"/>
    </row>
    <row r="44" spans="1:11" ht="14.25">
      <c r="A44" s="234" t="s">
        <v>130</v>
      </c>
      <c r="B44" s="235"/>
      <c r="C44" s="235"/>
      <c r="D44" s="235"/>
      <c r="E44" s="235"/>
      <c r="F44" s="235"/>
      <c r="G44" s="235"/>
      <c r="H44" s="235"/>
      <c r="I44" s="235"/>
      <c r="J44" s="235"/>
      <c r="K44" s="236"/>
    </row>
    <row r="45" spans="1:11" ht="14.25">
      <c r="A45" s="153" t="s">
        <v>131</v>
      </c>
      <c r="B45" s="150" t="s">
        <v>94</v>
      </c>
      <c r="C45" s="150" t="s">
        <v>95</v>
      </c>
      <c r="D45" s="150" t="s">
        <v>87</v>
      </c>
      <c r="E45" s="155" t="s">
        <v>132</v>
      </c>
      <c r="F45" s="150" t="s">
        <v>94</v>
      </c>
      <c r="G45" s="150" t="s">
        <v>95</v>
      </c>
      <c r="H45" s="150" t="s">
        <v>87</v>
      </c>
      <c r="I45" s="155" t="s">
        <v>133</v>
      </c>
      <c r="J45" s="150" t="s">
        <v>94</v>
      </c>
      <c r="K45" s="169" t="s">
        <v>95</v>
      </c>
    </row>
    <row r="46" spans="1:11" ht="14.25">
      <c r="A46" s="135" t="s">
        <v>86</v>
      </c>
      <c r="B46" s="80" t="s">
        <v>94</v>
      </c>
      <c r="C46" s="80" t="s">
        <v>95</v>
      </c>
      <c r="D46" s="80" t="s">
        <v>87</v>
      </c>
      <c r="E46" s="136" t="s">
        <v>93</v>
      </c>
      <c r="F46" s="80" t="s">
        <v>94</v>
      </c>
      <c r="G46" s="80" t="s">
        <v>95</v>
      </c>
      <c r="H46" s="80" t="s">
        <v>87</v>
      </c>
      <c r="I46" s="136" t="s">
        <v>104</v>
      </c>
      <c r="J46" s="80" t="s">
        <v>94</v>
      </c>
      <c r="K46" s="81" t="s">
        <v>95</v>
      </c>
    </row>
    <row r="47" spans="1:11" ht="14.25">
      <c r="A47" s="227" t="s">
        <v>97</v>
      </c>
      <c r="B47" s="228"/>
      <c r="C47" s="228"/>
      <c r="D47" s="228"/>
      <c r="E47" s="228"/>
      <c r="F47" s="228"/>
      <c r="G47" s="228"/>
      <c r="H47" s="228"/>
      <c r="I47" s="228"/>
      <c r="J47" s="228"/>
      <c r="K47" s="237"/>
    </row>
    <row r="48" spans="1:11" ht="14.25">
      <c r="A48" s="261" t="s">
        <v>134</v>
      </c>
      <c r="B48" s="261"/>
      <c r="C48" s="261"/>
      <c r="D48" s="261"/>
      <c r="E48" s="261"/>
      <c r="F48" s="261"/>
      <c r="G48" s="261"/>
      <c r="H48" s="261"/>
      <c r="I48" s="261"/>
      <c r="J48" s="261"/>
      <c r="K48" s="261"/>
    </row>
    <row r="49" spans="1:11" ht="14.25">
      <c r="A49" s="262"/>
      <c r="B49" s="263"/>
      <c r="C49" s="263"/>
      <c r="D49" s="263"/>
      <c r="E49" s="263"/>
      <c r="F49" s="263"/>
      <c r="G49" s="263"/>
      <c r="H49" s="263"/>
      <c r="I49" s="263"/>
      <c r="J49" s="263"/>
      <c r="K49" s="264"/>
    </row>
    <row r="50" spans="1:11" ht="14.25">
      <c r="A50" s="163" t="s">
        <v>135</v>
      </c>
      <c r="B50" s="271" t="s">
        <v>136</v>
      </c>
      <c r="C50" s="271"/>
      <c r="D50" s="164" t="s">
        <v>137</v>
      </c>
      <c r="E50" s="165" t="s">
        <v>138</v>
      </c>
      <c r="F50" s="166" t="s">
        <v>139</v>
      </c>
      <c r="G50" s="167">
        <v>45267</v>
      </c>
      <c r="H50" s="272" t="s">
        <v>140</v>
      </c>
      <c r="I50" s="273"/>
      <c r="J50" s="274" t="s">
        <v>141</v>
      </c>
      <c r="K50" s="275"/>
    </row>
    <row r="51" spans="1:11" ht="14.25">
      <c r="A51" s="261" t="s">
        <v>142</v>
      </c>
      <c r="B51" s="261"/>
      <c r="C51" s="261"/>
      <c r="D51" s="261"/>
      <c r="E51" s="261"/>
      <c r="F51" s="261"/>
      <c r="G51" s="261"/>
      <c r="H51" s="261"/>
      <c r="I51" s="261"/>
      <c r="J51" s="261"/>
      <c r="K51" s="261"/>
    </row>
    <row r="52" spans="1:11" ht="14.25">
      <c r="A52" s="276" t="s">
        <v>143</v>
      </c>
      <c r="B52" s="277"/>
      <c r="C52" s="277"/>
      <c r="D52" s="277"/>
      <c r="E52" s="277"/>
      <c r="F52" s="277"/>
      <c r="G52" s="277"/>
      <c r="H52" s="277"/>
      <c r="I52" s="277"/>
      <c r="J52" s="277"/>
      <c r="K52" s="278"/>
    </row>
    <row r="53" spans="1:11" ht="14.25">
      <c r="A53" s="163" t="s">
        <v>135</v>
      </c>
      <c r="B53" s="271" t="s">
        <v>136</v>
      </c>
      <c r="C53" s="271"/>
      <c r="D53" s="164" t="s">
        <v>137</v>
      </c>
      <c r="E53" s="165" t="s">
        <v>138</v>
      </c>
      <c r="F53" s="166" t="s">
        <v>144</v>
      </c>
      <c r="G53" s="167">
        <v>45267</v>
      </c>
      <c r="H53" s="272" t="s">
        <v>140</v>
      </c>
      <c r="I53" s="273"/>
      <c r="J53" s="274" t="s">
        <v>141</v>
      </c>
      <c r="K53" s="275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1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1"/>
  <sheetViews>
    <sheetView tabSelected="1" workbookViewId="0">
      <selection activeCell="Q6" sqref="Q6"/>
    </sheetView>
  </sheetViews>
  <sheetFormatPr defaultColWidth="9" defaultRowHeight="14.25"/>
  <cols>
    <col min="1" max="1" width="13.625" style="40" customWidth="1"/>
    <col min="2" max="3" width="8.5" style="41" customWidth="1"/>
    <col min="4" max="6" width="8.5" style="40" customWidth="1"/>
    <col min="7" max="7" width="8.875" style="40" customWidth="1"/>
    <col min="8" max="8" width="6.25" style="40" customWidth="1"/>
    <col min="9" max="9" width="2.75" style="40" customWidth="1"/>
    <col min="10" max="10" width="9.125" style="40" customWidth="1"/>
    <col min="11" max="11" width="11.5" style="40" customWidth="1"/>
    <col min="12" max="15" width="9.75" style="40" customWidth="1"/>
    <col min="16" max="253" width="9" style="40"/>
    <col min="254" max="16384" width="9" style="2"/>
  </cols>
  <sheetData>
    <row r="1" spans="1:256" s="40" customFormat="1" ht="29.1" customHeight="1">
      <c r="A1" s="279" t="s">
        <v>145</v>
      </c>
      <c r="B1" s="280"/>
      <c r="C1" s="280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40" customFormat="1" ht="20.100000000000001" customHeight="1">
      <c r="A2" s="43" t="s">
        <v>61</v>
      </c>
      <c r="B2" s="283"/>
      <c r="C2" s="284"/>
      <c r="D2" s="44" t="s">
        <v>67</v>
      </c>
      <c r="E2" s="285" t="str">
        <f>首期!B5</f>
        <v>男式功能短袖T恤</v>
      </c>
      <c r="F2" s="285"/>
      <c r="G2" s="285"/>
      <c r="H2" s="285"/>
      <c r="I2" s="295"/>
      <c r="J2" s="55" t="s">
        <v>57</v>
      </c>
      <c r="K2" s="286" t="s">
        <v>56</v>
      </c>
      <c r="L2" s="286"/>
      <c r="M2" s="286"/>
      <c r="N2" s="286"/>
      <c r="O2" s="287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40" customFormat="1">
      <c r="A3" s="293" t="s">
        <v>146</v>
      </c>
      <c r="B3" s="289"/>
      <c r="C3" s="288"/>
      <c r="D3" s="288"/>
      <c r="E3" s="288"/>
      <c r="F3" s="288"/>
      <c r="G3" s="288"/>
      <c r="H3" s="290"/>
      <c r="I3" s="296"/>
      <c r="J3" s="291" t="s">
        <v>148</v>
      </c>
      <c r="K3" s="291"/>
      <c r="L3" s="291"/>
      <c r="M3" s="291"/>
      <c r="N3" s="291"/>
      <c r="O3" s="29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40" customFormat="1" ht="16.5">
      <c r="A4" s="293"/>
      <c r="B4" s="45" t="s">
        <v>109</v>
      </c>
      <c r="C4" s="45" t="s">
        <v>110</v>
      </c>
      <c r="D4" s="45" t="s">
        <v>111</v>
      </c>
      <c r="E4" s="45" t="s">
        <v>112</v>
      </c>
      <c r="F4" s="45" t="s">
        <v>150</v>
      </c>
      <c r="G4" s="45" t="s">
        <v>151</v>
      </c>
      <c r="H4" s="56"/>
      <c r="I4" s="296"/>
      <c r="J4" s="57"/>
      <c r="K4" s="58"/>
      <c r="L4" s="58" t="s">
        <v>112</v>
      </c>
      <c r="M4" s="58" t="s">
        <v>112</v>
      </c>
      <c r="N4" s="58" t="s">
        <v>330</v>
      </c>
      <c r="O4" s="58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40" customFormat="1" ht="16.5">
      <c r="A5" s="293"/>
      <c r="B5" s="45" t="s">
        <v>152</v>
      </c>
      <c r="C5" s="45" t="s">
        <v>153</v>
      </c>
      <c r="D5" s="45" t="s">
        <v>154</v>
      </c>
      <c r="E5" s="45" t="s">
        <v>155</v>
      </c>
      <c r="F5" s="45" t="s">
        <v>156</v>
      </c>
      <c r="G5" s="45" t="s">
        <v>157</v>
      </c>
      <c r="H5" s="56"/>
      <c r="I5" s="297"/>
      <c r="J5" s="60"/>
      <c r="K5" s="61"/>
      <c r="L5" s="61" t="s">
        <v>158</v>
      </c>
      <c r="M5" s="61" t="s">
        <v>159</v>
      </c>
      <c r="N5" s="411" t="s">
        <v>331</v>
      </c>
      <c r="O5" s="61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40" customFormat="1" ht="20.100000000000001" customHeight="1">
      <c r="A6" s="113" t="s">
        <v>160</v>
      </c>
      <c r="B6" s="48">
        <f>C6-1</f>
        <v>65</v>
      </c>
      <c r="C6" s="48">
        <f>D6-2</f>
        <v>66</v>
      </c>
      <c r="D6" s="48">
        <v>68</v>
      </c>
      <c r="E6" s="48">
        <f>D6+2</f>
        <v>70</v>
      </c>
      <c r="F6" s="48">
        <f>E6+2</f>
        <v>72</v>
      </c>
      <c r="G6" s="48">
        <f>F6+1</f>
        <v>73</v>
      </c>
      <c r="H6" s="47"/>
      <c r="I6" s="297"/>
      <c r="J6" s="64"/>
      <c r="K6" s="64"/>
      <c r="L6" s="65" t="s">
        <v>162</v>
      </c>
      <c r="M6" s="64" t="s">
        <v>163</v>
      </c>
      <c r="N6" s="412" t="s">
        <v>332</v>
      </c>
      <c r="O6" s="64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40" customFormat="1" ht="20.100000000000001" customHeight="1">
      <c r="A7" s="113" t="s">
        <v>167</v>
      </c>
      <c r="B7" s="48">
        <f t="shared" ref="B7:B8" si="0">C7-4</f>
        <v>98</v>
      </c>
      <c r="C7" s="48">
        <f t="shared" ref="C7:C8" si="1">D7-4</f>
        <v>102</v>
      </c>
      <c r="D7" s="48">
        <v>106</v>
      </c>
      <c r="E7" s="48">
        <f t="shared" ref="E7:E8" si="2">D7+4</f>
        <v>110</v>
      </c>
      <c r="F7" s="48">
        <f>E7+4</f>
        <v>114</v>
      </c>
      <c r="G7" s="48">
        <f t="shared" ref="G7:G8" si="3">F7+6</f>
        <v>120</v>
      </c>
      <c r="H7" s="47"/>
      <c r="I7" s="297"/>
      <c r="J7" s="64"/>
      <c r="K7" s="64"/>
      <c r="L7" s="64" t="s">
        <v>168</v>
      </c>
      <c r="M7" s="64" t="s">
        <v>169</v>
      </c>
      <c r="N7" s="412" t="s">
        <v>333</v>
      </c>
      <c r="O7" s="64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40" customFormat="1" ht="20.100000000000001" customHeight="1">
      <c r="A8" s="113" t="s">
        <v>171</v>
      </c>
      <c r="B8" s="48">
        <f t="shared" si="0"/>
        <v>96</v>
      </c>
      <c r="C8" s="48">
        <f t="shared" si="1"/>
        <v>100</v>
      </c>
      <c r="D8" s="48">
        <v>104</v>
      </c>
      <c r="E8" s="48">
        <f t="shared" si="2"/>
        <v>108</v>
      </c>
      <c r="F8" s="48">
        <f>E8+5</f>
        <v>113</v>
      </c>
      <c r="G8" s="48">
        <f t="shared" si="3"/>
        <v>119</v>
      </c>
      <c r="H8" s="47"/>
      <c r="I8" s="297"/>
      <c r="J8" s="64"/>
      <c r="K8" s="64"/>
      <c r="L8" s="64" t="s">
        <v>166</v>
      </c>
      <c r="M8" s="64" t="s">
        <v>168</v>
      </c>
      <c r="N8" s="412" t="s">
        <v>334</v>
      </c>
      <c r="O8" s="64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40" customFormat="1" ht="20.100000000000001" customHeight="1">
      <c r="A9" s="113" t="s">
        <v>172</v>
      </c>
      <c r="B9" s="48">
        <f>C9-1.2</f>
        <v>42.599999999999994</v>
      </c>
      <c r="C9" s="48">
        <f>D9-1.2</f>
        <v>43.8</v>
      </c>
      <c r="D9" s="48">
        <v>45</v>
      </c>
      <c r="E9" s="48">
        <f>D9+1.2</f>
        <v>46.2</v>
      </c>
      <c r="F9" s="48">
        <f>E9+1.2</f>
        <v>47.400000000000006</v>
      </c>
      <c r="G9" s="48">
        <f>F9+1.4</f>
        <v>48.800000000000004</v>
      </c>
      <c r="H9" s="47"/>
      <c r="I9" s="297"/>
      <c r="J9" s="64"/>
      <c r="K9" s="64"/>
      <c r="L9" s="64" t="s">
        <v>166</v>
      </c>
      <c r="M9" s="64" t="s">
        <v>166</v>
      </c>
      <c r="N9" s="412" t="s">
        <v>335</v>
      </c>
      <c r="O9" s="64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40" customFormat="1" ht="20.100000000000001" customHeight="1">
      <c r="A10" s="113" t="s">
        <v>174</v>
      </c>
      <c r="B10" s="48">
        <f>C10-0.5</f>
        <v>20</v>
      </c>
      <c r="C10" s="48">
        <f>D10-0.5</f>
        <v>20.5</v>
      </c>
      <c r="D10" s="48">
        <v>21</v>
      </c>
      <c r="E10" s="48">
        <f t="shared" ref="E10:G10" si="4">D10+0.5</f>
        <v>21.5</v>
      </c>
      <c r="F10" s="48">
        <f t="shared" si="4"/>
        <v>22</v>
      </c>
      <c r="G10" s="48">
        <f t="shared" si="4"/>
        <v>22.5</v>
      </c>
      <c r="H10" s="67"/>
      <c r="I10" s="297"/>
      <c r="J10" s="64"/>
      <c r="K10" s="64"/>
      <c r="L10" s="64" t="s">
        <v>176</v>
      </c>
      <c r="M10" s="64" t="s">
        <v>177</v>
      </c>
      <c r="N10" s="412" t="s">
        <v>335</v>
      </c>
      <c r="O10" s="64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40" customFormat="1" ht="20.100000000000001" customHeight="1">
      <c r="A11" s="113" t="s">
        <v>178</v>
      </c>
      <c r="B11" s="48">
        <f>C11-0.8</f>
        <v>17.899999999999999</v>
      </c>
      <c r="C11" s="48">
        <f>D11-0.8</f>
        <v>18.7</v>
      </c>
      <c r="D11" s="48">
        <v>19.5</v>
      </c>
      <c r="E11" s="48">
        <f>D11+0.8</f>
        <v>20.3</v>
      </c>
      <c r="F11" s="48">
        <f>E11+0.8</f>
        <v>21.1</v>
      </c>
      <c r="G11" s="48">
        <f>F11+1.3</f>
        <v>22.400000000000002</v>
      </c>
      <c r="H11" s="47"/>
      <c r="I11" s="297"/>
      <c r="J11" s="64"/>
      <c r="K11" s="64"/>
      <c r="L11" s="64" t="s">
        <v>166</v>
      </c>
      <c r="M11" s="64" t="s">
        <v>163</v>
      </c>
      <c r="N11" s="412" t="s">
        <v>336</v>
      </c>
      <c r="O11" s="64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40" customFormat="1" ht="20.100000000000001" customHeight="1">
      <c r="A12" s="113" t="s">
        <v>179</v>
      </c>
      <c r="B12" s="48">
        <f>C12-0.7</f>
        <v>16.100000000000001</v>
      </c>
      <c r="C12" s="48">
        <f>D12-0.7</f>
        <v>16.8</v>
      </c>
      <c r="D12" s="48">
        <v>17.5</v>
      </c>
      <c r="E12" s="48">
        <f>D12+0.7</f>
        <v>18.2</v>
      </c>
      <c r="F12" s="48">
        <f>E12+0.7</f>
        <v>18.899999999999999</v>
      </c>
      <c r="G12" s="48">
        <f>F12+0.95</f>
        <v>19.849999999999998</v>
      </c>
      <c r="H12" s="47"/>
      <c r="I12" s="297"/>
      <c r="J12" s="64"/>
      <c r="K12" s="64"/>
      <c r="L12" s="64" t="s">
        <v>177</v>
      </c>
      <c r="M12" s="64" t="s">
        <v>177</v>
      </c>
      <c r="N12" s="412" t="s">
        <v>333</v>
      </c>
      <c r="O12" s="64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40" customFormat="1" ht="20.100000000000001" customHeight="1">
      <c r="A13" s="113"/>
      <c r="B13" s="48"/>
      <c r="C13" s="48"/>
      <c r="D13" s="48"/>
      <c r="E13" s="48"/>
      <c r="F13" s="48"/>
      <c r="G13" s="48"/>
      <c r="H13" s="47"/>
      <c r="I13" s="297"/>
      <c r="J13" s="64"/>
      <c r="K13" s="64"/>
      <c r="L13" s="64"/>
      <c r="M13" s="64"/>
      <c r="N13" s="412" t="s">
        <v>337</v>
      </c>
      <c r="O13" s="64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40" customFormat="1" ht="20.100000000000001" customHeight="1">
      <c r="A14" s="113"/>
      <c r="B14" s="48"/>
      <c r="C14" s="48"/>
      <c r="D14" s="48"/>
      <c r="E14" s="48"/>
      <c r="F14" s="48"/>
      <c r="G14" s="48"/>
      <c r="H14" s="68"/>
      <c r="I14" s="297"/>
      <c r="J14" s="64"/>
      <c r="K14" s="64"/>
      <c r="L14" s="64"/>
      <c r="M14" s="64"/>
      <c r="N14" s="64"/>
      <c r="O14" s="64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40" customFormat="1" ht="20.100000000000001" customHeight="1">
      <c r="A15" s="113"/>
      <c r="B15" s="48"/>
      <c r="C15" s="48"/>
      <c r="D15" s="48"/>
      <c r="E15" s="48"/>
      <c r="F15" s="48"/>
      <c r="G15" s="48"/>
      <c r="H15" s="68"/>
      <c r="I15" s="297"/>
      <c r="J15" s="64"/>
      <c r="K15" s="64"/>
      <c r="L15" s="64"/>
      <c r="M15" s="64"/>
      <c r="N15" s="64"/>
      <c r="O15" s="64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40" customFormat="1" ht="20.100000000000001" customHeight="1">
      <c r="A16" s="113"/>
      <c r="B16" s="50"/>
      <c r="C16" s="50"/>
      <c r="D16" s="50"/>
      <c r="E16" s="50"/>
      <c r="F16" s="50"/>
      <c r="G16" s="50"/>
      <c r="H16" s="68"/>
      <c r="I16" s="297"/>
      <c r="J16" s="64"/>
      <c r="K16" s="64"/>
      <c r="L16" s="64"/>
      <c r="M16" s="64"/>
      <c r="N16" s="64"/>
      <c r="O16" s="64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40" customFormat="1" ht="20.100000000000001" customHeight="1">
      <c r="A17" s="113"/>
      <c r="B17" s="50"/>
      <c r="C17" s="50"/>
      <c r="D17" s="50"/>
      <c r="E17" s="50"/>
      <c r="F17" s="50"/>
      <c r="G17" s="50"/>
      <c r="H17" s="68"/>
      <c r="I17" s="297"/>
      <c r="J17" s="64"/>
      <c r="K17" s="64"/>
      <c r="L17" s="64"/>
      <c r="M17" s="64"/>
      <c r="N17" s="64"/>
      <c r="O17" s="64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40" customFormat="1" ht="20.100000000000001" customHeight="1">
      <c r="A18" s="51"/>
      <c r="B18" s="53"/>
      <c r="C18" s="53"/>
      <c r="D18" s="54"/>
      <c r="E18" s="53"/>
      <c r="F18" s="53"/>
      <c r="G18" s="53"/>
      <c r="H18" s="53"/>
      <c r="I18" s="298"/>
      <c r="J18" s="69"/>
      <c r="K18" s="69"/>
      <c r="L18" s="70"/>
      <c r="M18" s="69"/>
      <c r="N18" s="69"/>
      <c r="O18" s="70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40" customFormat="1" ht="16.5">
      <c r="A19" s="142"/>
      <c r="B19" s="142"/>
      <c r="C19" s="142"/>
      <c r="D19" s="143"/>
      <c r="E19" s="142"/>
      <c r="F19" s="142"/>
      <c r="G19" s="142"/>
      <c r="H19" s="146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40" customFormat="1">
      <c r="A20" s="144" t="s">
        <v>184</v>
      </c>
      <c r="B20" s="145"/>
      <c r="C20" s="145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40" customFormat="1">
      <c r="B21" s="41"/>
      <c r="C21" s="41"/>
      <c r="J21" s="72" t="s">
        <v>185</v>
      </c>
      <c r="K21" s="73">
        <v>45267</v>
      </c>
      <c r="L21" s="72" t="s">
        <v>186</v>
      </c>
      <c r="M21" s="72" t="s">
        <v>138</v>
      </c>
      <c r="N21" s="72" t="s">
        <v>187</v>
      </c>
      <c r="O21" s="40" t="s">
        <v>141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8"/>
  </mergeCells>
  <phoneticPr fontId="48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A17" sqref="A17:K17"/>
    </sheetView>
  </sheetViews>
  <sheetFormatPr defaultColWidth="10" defaultRowHeight="16.5" customHeight="1"/>
  <cols>
    <col min="1" max="1" width="10.875" style="74" customWidth="1"/>
    <col min="2" max="6" width="10" style="74"/>
    <col min="7" max="7" width="10.125" style="74"/>
    <col min="8" max="16384" width="10" style="74"/>
  </cols>
  <sheetData>
    <row r="1" spans="1:11" ht="22.5" customHeight="1">
      <c r="A1" s="299" t="s">
        <v>188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spans="1:11" ht="17.25" customHeight="1">
      <c r="A2" s="117" t="s">
        <v>53</v>
      </c>
      <c r="B2" s="208"/>
      <c r="C2" s="208"/>
      <c r="D2" s="207" t="s">
        <v>55</v>
      </c>
      <c r="E2" s="207"/>
      <c r="F2" s="208" t="s">
        <v>56</v>
      </c>
      <c r="G2" s="208"/>
      <c r="H2" s="118" t="s">
        <v>57</v>
      </c>
      <c r="I2" s="209" t="s">
        <v>56</v>
      </c>
      <c r="J2" s="209"/>
      <c r="K2" s="210"/>
    </row>
    <row r="3" spans="1:11" ht="16.5" customHeight="1">
      <c r="A3" s="211" t="s">
        <v>58</v>
      </c>
      <c r="B3" s="212"/>
      <c r="C3" s="213"/>
      <c r="D3" s="214" t="s">
        <v>59</v>
      </c>
      <c r="E3" s="215"/>
      <c r="F3" s="215"/>
      <c r="G3" s="216"/>
      <c r="H3" s="214" t="s">
        <v>60</v>
      </c>
      <c r="I3" s="215"/>
      <c r="J3" s="215"/>
      <c r="K3" s="216"/>
    </row>
    <row r="4" spans="1:11" ht="16.5" customHeight="1">
      <c r="A4" s="121" t="s">
        <v>61</v>
      </c>
      <c r="B4" s="217" t="str">
        <f>首期!B4</f>
        <v>TAJJAM81233</v>
      </c>
      <c r="C4" s="218"/>
      <c r="D4" s="219" t="s">
        <v>63</v>
      </c>
      <c r="E4" s="220"/>
      <c r="F4" s="221">
        <v>45347</v>
      </c>
      <c r="G4" s="222"/>
      <c r="H4" s="219" t="s">
        <v>189</v>
      </c>
      <c r="I4" s="220"/>
      <c r="J4" s="80" t="s">
        <v>65</v>
      </c>
      <c r="K4" s="81" t="s">
        <v>66</v>
      </c>
    </row>
    <row r="5" spans="1:11" ht="16.5" customHeight="1">
      <c r="A5" s="123" t="s">
        <v>67</v>
      </c>
      <c r="B5" s="217" t="str">
        <f>首期!B5</f>
        <v>男式功能短袖T恤</v>
      </c>
      <c r="C5" s="218"/>
      <c r="D5" s="219" t="s">
        <v>190</v>
      </c>
      <c r="E5" s="220"/>
      <c r="F5" s="221">
        <v>45268</v>
      </c>
      <c r="G5" s="222"/>
      <c r="H5" s="219" t="s">
        <v>191</v>
      </c>
      <c r="I5" s="220"/>
      <c r="J5" s="80" t="s">
        <v>65</v>
      </c>
      <c r="K5" s="81" t="s">
        <v>66</v>
      </c>
    </row>
    <row r="6" spans="1:11" ht="16.5" customHeight="1">
      <c r="A6" s="121" t="s">
        <v>71</v>
      </c>
      <c r="B6" s="84">
        <v>4</v>
      </c>
      <c r="C6" s="107">
        <v>6</v>
      </c>
      <c r="D6" s="219" t="s">
        <v>192</v>
      </c>
      <c r="E6" s="220"/>
      <c r="F6" s="221">
        <v>45290</v>
      </c>
      <c r="G6" s="222"/>
      <c r="H6" s="219" t="s">
        <v>193</v>
      </c>
      <c r="I6" s="220"/>
      <c r="J6" s="220"/>
      <c r="K6" s="300"/>
    </row>
    <row r="7" spans="1:11" ht="16.5" customHeight="1">
      <c r="A7" s="121" t="s">
        <v>74</v>
      </c>
      <c r="B7" s="217">
        <f>首期!B7</f>
        <v>22080</v>
      </c>
      <c r="C7" s="218"/>
      <c r="D7" s="121" t="s">
        <v>194</v>
      </c>
      <c r="E7" s="122"/>
      <c r="F7" s="221">
        <v>45301</v>
      </c>
      <c r="G7" s="222"/>
      <c r="H7" s="301"/>
      <c r="I7" s="217"/>
      <c r="J7" s="217"/>
      <c r="K7" s="218"/>
    </row>
    <row r="8" spans="1:11" ht="16.5" customHeight="1">
      <c r="A8" s="125" t="s">
        <v>77</v>
      </c>
      <c r="B8" s="302" t="str">
        <f>首期!B8</f>
        <v>CGDD23110200106</v>
      </c>
      <c r="C8" s="303"/>
      <c r="D8" s="227" t="s">
        <v>79</v>
      </c>
      <c r="E8" s="228"/>
      <c r="F8" s="229">
        <v>45342</v>
      </c>
      <c r="G8" s="230"/>
      <c r="H8" s="227"/>
      <c r="I8" s="228"/>
      <c r="J8" s="228"/>
      <c r="K8" s="237"/>
    </row>
    <row r="9" spans="1:11" ht="16.5" customHeight="1">
      <c r="A9" s="304" t="s">
        <v>195</v>
      </c>
      <c r="B9" s="304"/>
      <c r="C9" s="304"/>
      <c r="D9" s="304"/>
      <c r="E9" s="304"/>
      <c r="F9" s="304"/>
      <c r="G9" s="304"/>
      <c r="H9" s="304"/>
      <c r="I9" s="304"/>
      <c r="J9" s="304"/>
      <c r="K9" s="304"/>
    </row>
    <row r="10" spans="1:11" ht="16.5" customHeight="1">
      <c r="A10" s="127" t="s">
        <v>83</v>
      </c>
      <c r="B10" s="128" t="s">
        <v>84</v>
      </c>
      <c r="C10" s="76" t="s">
        <v>85</v>
      </c>
      <c r="D10" s="129"/>
      <c r="E10" s="130" t="s">
        <v>88</v>
      </c>
      <c r="F10" s="128" t="s">
        <v>84</v>
      </c>
      <c r="G10" s="76" t="s">
        <v>85</v>
      </c>
      <c r="H10" s="128"/>
      <c r="I10" s="130" t="s">
        <v>86</v>
      </c>
      <c r="J10" s="128" t="s">
        <v>84</v>
      </c>
      <c r="K10" s="141" t="s">
        <v>85</v>
      </c>
    </row>
    <row r="11" spans="1:11" ht="16.5" customHeight="1">
      <c r="A11" s="123" t="s">
        <v>89</v>
      </c>
      <c r="B11" s="131" t="s">
        <v>84</v>
      </c>
      <c r="C11" s="80" t="s">
        <v>85</v>
      </c>
      <c r="D11" s="132"/>
      <c r="E11" s="133" t="s">
        <v>91</v>
      </c>
      <c r="F11" s="131" t="s">
        <v>84</v>
      </c>
      <c r="G11" s="80" t="s">
        <v>85</v>
      </c>
      <c r="H11" s="131"/>
      <c r="I11" s="133" t="s">
        <v>96</v>
      </c>
      <c r="J11" s="131" t="s">
        <v>84</v>
      </c>
      <c r="K11" s="81" t="s">
        <v>85</v>
      </c>
    </row>
    <row r="12" spans="1:11" ht="16.5" customHeight="1">
      <c r="A12" s="227" t="s">
        <v>123</v>
      </c>
      <c r="B12" s="228"/>
      <c r="C12" s="228"/>
      <c r="D12" s="228"/>
      <c r="E12" s="228"/>
      <c r="F12" s="228"/>
      <c r="G12" s="228"/>
      <c r="H12" s="228"/>
      <c r="I12" s="228"/>
      <c r="J12" s="228"/>
      <c r="K12" s="237"/>
    </row>
    <row r="13" spans="1:11" ht="16.5" customHeight="1">
      <c r="A13" s="305" t="s">
        <v>196</v>
      </c>
      <c r="B13" s="305"/>
      <c r="C13" s="305"/>
      <c r="D13" s="305"/>
      <c r="E13" s="305"/>
      <c r="F13" s="305"/>
      <c r="G13" s="305"/>
      <c r="H13" s="305"/>
      <c r="I13" s="305"/>
      <c r="J13" s="305"/>
      <c r="K13" s="305"/>
    </row>
    <row r="14" spans="1:11" ht="16.5" customHeight="1">
      <c r="A14" s="306" t="s">
        <v>197</v>
      </c>
      <c r="B14" s="307"/>
      <c r="C14" s="307"/>
      <c r="D14" s="307"/>
      <c r="E14" s="307"/>
      <c r="F14" s="307"/>
      <c r="G14" s="307"/>
      <c r="H14" s="308"/>
      <c r="I14" s="309"/>
      <c r="J14" s="309"/>
      <c r="K14" s="310"/>
    </row>
    <row r="15" spans="1:11" ht="16.5" customHeight="1">
      <c r="A15" s="311"/>
      <c r="B15" s="312"/>
      <c r="C15" s="312"/>
      <c r="D15" s="313"/>
      <c r="E15" s="314"/>
      <c r="F15" s="312"/>
      <c r="G15" s="312"/>
      <c r="H15" s="313"/>
      <c r="I15" s="315"/>
      <c r="J15" s="316"/>
      <c r="K15" s="317"/>
    </row>
    <row r="16" spans="1:11" ht="16.5" customHeight="1">
      <c r="A16" s="318"/>
      <c r="B16" s="302"/>
      <c r="C16" s="302"/>
      <c r="D16" s="302"/>
      <c r="E16" s="302"/>
      <c r="F16" s="302"/>
      <c r="G16" s="302"/>
      <c r="H16" s="302"/>
      <c r="I16" s="302"/>
      <c r="J16" s="302"/>
      <c r="K16" s="303"/>
    </row>
    <row r="17" spans="1:11" ht="16.5" customHeight="1">
      <c r="A17" s="305" t="s">
        <v>198</v>
      </c>
      <c r="B17" s="305"/>
      <c r="C17" s="305"/>
      <c r="D17" s="305"/>
      <c r="E17" s="305"/>
      <c r="F17" s="305"/>
      <c r="G17" s="305"/>
      <c r="H17" s="305"/>
      <c r="I17" s="305"/>
      <c r="J17" s="305"/>
      <c r="K17" s="305"/>
    </row>
    <row r="18" spans="1:11" ht="16.5" customHeight="1">
      <c r="A18" s="319"/>
      <c r="B18" s="320"/>
      <c r="C18" s="320"/>
      <c r="D18" s="320"/>
      <c r="E18" s="320"/>
      <c r="F18" s="320"/>
      <c r="G18" s="320"/>
      <c r="H18" s="320"/>
      <c r="I18" s="309"/>
      <c r="J18" s="309"/>
      <c r="K18" s="310"/>
    </row>
    <row r="19" spans="1:11" ht="16.5" customHeight="1">
      <c r="A19" s="311"/>
      <c r="B19" s="312"/>
      <c r="C19" s="312"/>
      <c r="D19" s="313"/>
      <c r="E19" s="314"/>
      <c r="F19" s="312"/>
      <c r="G19" s="312"/>
      <c r="H19" s="313"/>
      <c r="I19" s="315"/>
      <c r="J19" s="316"/>
      <c r="K19" s="317"/>
    </row>
    <row r="20" spans="1:11" ht="16.5" customHeight="1">
      <c r="A20" s="318"/>
      <c r="B20" s="302"/>
      <c r="C20" s="302"/>
      <c r="D20" s="302"/>
      <c r="E20" s="302"/>
      <c r="F20" s="302"/>
      <c r="G20" s="302"/>
      <c r="H20" s="302"/>
      <c r="I20" s="302"/>
      <c r="J20" s="302"/>
      <c r="K20" s="303"/>
    </row>
    <row r="21" spans="1:11" ht="16.5" customHeight="1">
      <c r="A21" s="321" t="s">
        <v>121</v>
      </c>
      <c r="B21" s="321"/>
      <c r="C21" s="321"/>
      <c r="D21" s="321"/>
      <c r="E21" s="321"/>
      <c r="F21" s="321"/>
      <c r="G21" s="321"/>
      <c r="H21" s="321"/>
      <c r="I21" s="321"/>
      <c r="J21" s="321"/>
      <c r="K21" s="321"/>
    </row>
    <row r="22" spans="1:11" ht="16.5" customHeight="1">
      <c r="A22" s="322" t="s">
        <v>199</v>
      </c>
      <c r="B22" s="309"/>
      <c r="C22" s="309"/>
      <c r="D22" s="309"/>
      <c r="E22" s="309"/>
      <c r="F22" s="309"/>
      <c r="G22" s="309"/>
      <c r="H22" s="309"/>
      <c r="I22" s="309"/>
      <c r="J22" s="309"/>
      <c r="K22" s="310"/>
    </row>
    <row r="23" spans="1:11" ht="16.5" customHeight="1">
      <c r="A23" s="256" t="s">
        <v>122</v>
      </c>
      <c r="B23" s="257"/>
      <c r="C23" s="80" t="s">
        <v>65</v>
      </c>
      <c r="D23" s="80" t="s">
        <v>66</v>
      </c>
      <c r="E23" s="323"/>
      <c r="F23" s="323"/>
      <c r="G23" s="323"/>
      <c r="H23" s="323"/>
      <c r="I23" s="323"/>
      <c r="J23" s="323"/>
      <c r="K23" s="324"/>
    </row>
    <row r="24" spans="1:11" ht="16.5" customHeight="1">
      <c r="A24" s="219" t="s">
        <v>200</v>
      </c>
      <c r="B24" s="217"/>
      <c r="C24" s="217"/>
      <c r="D24" s="217"/>
      <c r="E24" s="217"/>
      <c r="F24" s="217"/>
      <c r="G24" s="217"/>
      <c r="H24" s="217"/>
      <c r="I24" s="217"/>
      <c r="J24" s="217"/>
      <c r="K24" s="218"/>
    </row>
    <row r="25" spans="1:11" ht="16.5" customHeight="1">
      <c r="A25" s="325"/>
      <c r="B25" s="326"/>
      <c r="C25" s="326"/>
      <c r="D25" s="326"/>
      <c r="E25" s="326"/>
      <c r="F25" s="326"/>
      <c r="G25" s="326"/>
      <c r="H25" s="326"/>
      <c r="I25" s="326"/>
      <c r="J25" s="326"/>
      <c r="K25" s="327"/>
    </row>
    <row r="26" spans="1:11" ht="16.5" customHeight="1">
      <c r="A26" s="304" t="s">
        <v>130</v>
      </c>
      <c r="B26" s="304"/>
      <c r="C26" s="304"/>
      <c r="D26" s="304"/>
      <c r="E26" s="304"/>
      <c r="F26" s="304"/>
      <c r="G26" s="304"/>
      <c r="H26" s="304"/>
      <c r="I26" s="304"/>
      <c r="J26" s="304"/>
      <c r="K26" s="304"/>
    </row>
    <row r="27" spans="1:11" ht="16.5" customHeight="1">
      <c r="A27" s="119" t="s">
        <v>131</v>
      </c>
      <c r="B27" s="76" t="s">
        <v>94</v>
      </c>
      <c r="C27" s="76" t="s">
        <v>95</v>
      </c>
      <c r="D27" s="76" t="s">
        <v>87</v>
      </c>
      <c r="E27" s="120" t="s">
        <v>132</v>
      </c>
      <c r="F27" s="76" t="s">
        <v>94</v>
      </c>
      <c r="G27" s="76" t="s">
        <v>95</v>
      </c>
      <c r="H27" s="76" t="s">
        <v>87</v>
      </c>
      <c r="I27" s="120" t="s">
        <v>133</v>
      </c>
      <c r="J27" s="76" t="s">
        <v>94</v>
      </c>
      <c r="K27" s="141" t="s">
        <v>95</v>
      </c>
    </row>
    <row r="28" spans="1:11" ht="16.5" customHeight="1">
      <c r="A28" s="135" t="s">
        <v>86</v>
      </c>
      <c r="B28" s="80" t="s">
        <v>94</v>
      </c>
      <c r="C28" s="80" t="s">
        <v>95</v>
      </c>
      <c r="D28" s="80" t="s">
        <v>87</v>
      </c>
      <c r="E28" s="136" t="s">
        <v>93</v>
      </c>
      <c r="F28" s="80" t="s">
        <v>94</v>
      </c>
      <c r="G28" s="80" t="s">
        <v>95</v>
      </c>
      <c r="H28" s="80" t="s">
        <v>87</v>
      </c>
      <c r="I28" s="136" t="s">
        <v>104</v>
      </c>
      <c r="J28" s="80" t="s">
        <v>94</v>
      </c>
      <c r="K28" s="81" t="s">
        <v>95</v>
      </c>
    </row>
    <row r="29" spans="1:11" ht="16.5" customHeight="1">
      <c r="A29" s="219" t="s">
        <v>97</v>
      </c>
      <c r="B29" s="257"/>
      <c r="C29" s="257"/>
      <c r="D29" s="257"/>
      <c r="E29" s="257"/>
      <c r="F29" s="257"/>
      <c r="G29" s="257"/>
      <c r="H29" s="257"/>
      <c r="I29" s="257"/>
      <c r="J29" s="257"/>
      <c r="K29" s="328"/>
    </row>
    <row r="30" spans="1:11" ht="16.5" customHeight="1">
      <c r="A30" s="268"/>
      <c r="B30" s="269"/>
      <c r="C30" s="269"/>
      <c r="D30" s="269"/>
      <c r="E30" s="269"/>
      <c r="F30" s="269"/>
      <c r="G30" s="269"/>
      <c r="H30" s="269"/>
      <c r="I30" s="269"/>
      <c r="J30" s="269"/>
      <c r="K30" s="270"/>
    </row>
    <row r="31" spans="1:11" ht="16.5" customHeight="1">
      <c r="A31" s="304" t="s">
        <v>201</v>
      </c>
      <c r="B31" s="304"/>
      <c r="C31" s="304"/>
      <c r="D31" s="304"/>
      <c r="E31" s="304"/>
      <c r="F31" s="304"/>
      <c r="G31" s="304"/>
      <c r="H31" s="304"/>
      <c r="I31" s="304"/>
      <c r="J31" s="304"/>
      <c r="K31" s="304"/>
    </row>
    <row r="32" spans="1:11" ht="21" customHeight="1">
      <c r="A32" s="329"/>
      <c r="B32" s="330"/>
      <c r="C32" s="330"/>
      <c r="D32" s="330"/>
      <c r="E32" s="330"/>
      <c r="F32" s="330"/>
      <c r="G32" s="330"/>
      <c r="H32" s="330"/>
      <c r="I32" s="330"/>
      <c r="J32" s="330"/>
      <c r="K32" s="331"/>
    </row>
    <row r="33" spans="1:11" ht="21" customHeight="1">
      <c r="A33" s="265"/>
      <c r="B33" s="266"/>
      <c r="C33" s="266"/>
      <c r="D33" s="266"/>
      <c r="E33" s="266"/>
      <c r="F33" s="266"/>
      <c r="G33" s="266"/>
      <c r="H33" s="266"/>
      <c r="I33" s="266"/>
      <c r="J33" s="266"/>
      <c r="K33" s="267"/>
    </row>
    <row r="34" spans="1:11" ht="21" customHeight="1">
      <c r="A34" s="265"/>
      <c r="B34" s="266"/>
      <c r="C34" s="266"/>
      <c r="D34" s="266"/>
      <c r="E34" s="266"/>
      <c r="F34" s="266"/>
      <c r="G34" s="266"/>
      <c r="H34" s="266"/>
      <c r="I34" s="266"/>
      <c r="J34" s="266"/>
      <c r="K34" s="267"/>
    </row>
    <row r="35" spans="1:11" ht="21" customHeight="1">
      <c r="A35" s="265"/>
      <c r="B35" s="266"/>
      <c r="C35" s="266"/>
      <c r="D35" s="266"/>
      <c r="E35" s="266"/>
      <c r="F35" s="266"/>
      <c r="G35" s="266"/>
      <c r="H35" s="266"/>
      <c r="I35" s="266"/>
      <c r="J35" s="266"/>
      <c r="K35" s="267"/>
    </row>
    <row r="36" spans="1:11" ht="21" customHeight="1">
      <c r="A36" s="265"/>
      <c r="B36" s="266"/>
      <c r="C36" s="266"/>
      <c r="D36" s="266"/>
      <c r="E36" s="266"/>
      <c r="F36" s="266"/>
      <c r="G36" s="266"/>
      <c r="H36" s="266"/>
      <c r="I36" s="266"/>
      <c r="J36" s="266"/>
      <c r="K36" s="267"/>
    </row>
    <row r="37" spans="1:11" ht="21" customHeight="1">
      <c r="A37" s="265"/>
      <c r="B37" s="266"/>
      <c r="C37" s="266"/>
      <c r="D37" s="266"/>
      <c r="E37" s="266"/>
      <c r="F37" s="266"/>
      <c r="G37" s="266"/>
      <c r="H37" s="266"/>
      <c r="I37" s="266"/>
      <c r="J37" s="266"/>
      <c r="K37" s="267"/>
    </row>
    <row r="38" spans="1:11" ht="21" customHeight="1">
      <c r="A38" s="265"/>
      <c r="B38" s="266"/>
      <c r="C38" s="266"/>
      <c r="D38" s="266"/>
      <c r="E38" s="266"/>
      <c r="F38" s="266"/>
      <c r="G38" s="266"/>
      <c r="H38" s="266"/>
      <c r="I38" s="266"/>
      <c r="J38" s="266"/>
      <c r="K38" s="267"/>
    </row>
    <row r="39" spans="1:11" ht="21" customHeight="1">
      <c r="A39" s="265"/>
      <c r="B39" s="266"/>
      <c r="C39" s="266"/>
      <c r="D39" s="266"/>
      <c r="E39" s="266"/>
      <c r="F39" s="266"/>
      <c r="G39" s="266"/>
      <c r="H39" s="266"/>
      <c r="I39" s="266"/>
      <c r="J39" s="266"/>
      <c r="K39" s="267"/>
    </row>
    <row r="40" spans="1:11" ht="21" customHeight="1">
      <c r="A40" s="265"/>
      <c r="B40" s="266"/>
      <c r="C40" s="266"/>
      <c r="D40" s="266"/>
      <c r="E40" s="266"/>
      <c r="F40" s="266"/>
      <c r="G40" s="266"/>
      <c r="H40" s="266"/>
      <c r="I40" s="266"/>
      <c r="J40" s="266"/>
      <c r="K40" s="267"/>
    </row>
    <row r="41" spans="1:11" ht="21" customHeight="1">
      <c r="A41" s="265"/>
      <c r="B41" s="266"/>
      <c r="C41" s="266"/>
      <c r="D41" s="266"/>
      <c r="E41" s="266"/>
      <c r="F41" s="266"/>
      <c r="G41" s="266"/>
      <c r="H41" s="266"/>
      <c r="I41" s="266"/>
      <c r="J41" s="266"/>
      <c r="K41" s="267"/>
    </row>
    <row r="42" spans="1:11" ht="21" customHeight="1">
      <c r="A42" s="265"/>
      <c r="B42" s="266"/>
      <c r="C42" s="266"/>
      <c r="D42" s="266"/>
      <c r="E42" s="266"/>
      <c r="F42" s="266"/>
      <c r="G42" s="266"/>
      <c r="H42" s="266"/>
      <c r="I42" s="266"/>
      <c r="J42" s="266"/>
      <c r="K42" s="267"/>
    </row>
    <row r="43" spans="1:11" ht="17.25" customHeight="1">
      <c r="A43" s="268" t="s">
        <v>129</v>
      </c>
      <c r="B43" s="269"/>
      <c r="C43" s="269"/>
      <c r="D43" s="269"/>
      <c r="E43" s="269"/>
      <c r="F43" s="269"/>
      <c r="G43" s="269"/>
      <c r="H43" s="269"/>
      <c r="I43" s="269"/>
      <c r="J43" s="269"/>
      <c r="K43" s="270"/>
    </row>
    <row r="44" spans="1:11" ht="16.5" customHeight="1">
      <c r="A44" s="304" t="s">
        <v>202</v>
      </c>
      <c r="B44" s="304"/>
      <c r="C44" s="304"/>
      <c r="D44" s="304"/>
      <c r="E44" s="304"/>
      <c r="F44" s="304"/>
      <c r="G44" s="304"/>
      <c r="H44" s="304"/>
      <c r="I44" s="304"/>
      <c r="J44" s="304"/>
      <c r="K44" s="304"/>
    </row>
    <row r="45" spans="1:11" ht="18" customHeight="1">
      <c r="A45" s="332" t="s">
        <v>123</v>
      </c>
      <c r="B45" s="333"/>
      <c r="C45" s="333"/>
      <c r="D45" s="333"/>
      <c r="E45" s="333"/>
      <c r="F45" s="333"/>
      <c r="G45" s="333"/>
      <c r="H45" s="333"/>
      <c r="I45" s="333"/>
      <c r="J45" s="333"/>
      <c r="K45" s="334"/>
    </row>
    <row r="46" spans="1:11" ht="18" customHeight="1">
      <c r="A46" s="332" t="s">
        <v>203</v>
      </c>
      <c r="B46" s="333"/>
      <c r="C46" s="333"/>
      <c r="D46" s="333"/>
      <c r="E46" s="333"/>
      <c r="F46" s="333"/>
      <c r="G46" s="333"/>
      <c r="H46" s="333"/>
      <c r="I46" s="333"/>
      <c r="J46" s="333"/>
      <c r="K46" s="334"/>
    </row>
    <row r="47" spans="1:11" ht="18" customHeight="1">
      <c r="A47" s="325"/>
      <c r="B47" s="326"/>
      <c r="C47" s="326"/>
      <c r="D47" s="326"/>
      <c r="E47" s="326"/>
      <c r="F47" s="326"/>
      <c r="G47" s="326"/>
      <c r="H47" s="326"/>
      <c r="I47" s="326"/>
      <c r="J47" s="326"/>
      <c r="K47" s="327"/>
    </row>
    <row r="48" spans="1:11" ht="21" customHeight="1">
      <c r="A48" s="137" t="s">
        <v>135</v>
      </c>
      <c r="B48" s="335" t="s">
        <v>136</v>
      </c>
      <c r="C48" s="335"/>
      <c r="D48" s="138" t="s">
        <v>137</v>
      </c>
      <c r="E48" s="138"/>
      <c r="F48" s="138" t="s">
        <v>139</v>
      </c>
      <c r="G48" s="139">
        <v>45024</v>
      </c>
      <c r="H48" s="336" t="s">
        <v>140</v>
      </c>
      <c r="I48" s="336"/>
      <c r="J48" s="335" t="s">
        <v>141</v>
      </c>
      <c r="K48" s="337"/>
    </row>
    <row r="49" spans="1:11" ht="16.5" customHeight="1">
      <c r="A49" s="234" t="s">
        <v>142</v>
      </c>
      <c r="B49" s="235"/>
      <c r="C49" s="235"/>
      <c r="D49" s="235"/>
      <c r="E49" s="235"/>
      <c r="F49" s="235"/>
      <c r="G49" s="235"/>
      <c r="H49" s="235"/>
      <c r="I49" s="235"/>
      <c r="J49" s="235"/>
      <c r="K49" s="236"/>
    </row>
    <row r="50" spans="1:11" ht="16.5" customHeight="1">
      <c r="A50" s="338"/>
      <c r="B50" s="339"/>
      <c r="C50" s="339"/>
      <c r="D50" s="339"/>
      <c r="E50" s="339"/>
      <c r="F50" s="339"/>
      <c r="G50" s="339"/>
      <c r="H50" s="339"/>
      <c r="I50" s="339"/>
      <c r="J50" s="339"/>
      <c r="K50" s="340"/>
    </row>
    <row r="51" spans="1:11" ht="16.5" customHeight="1">
      <c r="A51" s="341"/>
      <c r="B51" s="342"/>
      <c r="C51" s="342"/>
      <c r="D51" s="342"/>
      <c r="E51" s="342"/>
      <c r="F51" s="342"/>
      <c r="G51" s="342"/>
      <c r="H51" s="342"/>
      <c r="I51" s="342"/>
      <c r="J51" s="342"/>
      <c r="K51" s="343"/>
    </row>
    <row r="52" spans="1:11" ht="21" customHeight="1">
      <c r="A52" s="137" t="s">
        <v>135</v>
      </c>
      <c r="B52" s="335" t="s">
        <v>136</v>
      </c>
      <c r="C52" s="335"/>
      <c r="D52" s="138" t="s">
        <v>137</v>
      </c>
      <c r="E52" s="138"/>
      <c r="F52" s="138" t="s">
        <v>139</v>
      </c>
      <c r="G52" s="140">
        <v>45024</v>
      </c>
      <c r="H52" s="336" t="s">
        <v>140</v>
      </c>
      <c r="I52" s="336"/>
      <c r="J52" s="335" t="s">
        <v>141</v>
      </c>
      <c r="K52" s="337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1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R25"/>
  <sheetViews>
    <sheetView workbookViewId="0">
      <selection activeCell="I25" sqref="I25:N25"/>
    </sheetView>
  </sheetViews>
  <sheetFormatPr defaultColWidth="9" defaultRowHeight="14.25"/>
  <cols>
    <col min="1" max="1" width="13.625" style="40" customWidth="1"/>
    <col min="2" max="2" width="8.5" style="40" customWidth="1"/>
    <col min="3" max="3" width="7.625" style="41" customWidth="1"/>
    <col min="4" max="8" width="7.625" style="40" customWidth="1"/>
    <col min="9" max="9" width="7.875" style="40" customWidth="1"/>
    <col min="10" max="10" width="9.75" style="40" customWidth="1"/>
    <col min="11" max="14" width="7.875" style="40" customWidth="1"/>
    <col min="15" max="17" width="7.875" style="112" customWidth="1"/>
    <col min="18" max="249" width="9" style="40"/>
    <col min="250" max="16384" width="9" style="2"/>
  </cols>
  <sheetData>
    <row r="1" spans="1:252" s="40" customFormat="1" ht="29.1" customHeight="1">
      <c r="A1" s="279" t="s">
        <v>145</v>
      </c>
      <c r="B1" s="279"/>
      <c r="C1" s="280"/>
      <c r="D1" s="280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114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</row>
    <row r="2" spans="1:252" s="40" customFormat="1" ht="20.100000000000001" customHeight="1">
      <c r="A2" s="43" t="s">
        <v>61</v>
      </c>
      <c r="B2" s="282" t="str">
        <f>首期!B4</f>
        <v>TAJJAM81233</v>
      </c>
      <c r="C2" s="283"/>
      <c r="D2" s="284"/>
      <c r="E2" s="44" t="s">
        <v>67</v>
      </c>
      <c r="F2" s="285" t="str">
        <f>首期!B5</f>
        <v>男式功能短袖T恤</v>
      </c>
      <c r="G2" s="285"/>
      <c r="H2" s="285"/>
      <c r="I2" s="285"/>
      <c r="J2" s="295"/>
      <c r="K2" s="55" t="s">
        <v>57</v>
      </c>
      <c r="L2" s="286" t="s">
        <v>56</v>
      </c>
      <c r="M2" s="286"/>
      <c r="N2" s="286"/>
      <c r="O2" s="286"/>
      <c r="P2" s="287"/>
      <c r="Q2" s="115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</row>
    <row r="3" spans="1:252" s="40" customFormat="1">
      <c r="A3" s="293" t="s">
        <v>146</v>
      </c>
      <c r="B3" s="288" t="s">
        <v>147</v>
      </c>
      <c r="C3" s="289"/>
      <c r="D3" s="288"/>
      <c r="E3" s="288"/>
      <c r="F3" s="288"/>
      <c r="G3" s="288"/>
      <c r="H3" s="288"/>
      <c r="I3" s="290"/>
      <c r="J3" s="296"/>
      <c r="K3" s="291" t="s">
        <v>148</v>
      </c>
      <c r="L3" s="291"/>
      <c r="M3" s="291"/>
      <c r="N3" s="291"/>
      <c r="O3" s="291"/>
      <c r="P3" s="292"/>
      <c r="Q3" s="116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</row>
    <row r="4" spans="1:252" s="40" customFormat="1" ht="16.5">
      <c r="A4" s="293"/>
      <c r="B4" s="294" t="s">
        <v>149</v>
      </c>
      <c r="C4" s="45" t="s">
        <v>109</v>
      </c>
      <c r="D4" s="45" t="s">
        <v>110</v>
      </c>
      <c r="E4" s="45" t="s">
        <v>111</v>
      </c>
      <c r="F4" s="45" t="s">
        <v>112</v>
      </c>
      <c r="G4" s="45" t="s">
        <v>150</v>
      </c>
      <c r="H4" s="45" t="s">
        <v>151</v>
      </c>
      <c r="I4" s="56"/>
      <c r="J4" s="296"/>
      <c r="K4" s="57"/>
      <c r="L4" s="58"/>
      <c r="M4" s="58"/>
      <c r="N4" s="58"/>
      <c r="O4" s="58"/>
      <c r="P4" s="58"/>
      <c r="Q4" s="59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</row>
    <row r="5" spans="1:252" s="40" customFormat="1" ht="20.100000000000001" customHeight="1">
      <c r="A5" s="293"/>
      <c r="B5" s="294"/>
      <c r="C5" s="45" t="s">
        <v>152</v>
      </c>
      <c r="D5" s="45" t="s">
        <v>153</v>
      </c>
      <c r="E5" s="45" t="s">
        <v>154</v>
      </c>
      <c r="F5" s="45" t="s">
        <v>155</v>
      </c>
      <c r="G5" s="45" t="s">
        <v>156</v>
      </c>
      <c r="H5" s="45" t="s">
        <v>157</v>
      </c>
      <c r="I5" s="56"/>
      <c r="J5" s="297"/>
      <c r="K5" s="60"/>
      <c r="L5" s="61"/>
      <c r="M5" s="61"/>
      <c r="N5" s="61"/>
      <c r="O5" s="62"/>
      <c r="P5" s="61"/>
      <c r="Q5" s="63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</row>
    <row r="6" spans="1:252" s="40" customFormat="1" ht="20.100000000000001" customHeight="1">
      <c r="A6" s="113" t="s">
        <v>160</v>
      </c>
      <c r="B6" s="47" t="s">
        <v>161</v>
      </c>
      <c r="C6" s="48">
        <f>D6-1</f>
        <v>65</v>
      </c>
      <c r="D6" s="48">
        <f>E6-2</f>
        <v>66</v>
      </c>
      <c r="E6" s="48">
        <v>68</v>
      </c>
      <c r="F6" s="48">
        <f>E6+2</f>
        <v>70</v>
      </c>
      <c r="G6" s="48">
        <f>F6+2</f>
        <v>72</v>
      </c>
      <c r="H6" s="48">
        <f>G6+1</f>
        <v>73</v>
      </c>
      <c r="I6" s="47"/>
      <c r="J6" s="297"/>
      <c r="K6" s="64"/>
      <c r="L6" s="64"/>
      <c r="M6" s="65"/>
      <c r="N6" s="64"/>
      <c r="O6" s="64"/>
      <c r="P6" s="64"/>
      <c r="Q6" s="66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</row>
    <row r="7" spans="1:252" s="40" customFormat="1" ht="20.100000000000001" customHeight="1">
      <c r="A7" s="113" t="s">
        <v>164</v>
      </c>
      <c r="B7" s="47" t="s">
        <v>165</v>
      </c>
      <c r="C7" s="48">
        <f>D7-0.6</f>
        <v>41.2</v>
      </c>
      <c r="D7" s="48">
        <f>E7-1.2</f>
        <v>41.8</v>
      </c>
      <c r="E7" s="48">
        <v>43</v>
      </c>
      <c r="F7" s="48">
        <f>E7+1.2</f>
        <v>44.2</v>
      </c>
      <c r="G7" s="48">
        <f>F7+1.2</f>
        <v>45.4</v>
      </c>
      <c r="H7" s="48">
        <f>G7+0.6</f>
        <v>46</v>
      </c>
      <c r="I7" s="47"/>
      <c r="J7" s="297"/>
      <c r="K7" s="64"/>
      <c r="L7" s="64"/>
      <c r="M7" s="64"/>
      <c r="N7" s="64"/>
      <c r="O7" s="64"/>
      <c r="P7" s="64"/>
      <c r="Q7" s="66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</row>
    <row r="8" spans="1:252" s="40" customFormat="1" ht="20.100000000000001" customHeight="1">
      <c r="A8" s="113" t="s">
        <v>167</v>
      </c>
      <c r="B8" s="47" t="s">
        <v>165</v>
      </c>
      <c r="C8" s="48">
        <f t="shared" ref="C8:C10" si="0">D8-4</f>
        <v>98</v>
      </c>
      <c r="D8" s="48">
        <f t="shared" ref="D8:D10" si="1">E8-4</f>
        <v>102</v>
      </c>
      <c r="E8" s="48">
        <v>106</v>
      </c>
      <c r="F8" s="48">
        <f t="shared" ref="F8:F10" si="2">E8+4</f>
        <v>110</v>
      </c>
      <c r="G8" s="48">
        <f>F8+4</f>
        <v>114</v>
      </c>
      <c r="H8" s="48">
        <f t="shared" ref="H8:H10" si="3">G8+6</f>
        <v>120</v>
      </c>
      <c r="I8" s="47"/>
      <c r="J8" s="297"/>
      <c r="K8" s="64"/>
      <c r="L8" s="64"/>
      <c r="M8" s="64"/>
      <c r="N8" s="64"/>
      <c r="O8" s="64"/>
      <c r="P8" s="64"/>
      <c r="Q8" s="66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</row>
    <row r="9" spans="1:252" s="40" customFormat="1" ht="20.100000000000001" customHeight="1">
      <c r="A9" s="113" t="s">
        <v>170</v>
      </c>
      <c r="B9" s="47" t="s">
        <v>165</v>
      </c>
      <c r="C9" s="48">
        <f t="shared" si="0"/>
        <v>96</v>
      </c>
      <c r="D9" s="48">
        <f t="shared" si="1"/>
        <v>100</v>
      </c>
      <c r="E9" s="48">
        <v>104</v>
      </c>
      <c r="F9" s="48">
        <f t="shared" si="2"/>
        <v>108</v>
      </c>
      <c r="G9" s="48">
        <f>F9+5</f>
        <v>113</v>
      </c>
      <c r="H9" s="48">
        <f t="shared" si="3"/>
        <v>119</v>
      </c>
      <c r="I9" s="47"/>
      <c r="J9" s="297"/>
      <c r="K9" s="64"/>
      <c r="L9" s="64"/>
      <c r="M9" s="64"/>
      <c r="N9" s="64"/>
      <c r="O9" s="64"/>
      <c r="P9" s="64"/>
      <c r="Q9" s="66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</row>
    <row r="10" spans="1:252" s="40" customFormat="1" ht="20.100000000000001" customHeight="1">
      <c r="A10" s="113" t="s">
        <v>171</v>
      </c>
      <c r="B10" s="47" t="s">
        <v>161</v>
      </c>
      <c r="C10" s="48">
        <f t="shared" si="0"/>
        <v>96</v>
      </c>
      <c r="D10" s="48">
        <f t="shared" si="1"/>
        <v>100</v>
      </c>
      <c r="E10" s="48">
        <v>104</v>
      </c>
      <c r="F10" s="48">
        <f t="shared" si="2"/>
        <v>108</v>
      </c>
      <c r="G10" s="48">
        <f>F10+5</f>
        <v>113</v>
      </c>
      <c r="H10" s="48">
        <f t="shared" si="3"/>
        <v>119</v>
      </c>
      <c r="I10" s="47"/>
      <c r="J10" s="297"/>
      <c r="K10" s="64"/>
      <c r="L10" s="64"/>
      <c r="M10" s="64"/>
      <c r="N10" s="64"/>
      <c r="O10" s="64"/>
      <c r="P10" s="64"/>
      <c r="Q10" s="66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</row>
    <row r="11" spans="1:252" s="40" customFormat="1" ht="20.100000000000001" customHeight="1">
      <c r="A11" s="113" t="s">
        <v>172</v>
      </c>
      <c r="B11" s="47" t="s">
        <v>173</v>
      </c>
      <c r="C11" s="48">
        <f>D11-1.2</f>
        <v>42.6</v>
      </c>
      <c r="D11" s="48">
        <f>E11-1.2</f>
        <v>43.8</v>
      </c>
      <c r="E11" s="48">
        <v>45</v>
      </c>
      <c r="F11" s="48">
        <f>E11+1.2</f>
        <v>46.2</v>
      </c>
      <c r="G11" s="48">
        <f>F11+1.2</f>
        <v>47.4</v>
      </c>
      <c r="H11" s="48">
        <f>G11+1.4</f>
        <v>48.8</v>
      </c>
      <c r="I11" s="47"/>
      <c r="J11" s="297"/>
      <c r="K11" s="64"/>
      <c r="L11" s="64"/>
      <c r="M11" s="64"/>
      <c r="N11" s="64"/>
      <c r="O11" s="64"/>
      <c r="P11" s="64"/>
      <c r="Q11" s="66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</row>
    <row r="12" spans="1:252" s="40" customFormat="1" ht="20.100000000000001" customHeight="1">
      <c r="A12" s="113" t="s">
        <v>174</v>
      </c>
      <c r="B12" s="47" t="s">
        <v>175</v>
      </c>
      <c r="C12" s="48">
        <f>D12-0.5</f>
        <v>20</v>
      </c>
      <c r="D12" s="48">
        <f>E12-0.5</f>
        <v>20.5</v>
      </c>
      <c r="E12" s="48">
        <v>21</v>
      </c>
      <c r="F12" s="48">
        <f t="shared" ref="F12:H12" si="4">E12+0.5</f>
        <v>21.5</v>
      </c>
      <c r="G12" s="48">
        <f t="shared" si="4"/>
        <v>22</v>
      </c>
      <c r="H12" s="48">
        <f t="shared" si="4"/>
        <v>22.5</v>
      </c>
      <c r="I12" s="67"/>
      <c r="J12" s="297"/>
      <c r="K12" s="64"/>
      <c r="L12" s="64"/>
      <c r="M12" s="64"/>
      <c r="N12" s="64"/>
      <c r="O12" s="64"/>
      <c r="P12" s="64"/>
      <c r="Q12" s="66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</row>
    <row r="13" spans="1:252" s="40" customFormat="1" ht="20.100000000000001" customHeight="1">
      <c r="A13" s="113" t="s">
        <v>178</v>
      </c>
      <c r="B13" s="47">
        <v>0</v>
      </c>
      <c r="C13" s="48">
        <f>D13-0.8</f>
        <v>17.899999999999999</v>
      </c>
      <c r="D13" s="48">
        <f>E13-0.8</f>
        <v>18.7</v>
      </c>
      <c r="E13" s="48">
        <v>19.5</v>
      </c>
      <c r="F13" s="48">
        <f>E13+0.8</f>
        <v>20.3</v>
      </c>
      <c r="G13" s="48">
        <f>F13+0.8</f>
        <v>21.1</v>
      </c>
      <c r="H13" s="48">
        <f>G13+1.3</f>
        <v>22.4</v>
      </c>
      <c r="I13" s="47"/>
      <c r="J13" s="297"/>
      <c r="K13" s="64"/>
      <c r="L13" s="64"/>
      <c r="M13" s="64"/>
      <c r="N13" s="64"/>
      <c r="O13" s="64"/>
      <c r="P13" s="64"/>
      <c r="Q13" s="66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</row>
    <row r="14" spans="1:252" s="40" customFormat="1" ht="20.100000000000001" customHeight="1">
      <c r="A14" s="113" t="s">
        <v>179</v>
      </c>
      <c r="B14" s="47">
        <v>0</v>
      </c>
      <c r="C14" s="48">
        <f>D14-0.7</f>
        <v>16.100000000000001</v>
      </c>
      <c r="D14" s="48">
        <f>E14-0.7</f>
        <v>16.8</v>
      </c>
      <c r="E14" s="48">
        <v>17.5</v>
      </c>
      <c r="F14" s="48">
        <f>E14+0.7</f>
        <v>18.2</v>
      </c>
      <c r="G14" s="48">
        <f>F14+0.7</f>
        <v>18.899999999999999</v>
      </c>
      <c r="H14" s="48">
        <f>G14+0.95</f>
        <v>19.850000000000001</v>
      </c>
      <c r="I14" s="47"/>
      <c r="J14" s="297"/>
      <c r="K14" s="64"/>
      <c r="L14" s="64"/>
      <c r="M14" s="64"/>
      <c r="N14" s="64"/>
      <c r="O14" s="64"/>
      <c r="P14" s="64"/>
      <c r="Q14" s="66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</row>
    <row r="15" spans="1:252" s="40" customFormat="1" ht="20.100000000000001" customHeight="1">
      <c r="A15" s="113" t="s">
        <v>180</v>
      </c>
      <c r="B15" s="47" t="s">
        <v>161</v>
      </c>
      <c r="C15" s="48">
        <f>D15</f>
        <v>2.5</v>
      </c>
      <c r="D15" s="48">
        <f>E15</f>
        <v>2.5</v>
      </c>
      <c r="E15" s="48">
        <v>2.5</v>
      </c>
      <c r="F15" s="48">
        <f t="shared" ref="F15:H15" si="5">E15</f>
        <v>2.5</v>
      </c>
      <c r="G15" s="48">
        <f t="shared" si="5"/>
        <v>2.5</v>
      </c>
      <c r="H15" s="48">
        <f t="shared" si="5"/>
        <v>2.5</v>
      </c>
      <c r="I15" s="47"/>
      <c r="J15" s="297"/>
      <c r="K15" s="64"/>
      <c r="L15" s="64"/>
      <c r="M15" s="64"/>
      <c r="N15" s="64"/>
      <c r="O15" s="64"/>
      <c r="P15" s="64"/>
      <c r="Q15" s="66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</row>
    <row r="16" spans="1:252" s="40" customFormat="1" ht="20.100000000000001" customHeight="1">
      <c r="A16" s="113" t="s">
        <v>181</v>
      </c>
      <c r="B16" s="47">
        <v>0</v>
      </c>
      <c r="C16" s="48">
        <f>D16</f>
        <v>1.2</v>
      </c>
      <c r="D16" s="48">
        <f>E16</f>
        <v>1.2</v>
      </c>
      <c r="E16" s="48">
        <v>1.2</v>
      </c>
      <c r="F16" s="48">
        <f t="shared" ref="F16:H16" si="6">E16</f>
        <v>1.2</v>
      </c>
      <c r="G16" s="48">
        <f t="shared" si="6"/>
        <v>1.2</v>
      </c>
      <c r="H16" s="48">
        <f t="shared" si="6"/>
        <v>1.2</v>
      </c>
      <c r="I16" s="47"/>
      <c r="J16" s="297"/>
      <c r="K16" s="64"/>
      <c r="L16" s="64"/>
      <c r="M16" s="64"/>
      <c r="N16" s="64"/>
      <c r="O16" s="64"/>
      <c r="P16" s="64"/>
      <c r="Q16" s="66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</row>
    <row r="17" spans="1:252" s="40" customFormat="1" ht="20.100000000000001" customHeight="1">
      <c r="A17" s="113" t="s">
        <v>182</v>
      </c>
      <c r="B17" s="47"/>
      <c r="C17" s="48">
        <f>D17-0</f>
        <v>19.100000000000001</v>
      </c>
      <c r="D17" s="48">
        <f>E17-0.4</f>
        <v>19.100000000000001</v>
      </c>
      <c r="E17" s="48">
        <v>19.5</v>
      </c>
      <c r="F17" s="48">
        <f>E17+0.4</f>
        <v>19.899999999999999</v>
      </c>
      <c r="G17" s="48">
        <f>F17+0.4</f>
        <v>20.3</v>
      </c>
      <c r="H17" s="48">
        <f>G17+0.6</f>
        <v>20.9</v>
      </c>
      <c r="I17" s="68"/>
      <c r="J17" s="297"/>
      <c r="K17" s="64"/>
      <c r="L17" s="64"/>
      <c r="M17" s="64"/>
      <c r="N17" s="64"/>
      <c r="O17" s="64"/>
      <c r="P17" s="64"/>
      <c r="Q17" s="66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</row>
    <row r="18" spans="1:252" s="40" customFormat="1" ht="20.100000000000001" customHeight="1">
      <c r="A18" s="113" t="s">
        <v>183</v>
      </c>
      <c r="B18" s="49"/>
      <c r="C18" s="48">
        <f>D18-0</f>
        <v>11.1</v>
      </c>
      <c r="D18" s="48">
        <f>E18-0.2</f>
        <v>11.1</v>
      </c>
      <c r="E18" s="48">
        <v>11.3</v>
      </c>
      <c r="F18" s="48">
        <f>E18+0.2</f>
        <v>11.5</v>
      </c>
      <c r="G18" s="48">
        <f>F18+0.2</f>
        <v>11.7</v>
      </c>
      <c r="H18" s="48">
        <f>G18+0.25</f>
        <v>11.95</v>
      </c>
      <c r="I18" s="68"/>
      <c r="J18" s="297"/>
      <c r="K18" s="64"/>
      <c r="L18" s="64"/>
      <c r="M18" s="64"/>
      <c r="N18" s="64"/>
      <c r="O18" s="64"/>
      <c r="P18" s="64"/>
      <c r="Q18" s="66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</row>
    <row r="19" spans="1:252" s="40" customFormat="1" ht="18">
      <c r="A19" s="113"/>
      <c r="B19" s="49"/>
      <c r="C19" s="50"/>
      <c r="D19" s="50"/>
      <c r="E19" s="50"/>
      <c r="F19" s="50"/>
      <c r="G19" s="50"/>
      <c r="H19" s="50"/>
      <c r="I19" s="68"/>
      <c r="J19" s="297"/>
      <c r="K19" s="64"/>
      <c r="L19" s="64"/>
      <c r="M19" s="64"/>
      <c r="N19" s="64"/>
      <c r="O19" s="64"/>
      <c r="P19" s="64"/>
      <c r="Q19" s="66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</row>
    <row r="20" spans="1:252" s="40" customFormat="1" ht="16.5">
      <c r="A20" s="51"/>
      <c r="B20" s="52"/>
      <c r="C20" s="53"/>
      <c r="D20" s="53"/>
      <c r="E20" s="54"/>
      <c r="F20" s="53"/>
      <c r="G20" s="53"/>
      <c r="H20" s="53"/>
      <c r="I20" s="53"/>
      <c r="J20" s="298"/>
      <c r="K20" s="69"/>
      <c r="L20" s="69"/>
      <c r="M20" s="70"/>
      <c r="N20" s="69"/>
      <c r="O20" s="69"/>
      <c r="P20" s="70"/>
      <c r="Q20" s="71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</row>
    <row r="21" spans="1:252" s="40" customFormat="1">
      <c r="C21" s="41"/>
      <c r="O21" s="112"/>
      <c r="P21" s="112"/>
      <c r="Q21" s="112"/>
      <c r="IP21" s="2"/>
      <c r="IQ21" s="2"/>
      <c r="IR21" s="2"/>
    </row>
    <row r="22" spans="1:252" s="40" customFormat="1">
      <c r="C22" s="41"/>
      <c r="O22" s="112"/>
      <c r="P22" s="112"/>
      <c r="Q22" s="112"/>
      <c r="IP22" s="2"/>
      <c r="IQ22" s="2"/>
      <c r="IR22" s="2"/>
    </row>
    <row r="23" spans="1:252">
      <c r="O23" s="40"/>
    </row>
    <row r="24" spans="1:252">
      <c r="O24" s="40"/>
    </row>
    <row r="25" spans="1:252">
      <c r="I25" s="72" t="s">
        <v>185</v>
      </c>
      <c r="J25" s="73">
        <v>45267</v>
      </c>
      <c r="K25" s="72" t="s">
        <v>186</v>
      </c>
      <c r="L25" s="72" t="s">
        <v>138</v>
      </c>
      <c r="M25" s="72" t="s">
        <v>187</v>
      </c>
      <c r="N25" s="72" t="s">
        <v>141</v>
      </c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20"/>
  </mergeCells>
  <phoneticPr fontId="51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opLeftCell="A5" workbookViewId="0">
      <selection activeCell="A19" sqref="A19:K19"/>
    </sheetView>
  </sheetViews>
  <sheetFormatPr defaultColWidth="10.125" defaultRowHeight="14.25"/>
  <cols>
    <col min="1" max="1" width="9.625" style="74" customWidth="1"/>
    <col min="2" max="2" width="11.125" style="74" customWidth="1"/>
    <col min="3" max="3" width="9.125" style="74" customWidth="1"/>
    <col min="4" max="4" width="9.5" style="74" customWidth="1"/>
    <col min="5" max="5" width="10.25" style="74" customWidth="1"/>
    <col min="6" max="6" width="10.375" style="74" customWidth="1"/>
    <col min="7" max="7" width="9.5" style="74" customWidth="1"/>
    <col min="8" max="8" width="9.125" style="74" customWidth="1"/>
    <col min="9" max="9" width="8.125" style="74" customWidth="1"/>
    <col min="10" max="10" width="10.5" style="74" customWidth="1"/>
    <col min="11" max="11" width="12.125" style="74" customWidth="1"/>
    <col min="12" max="12" width="10.125" style="74"/>
    <col min="13" max="13" width="12.625" style="74"/>
    <col min="14" max="16384" width="10.125" style="74"/>
  </cols>
  <sheetData>
    <row r="1" spans="1:11" ht="22.5">
      <c r="A1" s="299" t="s">
        <v>204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spans="1:11" ht="18" customHeight="1">
      <c r="A2" s="75" t="s">
        <v>53</v>
      </c>
      <c r="B2" s="344" t="s">
        <v>54</v>
      </c>
      <c r="C2" s="344"/>
      <c r="D2" s="77" t="s">
        <v>61</v>
      </c>
      <c r="E2" s="78" t="str">
        <f>首期!B4</f>
        <v>TAJJAM81233</v>
      </c>
      <c r="F2" s="79" t="s">
        <v>205</v>
      </c>
      <c r="G2" s="217" t="str">
        <f>首期!B5</f>
        <v>男式功能短袖T恤</v>
      </c>
      <c r="H2" s="218"/>
      <c r="I2" s="99" t="s">
        <v>57</v>
      </c>
      <c r="J2" s="345" t="s">
        <v>56</v>
      </c>
      <c r="K2" s="346"/>
    </row>
    <row r="3" spans="1:11" ht="18" customHeight="1">
      <c r="A3" s="82" t="s">
        <v>74</v>
      </c>
      <c r="B3" s="217">
        <v>15652</v>
      </c>
      <c r="C3" s="217"/>
      <c r="D3" s="83" t="s">
        <v>206</v>
      </c>
      <c r="E3" s="347">
        <v>44982</v>
      </c>
      <c r="F3" s="348"/>
      <c r="G3" s="348"/>
      <c r="H3" s="323" t="s">
        <v>207</v>
      </c>
      <c r="I3" s="323"/>
      <c r="J3" s="323"/>
      <c r="K3" s="324"/>
    </row>
    <row r="4" spans="1:11" ht="18" customHeight="1">
      <c r="A4" s="85" t="s">
        <v>71</v>
      </c>
      <c r="B4" s="86">
        <v>4</v>
      </c>
      <c r="C4" s="86">
        <v>6</v>
      </c>
      <c r="D4" s="87" t="s">
        <v>208</v>
      </c>
      <c r="E4" s="348" t="s">
        <v>209</v>
      </c>
      <c r="F4" s="348"/>
      <c r="G4" s="348"/>
      <c r="H4" s="257" t="s">
        <v>210</v>
      </c>
      <c r="I4" s="257"/>
      <c r="J4" s="96" t="s">
        <v>65</v>
      </c>
      <c r="K4" s="102" t="s">
        <v>66</v>
      </c>
    </row>
    <row r="5" spans="1:11" ht="18" customHeight="1">
      <c r="A5" s="85" t="s">
        <v>211</v>
      </c>
      <c r="B5" s="349">
        <v>1</v>
      </c>
      <c r="C5" s="349"/>
      <c r="D5" s="83" t="s">
        <v>212</v>
      </c>
      <c r="E5" s="83" t="s">
        <v>213</v>
      </c>
      <c r="G5" s="83"/>
      <c r="H5" s="257" t="s">
        <v>214</v>
      </c>
      <c r="I5" s="257"/>
      <c r="J5" s="96" t="s">
        <v>65</v>
      </c>
      <c r="K5" s="102" t="s">
        <v>66</v>
      </c>
    </row>
    <row r="6" spans="1:11" ht="18" customHeight="1">
      <c r="A6" s="88" t="s">
        <v>215</v>
      </c>
      <c r="B6" s="302">
        <v>315</v>
      </c>
      <c r="C6" s="302"/>
      <c r="D6" s="90" t="s">
        <v>216</v>
      </c>
      <c r="E6" s="91"/>
      <c r="F6" s="91"/>
      <c r="G6" s="90"/>
      <c r="H6" s="350" t="s">
        <v>217</v>
      </c>
      <c r="I6" s="350"/>
      <c r="J6" s="91" t="s">
        <v>65</v>
      </c>
      <c r="K6" s="103" t="s">
        <v>66</v>
      </c>
    </row>
    <row r="7" spans="1:11" ht="18" customHeight="1">
      <c r="A7" s="92"/>
      <c r="B7" s="93"/>
      <c r="C7" s="93"/>
      <c r="D7" s="92"/>
      <c r="E7" s="93"/>
      <c r="F7" s="94"/>
      <c r="G7" s="92"/>
      <c r="H7" s="94"/>
      <c r="I7" s="93"/>
      <c r="J7" s="93"/>
      <c r="K7" s="93"/>
    </row>
    <row r="8" spans="1:11" ht="18" customHeight="1">
      <c r="A8" s="95" t="s">
        <v>218</v>
      </c>
      <c r="B8" s="79" t="s">
        <v>219</v>
      </c>
      <c r="C8" s="79" t="s">
        <v>220</v>
      </c>
      <c r="D8" s="79" t="s">
        <v>221</v>
      </c>
      <c r="E8" s="79" t="s">
        <v>222</v>
      </c>
      <c r="F8" s="79" t="s">
        <v>223</v>
      </c>
      <c r="G8" s="351" t="s">
        <v>224</v>
      </c>
      <c r="H8" s="352"/>
      <c r="I8" s="352"/>
      <c r="J8" s="352"/>
      <c r="K8" s="353"/>
    </row>
    <row r="9" spans="1:11" ht="18" customHeight="1">
      <c r="A9" s="256" t="s">
        <v>225</v>
      </c>
      <c r="B9" s="257"/>
      <c r="C9" s="96" t="s">
        <v>65</v>
      </c>
      <c r="D9" s="96" t="s">
        <v>66</v>
      </c>
      <c r="E9" s="83" t="s">
        <v>226</v>
      </c>
      <c r="F9" s="97" t="s">
        <v>227</v>
      </c>
      <c r="G9" s="354"/>
      <c r="H9" s="355"/>
      <c r="I9" s="355"/>
      <c r="J9" s="355"/>
      <c r="K9" s="356"/>
    </row>
    <row r="10" spans="1:11" ht="18" customHeight="1">
      <c r="A10" s="256" t="s">
        <v>228</v>
      </c>
      <c r="B10" s="257"/>
      <c r="C10" s="96" t="s">
        <v>65</v>
      </c>
      <c r="D10" s="96" t="s">
        <v>66</v>
      </c>
      <c r="E10" s="83" t="s">
        <v>229</v>
      </c>
      <c r="F10" s="97" t="s">
        <v>230</v>
      </c>
      <c r="G10" s="354" t="s">
        <v>231</v>
      </c>
      <c r="H10" s="355"/>
      <c r="I10" s="355"/>
      <c r="J10" s="355"/>
      <c r="K10" s="356"/>
    </row>
    <row r="11" spans="1:11" ht="18" customHeight="1">
      <c r="A11" s="332" t="s">
        <v>195</v>
      </c>
      <c r="B11" s="333"/>
      <c r="C11" s="333"/>
      <c r="D11" s="333"/>
      <c r="E11" s="333"/>
      <c r="F11" s="333"/>
      <c r="G11" s="333"/>
      <c r="H11" s="333"/>
      <c r="I11" s="333"/>
      <c r="J11" s="333"/>
      <c r="K11" s="334"/>
    </row>
    <row r="12" spans="1:11" ht="18" customHeight="1">
      <c r="A12" s="82" t="s">
        <v>88</v>
      </c>
      <c r="B12" s="96" t="s">
        <v>84</v>
      </c>
      <c r="C12" s="96" t="s">
        <v>85</v>
      </c>
      <c r="D12" s="97"/>
      <c r="E12" s="83" t="s">
        <v>86</v>
      </c>
      <c r="F12" s="96" t="s">
        <v>84</v>
      </c>
      <c r="G12" s="96" t="s">
        <v>85</v>
      </c>
      <c r="H12" s="96"/>
      <c r="I12" s="83" t="s">
        <v>232</v>
      </c>
      <c r="J12" s="96" t="s">
        <v>84</v>
      </c>
      <c r="K12" s="102" t="s">
        <v>85</v>
      </c>
    </row>
    <row r="13" spans="1:11" ht="18" customHeight="1">
      <c r="A13" s="82" t="s">
        <v>91</v>
      </c>
      <c r="B13" s="96" t="s">
        <v>84</v>
      </c>
      <c r="C13" s="96" t="s">
        <v>85</v>
      </c>
      <c r="D13" s="97"/>
      <c r="E13" s="83" t="s">
        <v>96</v>
      </c>
      <c r="F13" s="96" t="s">
        <v>84</v>
      </c>
      <c r="G13" s="96" t="s">
        <v>85</v>
      </c>
      <c r="H13" s="96"/>
      <c r="I13" s="83" t="s">
        <v>233</v>
      </c>
      <c r="J13" s="96" t="s">
        <v>84</v>
      </c>
      <c r="K13" s="102" t="s">
        <v>85</v>
      </c>
    </row>
    <row r="14" spans="1:11" ht="18" customHeight="1">
      <c r="A14" s="88" t="s">
        <v>234</v>
      </c>
      <c r="B14" s="91" t="s">
        <v>84</v>
      </c>
      <c r="C14" s="91" t="s">
        <v>85</v>
      </c>
      <c r="D14" s="98"/>
      <c r="E14" s="90" t="s">
        <v>235</v>
      </c>
      <c r="F14" s="91" t="s">
        <v>84</v>
      </c>
      <c r="G14" s="91" t="s">
        <v>85</v>
      </c>
      <c r="H14" s="91"/>
      <c r="I14" s="90" t="s">
        <v>236</v>
      </c>
      <c r="J14" s="91" t="s">
        <v>84</v>
      </c>
      <c r="K14" s="103" t="s">
        <v>85</v>
      </c>
    </row>
    <row r="15" spans="1:11" ht="18" customHeight="1">
      <c r="A15" s="92"/>
      <c r="B15" s="94"/>
      <c r="C15" s="94"/>
      <c r="D15" s="93"/>
      <c r="E15" s="92"/>
      <c r="F15" s="94"/>
      <c r="G15" s="94"/>
      <c r="H15" s="94"/>
      <c r="I15" s="92"/>
      <c r="J15" s="94"/>
      <c r="K15" s="94"/>
    </row>
    <row r="16" spans="1:11" ht="18" customHeight="1">
      <c r="A16" s="322" t="s">
        <v>237</v>
      </c>
      <c r="B16" s="309"/>
      <c r="C16" s="309"/>
      <c r="D16" s="309"/>
      <c r="E16" s="309"/>
      <c r="F16" s="309"/>
      <c r="G16" s="309"/>
      <c r="H16" s="309"/>
      <c r="I16" s="309"/>
      <c r="J16" s="309"/>
      <c r="K16" s="310"/>
    </row>
    <row r="17" spans="1:11" ht="18" customHeight="1">
      <c r="A17" s="256" t="s">
        <v>238</v>
      </c>
      <c r="B17" s="257"/>
      <c r="C17" s="257"/>
      <c r="D17" s="257"/>
      <c r="E17" s="257"/>
      <c r="F17" s="257"/>
      <c r="G17" s="257"/>
      <c r="H17" s="257"/>
      <c r="I17" s="257"/>
      <c r="J17" s="257"/>
      <c r="K17" s="328"/>
    </row>
    <row r="18" spans="1:11" ht="18" customHeight="1">
      <c r="A18" s="256"/>
      <c r="B18" s="257"/>
      <c r="C18" s="257"/>
      <c r="D18" s="257"/>
      <c r="E18" s="257"/>
      <c r="F18" s="257"/>
      <c r="G18" s="257"/>
      <c r="H18" s="257"/>
      <c r="I18" s="257"/>
      <c r="J18" s="257"/>
      <c r="K18" s="328"/>
    </row>
    <row r="19" spans="1:11" ht="21.95" customHeight="1">
      <c r="A19" s="357"/>
      <c r="B19" s="358"/>
      <c r="C19" s="358"/>
      <c r="D19" s="358"/>
      <c r="E19" s="358"/>
      <c r="F19" s="358"/>
      <c r="G19" s="358"/>
      <c r="H19" s="358"/>
      <c r="I19" s="358"/>
      <c r="J19" s="358"/>
      <c r="K19" s="359"/>
    </row>
    <row r="20" spans="1:11" ht="21.95" customHeight="1">
      <c r="A20" s="311"/>
      <c r="B20" s="312"/>
      <c r="C20" s="312"/>
      <c r="D20" s="312"/>
      <c r="E20" s="312"/>
      <c r="F20" s="312"/>
      <c r="G20" s="312"/>
      <c r="H20" s="312"/>
      <c r="I20" s="312"/>
      <c r="J20" s="312"/>
      <c r="K20" s="360"/>
    </row>
    <row r="21" spans="1:11" ht="21.95" customHeight="1">
      <c r="A21" s="311"/>
      <c r="B21" s="312"/>
      <c r="C21" s="312"/>
      <c r="D21" s="312"/>
      <c r="E21" s="312"/>
      <c r="F21" s="312"/>
      <c r="G21" s="312"/>
      <c r="H21" s="312"/>
      <c r="I21" s="312"/>
      <c r="J21" s="312"/>
      <c r="K21" s="360"/>
    </row>
    <row r="22" spans="1:11" ht="21.95" customHeight="1">
      <c r="A22" s="311"/>
      <c r="B22" s="312"/>
      <c r="C22" s="312"/>
      <c r="D22" s="312"/>
      <c r="E22" s="312"/>
      <c r="F22" s="312"/>
      <c r="G22" s="312"/>
      <c r="H22" s="312"/>
      <c r="I22" s="312"/>
      <c r="J22" s="312"/>
      <c r="K22" s="360"/>
    </row>
    <row r="23" spans="1:11" ht="21.95" customHeight="1">
      <c r="A23" s="361"/>
      <c r="B23" s="362"/>
      <c r="C23" s="362"/>
      <c r="D23" s="362"/>
      <c r="E23" s="362"/>
      <c r="F23" s="362"/>
      <c r="G23" s="362"/>
      <c r="H23" s="362"/>
      <c r="I23" s="362"/>
      <c r="J23" s="362"/>
      <c r="K23" s="363"/>
    </row>
    <row r="24" spans="1:11" ht="18" customHeight="1">
      <c r="A24" s="256" t="s">
        <v>122</v>
      </c>
      <c r="B24" s="257"/>
      <c r="C24" s="96" t="s">
        <v>65</v>
      </c>
      <c r="D24" s="96" t="s">
        <v>66</v>
      </c>
      <c r="E24" s="323"/>
      <c r="F24" s="323"/>
      <c r="G24" s="323"/>
      <c r="H24" s="323"/>
      <c r="I24" s="323"/>
      <c r="J24" s="323"/>
      <c r="K24" s="324"/>
    </row>
    <row r="25" spans="1:11" ht="18" customHeight="1">
      <c r="A25" s="100" t="s">
        <v>239</v>
      </c>
      <c r="B25" s="364"/>
      <c r="C25" s="364"/>
      <c r="D25" s="364"/>
      <c r="E25" s="364"/>
      <c r="F25" s="364"/>
      <c r="G25" s="364"/>
      <c r="H25" s="364"/>
      <c r="I25" s="364"/>
      <c r="J25" s="364"/>
      <c r="K25" s="365"/>
    </row>
    <row r="26" spans="1:11">
      <c r="A26" s="366"/>
      <c r="B26" s="366"/>
      <c r="C26" s="366"/>
      <c r="D26" s="366"/>
      <c r="E26" s="366"/>
      <c r="F26" s="366"/>
      <c r="G26" s="366"/>
      <c r="H26" s="366"/>
      <c r="I26" s="366"/>
      <c r="J26" s="366"/>
      <c r="K26" s="366"/>
    </row>
    <row r="27" spans="1:11" ht="20.100000000000001" customHeight="1">
      <c r="A27" s="367" t="s">
        <v>240</v>
      </c>
      <c r="B27" s="352"/>
      <c r="C27" s="352"/>
      <c r="D27" s="352"/>
      <c r="E27" s="352"/>
      <c r="F27" s="352"/>
      <c r="G27" s="352"/>
      <c r="H27" s="352"/>
      <c r="I27" s="352"/>
      <c r="J27" s="352"/>
      <c r="K27" s="106" t="s">
        <v>241</v>
      </c>
    </row>
    <row r="28" spans="1:11" ht="23.1" customHeight="1">
      <c r="A28" s="311" t="s">
        <v>242</v>
      </c>
      <c r="B28" s="312"/>
      <c r="C28" s="312"/>
      <c r="D28" s="312"/>
      <c r="E28" s="312"/>
      <c r="F28" s="312"/>
      <c r="G28" s="312"/>
      <c r="H28" s="312"/>
      <c r="I28" s="312"/>
      <c r="J28" s="313"/>
      <c r="K28" s="107">
        <v>1</v>
      </c>
    </row>
    <row r="29" spans="1:11" ht="23.1" customHeight="1">
      <c r="A29" s="311" t="s">
        <v>243</v>
      </c>
      <c r="B29" s="312"/>
      <c r="C29" s="312"/>
      <c r="D29" s="312"/>
      <c r="E29" s="312"/>
      <c r="F29" s="312"/>
      <c r="G29" s="312"/>
      <c r="H29" s="312"/>
      <c r="I29" s="312"/>
      <c r="J29" s="313"/>
      <c r="K29" s="104">
        <v>1</v>
      </c>
    </row>
    <row r="30" spans="1:11" ht="23.1" customHeight="1">
      <c r="A30" s="311" t="s">
        <v>244</v>
      </c>
      <c r="B30" s="312"/>
      <c r="C30" s="312"/>
      <c r="D30" s="312"/>
      <c r="E30" s="312"/>
      <c r="F30" s="312"/>
      <c r="G30" s="312"/>
      <c r="H30" s="312"/>
      <c r="I30" s="312"/>
      <c r="J30" s="313"/>
      <c r="K30" s="104">
        <v>1</v>
      </c>
    </row>
    <row r="31" spans="1:11" ht="23.1" customHeight="1">
      <c r="A31" s="311"/>
      <c r="B31" s="312"/>
      <c r="C31" s="312"/>
      <c r="D31" s="312"/>
      <c r="E31" s="312"/>
      <c r="F31" s="312"/>
      <c r="G31" s="312"/>
      <c r="H31" s="312"/>
      <c r="I31" s="312"/>
      <c r="J31" s="313"/>
      <c r="K31" s="104"/>
    </row>
    <row r="32" spans="1:11" ht="23.1" customHeight="1">
      <c r="A32" s="311"/>
      <c r="B32" s="312"/>
      <c r="C32" s="312"/>
      <c r="D32" s="312"/>
      <c r="E32" s="312"/>
      <c r="F32" s="312"/>
      <c r="G32" s="312"/>
      <c r="H32" s="312"/>
      <c r="I32" s="312"/>
      <c r="J32" s="313"/>
      <c r="K32" s="108"/>
    </row>
    <row r="33" spans="1:11" ht="23.1" customHeight="1">
      <c r="A33" s="311"/>
      <c r="B33" s="312"/>
      <c r="C33" s="312"/>
      <c r="D33" s="312"/>
      <c r="E33" s="312"/>
      <c r="F33" s="312"/>
      <c r="G33" s="312"/>
      <c r="H33" s="312"/>
      <c r="I33" s="312"/>
      <c r="J33" s="313"/>
      <c r="K33" s="109"/>
    </row>
    <row r="34" spans="1:11" ht="23.1" customHeight="1">
      <c r="A34" s="311"/>
      <c r="B34" s="312"/>
      <c r="C34" s="312"/>
      <c r="D34" s="312"/>
      <c r="E34" s="312"/>
      <c r="F34" s="312"/>
      <c r="G34" s="312"/>
      <c r="H34" s="312"/>
      <c r="I34" s="312"/>
      <c r="J34" s="313"/>
      <c r="K34" s="104"/>
    </row>
    <row r="35" spans="1:11" ht="23.1" customHeight="1">
      <c r="A35" s="311"/>
      <c r="B35" s="312"/>
      <c r="C35" s="312"/>
      <c r="D35" s="312"/>
      <c r="E35" s="312"/>
      <c r="F35" s="312"/>
      <c r="G35" s="312"/>
      <c r="H35" s="312"/>
      <c r="I35" s="312"/>
      <c r="J35" s="313"/>
      <c r="K35" s="110"/>
    </row>
    <row r="36" spans="1:11" ht="23.1" customHeight="1">
      <c r="A36" s="368" t="s">
        <v>245</v>
      </c>
      <c r="B36" s="369"/>
      <c r="C36" s="369"/>
      <c r="D36" s="369"/>
      <c r="E36" s="369"/>
      <c r="F36" s="369"/>
      <c r="G36" s="369"/>
      <c r="H36" s="369"/>
      <c r="I36" s="369"/>
      <c r="J36" s="370"/>
      <c r="K36" s="111">
        <f>SUM(K28:K35)</f>
        <v>3</v>
      </c>
    </row>
    <row r="37" spans="1:11" ht="18.75" customHeight="1">
      <c r="A37" s="371" t="s">
        <v>246</v>
      </c>
      <c r="B37" s="372"/>
      <c r="C37" s="372"/>
      <c r="D37" s="372"/>
      <c r="E37" s="372"/>
      <c r="F37" s="372"/>
      <c r="G37" s="372"/>
      <c r="H37" s="372"/>
      <c r="I37" s="372"/>
      <c r="J37" s="372"/>
      <c r="K37" s="373"/>
    </row>
    <row r="38" spans="1:11" ht="18.75" customHeight="1">
      <c r="A38" s="256" t="s">
        <v>247</v>
      </c>
      <c r="B38" s="257"/>
      <c r="C38" s="257"/>
      <c r="D38" s="323" t="s">
        <v>248</v>
      </c>
      <c r="E38" s="323"/>
      <c r="F38" s="315" t="s">
        <v>249</v>
      </c>
      <c r="G38" s="374"/>
      <c r="H38" s="257" t="s">
        <v>250</v>
      </c>
      <c r="I38" s="257"/>
      <c r="J38" s="257" t="s">
        <v>251</v>
      </c>
      <c r="K38" s="328"/>
    </row>
    <row r="39" spans="1:11" ht="18.75" customHeight="1">
      <c r="A39" s="85" t="s">
        <v>123</v>
      </c>
      <c r="B39" s="257" t="s">
        <v>252</v>
      </c>
      <c r="C39" s="257"/>
      <c r="D39" s="257"/>
      <c r="E39" s="257"/>
      <c r="F39" s="257"/>
      <c r="G39" s="257"/>
      <c r="H39" s="257"/>
      <c r="I39" s="257"/>
      <c r="J39" s="257"/>
      <c r="K39" s="328"/>
    </row>
    <row r="40" spans="1:11" ht="24" customHeight="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328"/>
    </row>
    <row r="41" spans="1:11" ht="24" customHeight="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328"/>
    </row>
    <row r="42" spans="1:11" ht="32.1" customHeight="1">
      <c r="A42" s="88" t="s">
        <v>135</v>
      </c>
      <c r="B42" s="375" t="s">
        <v>253</v>
      </c>
      <c r="C42" s="375"/>
      <c r="D42" s="90" t="s">
        <v>254</v>
      </c>
      <c r="E42" s="98" t="s">
        <v>138</v>
      </c>
      <c r="F42" s="90" t="s">
        <v>139</v>
      </c>
      <c r="G42" s="101">
        <v>45241</v>
      </c>
      <c r="H42" s="376" t="s">
        <v>140</v>
      </c>
      <c r="I42" s="376"/>
      <c r="J42" s="375" t="s">
        <v>141</v>
      </c>
      <c r="K42" s="377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1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381000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23"/>
  <sheetViews>
    <sheetView view="pageBreakPreview" zoomScaleNormal="100" workbookViewId="0">
      <selection activeCell="J2" sqref="J2:J21"/>
    </sheetView>
  </sheetViews>
  <sheetFormatPr defaultColWidth="9" defaultRowHeight="14.25"/>
  <cols>
    <col min="1" max="1" width="22.125" style="40" customWidth="1"/>
    <col min="2" max="2" width="5.875" style="40" customWidth="1"/>
    <col min="3" max="3" width="8.125" style="40" customWidth="1"/>
    <col min="4" max="4" width="8.125" style="41" customWidth="1"/>
    <col min="5" max="8" width="8.125" style="40" customWidth="1"/>
    <col min="9" max="9" width="7.25" style="40" customWidth="1"/>
    <col min="10" max="10" width="10.875" style="40" customWidth="1"/>
    <col min="11" max="13" width="10.625" style="40" customWidth="1"/>
    <col min="14" max="16" width="10.625" style="42" customWidth="1"/>
    <col min="17" max="254" width="9" style="40"/>
    <col min="255" max="16384" width="9" style="2"/>
  </cols>
  <sheetData>
    <row r="1" spans="1:257" s="40" customFormat="1" ht="29.1" customHeight="1">
      <c r="A1" s="279" t="s">
        <v>145</v>
      </c>
      <c r="B1" s="279"/>
      <c r="C1" s="280"/>
      <c r="D1" s="280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40" customFormat="1" ht="20.100000000000001" customHeight="1">
      <c r="A2" s="43" t="s">
        <v>61</v>
      </c>
      <c r="B2" s="282" t="str">
        <f>首期!B4</f>
        <v>TAJJAM81233</v>
      </c>
      <c r="C2" s="283"/>
      <c r="D2" s="284"/>
      <c r="E2" s="44" t="s">
        <v>67</v>
      </c>
      <c r="F2" s="285" t="str">
        <f>首期!B5</f>
        <v>男式功能短袖T恤</v>
      </c>
      <c r="G2" s="285"/>
      <c r="H2" s="285"/>
      <c r="I2" s="285"/>
      <c r="J2" s="295"/>
      <c r="K2" s="55" t="s">
        <v>57</v>
      </c>
      <c r="L2" s="286" t="s">
        <v>56</v>
      </c>
      <c r="M2" s="286"/>
      <c r="N2" s="286"/>
      <c r="O2" s="286"/>
      <c r="P2" s="378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40" customFormat="1">
      <c r="A3" s="293" t="s">
        <v>146</v>
      </c>
      <c r="B3" s="288" t="s">
        <v>147</v>
      </c>
      <c r="C3" s="289"/>
      <c r="D3" s="288"/>
      <c r="E3" s="288"/>
      <c r="F3" s="288"/>
      <c r="G3" s="288"/>
      <c r="H3" s="288"/>
      <c r="I3" s="290"/>
      <c r="J3" s="296"/>
      <c r="K3" s="291" t="s">
        <v>148</v>
      </c>
      <c r="L3" s="291"/>
      <c r="M3" s="291"/>
      <c r="N3" s="291"/>
      <c r="O3" s="291"/>
      <c r="P3" s="379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40" customFormat="1" ht="16.5">
      <c r="A4" s="293"/>
      <c r="B4" s="294" t="s">
        <v>149</v>
      </c>
      <c r="C4" s="45" t="s">
        <v>109</v>
      </c>
      <c r="D4" s="45" t="s">
        <v>110</v>
      </c>
      <c r="E4" s="45" t="s">
        <v>111</v>
      </c>
      <c r="F4" s="45" t="s">
        <v>112</v>
      </c>
      <c r="G4" s="45" t="s">
        <v>150</v>
      </c>
      <c r="H4" s="45" t="s">
        <v>151</v>
      </c>
      <c r="I4" s="56"/>
      <c r="J4" s="296"/>
      <c r="K4" s="57"/>
      <c r="L4" s="58"/>
      <c r="M4" s="58" t="s">
        <v>112</v>
      </c>
      <c r="N4" s="58" t="s">
        <v>112</v>
      </c>
      <c r="O4" s="58"/>
      <c r="P4" s="59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40" customFormat="1" ht="16.5">
      <c r="A5" s="293"/>
      <c r="B5" s="294"/>
      <c r="C5" s="45" t="s">
        <v>152</v>
      </c>
      <c r="D5" s="45" t="s">
        <v>153</v>
      </c>
      <c r="E5" s="45" t="s">
        <v>154</v>
      </c>
      <c r="F5" s="45" t="s">
        <v>155</v>
      </c>
      <c r="G5" s="45" t="s">
        <v>156</v>
      </c>
      <c r="H5" s="45" t="s">
        <v>157</v>
      </c>
      <c r="I5" s="56"/>
      <c r="J5" s="297"/>
      <c r="K5" s="60"/>
      <c r="L5" s="61"/>
      <c r="M5" s="61" t="s">
        <v>158</v>
      </c>
      <c r="N5" s="61" t="s">
        <v>159</v>
      </c>
      <c r="O5" s="62"/>
      <c r="P5" s="63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40" customFormat="1" ht="21" customHeight="1">
      <c r="A6" s="46" t="s">
        <v>160</v>
      </c>
      <c r="B6" s="47" t="s">
        <v>161</v>
      </c>
      <c r="C6" s="48">
        <f>D6-1</f>
        <v>65</v>
      </c>
      <c r="D6" s="48">
        <f>E6-2</f>
        <v>66</v>
      </c>
      <c r="E6" s="48">
        <v>68</v>
      </c>
      <c r="F6" s="48">
        <f>E6+2</f>
        <v>70</v>
      </c>
      <c r="G6" s="48">
        <f>F6+2</f>
        <v>72</v>
      </c>
      <c r="H6" s="48">
        <f>G6+1</f>
        <v>73</v>
      </c>
      <c r="I6" s="47"/>
      <c r="J6" s="297"/>
      <c r="K6" s="64"/>
      <c r="L6" s="64"/>
      <c r="M6" s="65" t="s">
        <v>162</v>
      </c>
      <c r="N6" s="64" t="s">
        <v>163</v>
      </c>
      <c r="O6" s="64"/>
      <c r="P6" s="66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40" customFormat="1" ht="21" customHeight="1">
      <c r="A7" s="46" t="s">
        <v>164</v>
      </c>
      <c r="B7" s="47" t="s">
        <v>165</v>
      </c>
      <c r="C7" s="48">
        <f>D7-0.6</f>
        <v>41.2</v>
      </c>
      <c r="D7" s="48">
        <f>E7-1.2</f>
        <v>41.8</v>
      </c>
      <c r="E7" s="48">
        <v>43</v>
      </c>
      <c r="F7" s="48">
        <f>E7+1.2</f>
        <v>44.2</v>
      </c>
      <c r="G7" s="48">
        <f>F7+1.2</f>
        <v>45.4</v>
      </c>
      <c r="H7" s="48">
        <f>G7+0.6</f>
        <v>46</v>
      </c>
      <c r="I7" s="47"/>
      <c r="J7" s="297"/>
      <c r="K7" s="64"/>
      <c r="L7" s="64"/>
      <c r="M7" s="64" t="s">
        <v>166</v>
      </c>
      <c r="N7" s="64" t="s">
        <v>166</v>
      </c>
      <c r="O7" s="64"/>
      <c r="P7" s="66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40" customFormat="1" ht="21" customHeight="1">
      <c r="A8" s="46" t="s">
        <v>167</v>
      </c>
      <c r="B8" s="47" t="s">
        <v>165</v>
      </c>
      <c r="C8" s="48">
        <f t="shared" ref="C8:C10" si="0">D8-4</f>
        <v>98</v>
      </c>
      <c r="D8" s="48">
        <f t="shared" ref="D8:D10" si="1">E8-4</f>
        <v>102</v>
      </c>
      <c r="E8" s="48">
        <v>106</v>
      </c>
      <c r="F8" s="48">
        <f t="shared" ref="F8:F10" si="2">E8+4</f>
        <v>110</v>
      </c>
      <c r="G8" s="48">
        <f>F8+4</f>
        <v>114</v>
      </c>
      <c r="H8" s="48">
        <f t="shared" ref="H8:H10" si="3">G8+6</f>
        <v>120</v>
      </c>
      <c r="I8" s="47"/>
      <c r="J8" s="297"/>
      <c r="K8" s="64"/>
      <c r="L8" s="64"/>
      <c r="M8" s="64" t="s">
        <v>168</v>
      </c>
      <c r="N8" s="64" t="s">
        <v>169</v>
      </c>
      <c r="O8" s="64"/>
      <c r="P8" s="66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40" customFormat="1" ht="21" customHeight="1">
      <c r="A9" s="46" t="s">
        <v>170</v>
      </c>
      <c r="B9" s="47" t="s">
        <v>165</v>
      </c>
      <c r="C9" s="48">
        <f t="shared" si="0"/>
        <v>96</v>
      </c>
      <c r="D9" s="48">
        <f t="shared" si="1"/>
        <v>100</v>
      </c>
      <c r="E9" s="48">
        <v>104</v>
      </c>
      <c r="F9" s="48">
        <f t="shared" si="2"/>
        <v>108</v>
      </c>
      <c r="G9" s="48">
        <f>F9+5</f>
        <v>113</v>
      </c>
      <c r="H9" s="48">
        <f t="shared" si="3"/>
        <v>119</v>
      </c>
      <c r="I9" s="47"/>
      <c r="J9" s="297"/>
      <c r="K9" s="64"/>
      <c r="L9" s="64"/>
      <c r="M9" s="64" t="s">
        <v>166</v>
      </c>
      <c r="N9" s="64" t="s">
        <v>166</v>
      </c>
      <c r="O9" s="64"/>
      <c r="P9" s="66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40" customFormat="1" ht="20.100000000000001" customHeight="1">
      <c r="A10" s="46" t="s">
        <v>171</v>
      </c>
      <c r="B10" s="47" t="s">
        <v>161</v>
      </c>
      <c r="C10" s="48">
        <f t="shared" si="0"/>
        <v>96</v>
      </c>
      <c r="D10" s="48">
        <f t="shared" si="1"/>
        <v>100</v>
      </c>
      <c r="E10" s="48">
        <v>104</v>
      </c>
      <c r="F10" s="48">
        <f t="shared" si="2"/>
        <v>108</v>
      </c>
      <c r="G10" s="48">
        <f>F10+5</f>
        <v>113</v>
      </c>
      <c r="H10" s="48">
        <f t="shared" si="3"/>
        <v>119</v>
      </c>
      <c r="I10" s="47"/>
      <c r="J10" s="297"/>
      <c r="K10" s="64"/>
      <c r="L10" s="64"/>
      <c r="M10" s="64" t="s">
        <v>166</v>
      </c>
      <c r="N10" s="64" t="s">
        <v>168</v>
      </c>
      <c r="O10" s="64"/>
      <c r="P10" s="66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40" customFormat="1" ht="21" customHeight="1">
      <c r="A11" s="46" t="s">
        <v>172</v>
      </c>
      <c r="B11" s="47" t="s">
        <v>173</v>
      </c>
      <c r="C11" s="48">
        <f>D11-1.2</f>
        <v>42.6</v>
      </c>
      <c r="D11" s="48">
        <f>E11-1.2</f>
        <v>43.8</v>
      </c>
      <c r="E11" s="48">
        <v>45</v>
      </c>
      <c r="F11" s="48">
        <f>E11+1.2</f>
        <v>46.2</v>
      </c>
      <c r="G11" s="48">
        <f>F11+1.2</f>
        <v>47.4</v>
      </c>
      <c r="H11" s="48">
        <f>G11+1.4</f>
        <v>48.8</v>
      </c>
      <c r="I11" s="47"/>
      <c r="J11" s="297"/>
      <c r="K11" s="64"/>
      <c r="L11" s="64"/>
      <c r="M11" s="64" t="s">
        <v>166</v>
      </c>
      <c r="N11" s="64" t="s">
        <v>166</v>
      </c>
      <c r="O11" s="64"/>
      <c r="P11" s="66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40" customFormat="1" ht="21" customHeight="1">
      <c r="A12" s="46" t="s">
        <v>174</v>
      </c>
      <c r="B12" s="47" t="s">
        <v>175</v>
      </c>
      <c r="C12" s="48">
        <f>D12-0.5</f>
        <v>20</v>
      </c>
      <c r="D12" s="48">
        <f>E12-0.5</f>
        <v>20.5</v>
      </c>
      <c r="E12" s="48">
        <v>21</v>
      </c>
      <c r="F12" s="48">
        <f t="shared" ref="F12:H12" si="4">E12+0.5</f>
        <v>21.5</v>
      </c>
      <c r="G12" s="48">
        <f t="shared" si="4"/>
        <v>22</v>
      </c>
      <c r="H12" s="48">
        <f t="shared" si="4"/>
        <v>22.5</v>
      </c>
      <c r="I12" s="67"/>
      <c r="J12" s="297"/>
      <c r="K12" s="64"/>
      <c r="L12" s="64"/>
      <c r="M12" s="64" t="s">
        <v>176</v>
      </c>
      <c r="N12" s="64" t="s">
        <v>177</v>
      </c>
      <c r="O12" s="64"/>
      <c r="P12" s="66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40" customFormat="1" ht="21" customHeight="1">
      <c r="A13" s="46" t="s">
        <v>178</v>
      </c>
      <c r="B13" s="47">
        <v>0</v>
      </c>
      <c r="C13" s="48">
        <f>D13-0.8</f>
        <v>17.899999999999999</v>
      </c>
      <c r="D13" s="48">
        <f>E13-0.8</f>
        <v>18.7</v>
      </c>
      <c r="E13" s="48">
        <v>19.5</v>
      </c>
      <c r="F13" s="48">
        <f>E13+0.8</f>
        <v>20.3</v>
      </c>
      <c r="G13" s="48">
        <f>F13+0.8</f>
        <v>21.1</v>
      </c>
      <c r="H13" s="48">
        <f>G13+1.3</f>
        <v>22.4</v>
      </c>
      <c r="I13" s="47"/>
      <c r="J13" s="297"/>
      <c r="K13" s="64"/>
      <c r="L13" s="64"/>
      <c r="M13" s="64" t="s">
        <v>166</v>
      </c>
      <c r="N13" s="64" t="s">
        <v>163</v>
      </c>
      <c r="O13" s="64"/>
      <c r="P13" s="66"/>
      <c r="Q13" s="2"/>
      <c r="R13" s="2" t="s">
        <v>255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40" customFormat="1" ht="21" customHeight="1">
      <c r="A14" s="46" t="s">
        <v>179</v>
      </c>
      <c r="B14" s="47">
        <v>0</v>
      </c>
      <c r="C14" s="48">
        <f>D14-0.7</f>
        <v>16.100000000000001</v>
      </c>
      <c r="D14" s="48">
        <f>E14-0.7</f>
        <v>16.8</v>
      </c>
      <c r="E14" s="48">
        <v>17.5</v>
      </c>
      <c r="F14" s="48">
        <f>E14+0.7</f>
        <v>18.2</v>
      </c>
      <c r="G14" s="48">
        <f>F14+0.7</f>
        <v>18.899999999999999</v>
      </c>
      <c r="H14" s="48">
        <f>G14+0.95</f>
        <v>19.850000000000001</v>
      </c>
      <c r="I14" s="47"/>
      <c r="J14" s="297"/>
      <c r="K14" s="64"/>
      <c r="L14" s="64"/>
      <c r="M14" s="64" t="s">
        <v>177</v>
      </c>
      <c r="N14" s="64" t="s">
        <v>177</v>
      </c>
      <c r="O14" s="64"/>
      <c r="P14" s="66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40" customFormat="1" ht="21" customHeight="1">
      <c r="A15" s="46" t="s">
        <v>180</v>
      </c>
      <c r="B15" s="47" t="s">
        <v>161</v>
      </c>
      <c r="C15" s="48">
        <f>D15</f>
        <v>2.5</v>
      </c>
      <c r="D15" s="48">
        <f>E15</f>
        <v>2.5</v>
      </c>
      <c r="E15" s="48">
        <v>2.5</v>
      </c>
      <c r="F15" s="48">
        <f t="shared" ref="F15:H15" si="5">E15</f>
        <v>2.5</v>
      </c>
      <c r="G15" s="48">
        <f t="shared" si="5"/>
        <v>2.5</v>
      </c>
      <c r="H15" s="48">
        <f t="shared" si="5"/>
        <v>2.5</v>
      </c>
      <c r="I15" s="47"/>
      <c r="J15" s="297"/>
      <c r="K15" s="64"/>
      <c r="L15" s="64"/>
      <c r="M15" s="64" t="s">
        <v>166</v>
      </c>
      <c r="N15" s="64" t="s">
        <v>166</v>
      </c>
      <c r="O15" s="64"/>
      <c r="P15" s="66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40" customFormat="1" ht="21" customHeight="1">
      <c r="A16" s="46" t="s">
        <v>181</v>
      </c>
      <c r="B16" s="47">
        <v>0</v>
      </c>
      <c r="C16" s="48">
        <f>D16</f>
        <v>1.2</v>
      </c>
      <c r="D16" s="48">
        <f>E16</f>
        <v>1.2</v>
      </c>
      <c r="E16" s="48">
        <v>1.2</v>
      </c>
      <c r="F16" s="48">
        <f t="shared" ref="F16:H16" si="6">E16</f>
        <v>1.2</v>
      </c>
      <c r="G16" s="48">
        <f t="shared" si="6"/>
        <v>1.2</v>
      </c>
      <c r="H16" s="48">
        <f t="shared" si="6"/>
        <v>1.2</v>
      </c>
      <c r="I16" s="47"/>
      <c r="J16" s="297"/>
      <c r="K16" s="64"/>
      <c r="L16" s="64"/>
      <c r="M16" s="64" t="s">
        <v>166</v>
      </c>
      <c r="N16" s="64" t="s">
        <v>166</v>
      </c>
      <c r="O16" s="64"/>
      <c r="P16" s="66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40" customFormat="1" ht="21" customHeight="1">
      <c r="A17" s="46" t="s">
        <v>182</v>
      </c>
      <c r="B17" s="47"/>
      <c r="C17" s="48">
        <f>D17-0</f>
        <v>19.100000000000001</v>
      </c>
      <c r="D17" s="48">
        <f>E17-0.4</f>
        <v>19.100000000000001</v>
      </c>
      <c r="E17" s="48">
        <v>19.5</v>
      </c>
      <c r="F17" s="48">
        <f>E17+0.4</f>
        <v>19.899999999999999</v>
      </c>
      <c r="G17" s="48">
        <f>F17+0.4</f>
        <v>20.3</v>
      </c>
      <c r="H17" s="48">
        <f>G17+0.6</f>
        <v>20.9</v>
      </c>
      <c r="I17" s="68"/>
      <c r="J17" s="297"/>
      <c r="K17" s="64"/>
      <c r="L17" s="64"/>
      <c r="M17" s="64"/>
      <c r="N17" s="64"/>
      <c r="O17" s="64"/>
      <c r="P17" s="66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40" customFormat="1" ht="21" customHeight="1">
      <c r="A18" s="46" t="s">
        <v>183</v>
      </c>
      <c r="B18" s="49"/>
      <c r="C18" s="48">
        <f>D18-0</f>
        <v>11.1</v>
      </c>
      <c r="D18" s="48">
        <f>E18-0.2</f>
        <v>11.1</v>
      </c>
      <c r="E18" s="48">
        <v>11.3</v>
      </c>
      <c r="F18" s="48">
        <f>E18+0.2</f>
        <v>11.5</v>
      </c>
      <c r="G18" s="48">
        <f>F18+0.2</f>
        <v>11.7</v>
      </c>
      <c r="H18" s="48">
        <f>G18+0.25</f>
        <v>11.95</v>
      </c>
      <c r="I18" s="68"/>
      <c r="J18" s="297"/>
      <c r="K18" s="64"/>
      <c r="L18" s="64"/>
      <c r="M18" s="64"/>
      <c r="N18" s="64"/>
      <c r="O18" s="64"/>
      <c r="P18" s="66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40" customFormat="1" ht="18">
      <c r="A19" s="46"/>
      <c r="B19" s="49"/>
      <c r="C19" s="50"/>
      <c r="D19" s="50"/>
      <c r="E19" s="50"/>
      <c r="F19" s="50"/>
      <c r="G19" s="50"/>
      <c r="H19" s="50"/>
      <c r="I19" s="68"/>
      <c r="J19" s="297"/>
      <c r="K19" s="64"/>
      <c r="L19" s="64"/>
      <c r="M19" s="64"/>
      <c r="N19" s="64"/>
      <c r="O19" s="64"/>
      <c r="P19" s="66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40" customFormat="1" ht="18">
      <c r="A20" s="46"/>
      <c r="B20" s="49"/>
      <c r="C20" s="50"/>
      <c r="D20" s="50"/>
      <c r="E20" s="50"/>
      <c r="F20" s="50"/>
      <c r="G20" s="50"/>
      <c r="H20" s="50"/>
      <c r="I20" s="68"/>
      <c r="J20" s="297"/>
      <c r="K20" s="64"/>
      <c r="L20" s="64"/>
      <c r="M20" s="64"/>
      <c r="N20" s="64"/>
      <c r="O20" s="64"/>
      <c r="P20" s="66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40" customFormat="1" ht="16.5">
      <c r="A21" s="51"/>
      <c r="B21" s="52"/>
      <c r="C21" s="53"/>
      <c r="D21" s="53"/>
      <c r="E21" s="54"/>
      <c r="F21" s="53"/>
      <c r="G21" s="53"/>
      <c r="H21" s="53"/>
      <c r="I21" s="53"/>
      <c r="J21" s="298"/>
      <c r="K21" s="69"/>
      <c r="L21" s="69"/>
      <c r="M21" s="70"/>
      <c r="N21" s="69"/>
      <c r="O21" s="69"/>
      <c r="P21" s="71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3" spans="1:257">
      <c r="I23" s="72" t="s">
        <v>185</v>
      </c>
      <c r="J23" s="73">
        <v>45267</v>
      </c>
      <c r="K23" s="72" t="s">
        <v>186</v>
      </c>
      <c r="L23" s="72" t="s">
        <v>138</v>
      </c>
      <c r="M23" s="72" t="s">
        <v>187</v>
      </c>
      <c r="N23" s="72" t="s">
        <v>141</v>
      </c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21"/>
  </mergeCells>
  <phoneticPr fontId="51" type="noConversion"/>
  <pageMargins left="0.27500000000000002" right="0.118055555555556" top="0.51180555555555596" bottom="0.156944444444444" header="0.5" footer="0.118055555555556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B4" sqref="B4:E5"/>
    </sheetView>
  </sheetViews>
  <sheetFormatPr defaultColWidth="9" defaultRowHeight="14.25"/>
  <cols>
    <col min="1" max="1" width="7" customWidth="1"/>
    <col min="2" max="2" width="14.5" customWidth="1"/>
    <col min="3" max="3" width="19.125" style="37" customWidth="1"/>
    <col min="4" max="4" width="10.625" customWidth="1"/>
    <col min="5" max="5" width="20.375" customWidth="1"/>
    <col min="6" max="6" width="11.375" customWidth="1"/>
    <col min="7" max="7" width="8" customWidth="1"/>
    <col min="8" max="8" width="11.25" customWidth="1"/>
    <col min="9" max="14" width="7.25" customWidth="1"/>
    <col min="15" max="15" width="10.625" customWidth="1"/>
  </cols>
  <sheetData>
    <row r="1" spans="1:15" ht="29.25">
      <c r="A1" s="380" t="s">
        <v>256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</row>
    <row r="2" spans="1:15" s="1" customFormat="1" ht="16.5">
      <c r="A2" s="391" t="s">
        <v>257</v>
      </c>
      <c r="B2" s="392" t="s">
        <v>258</v>
      </c>
      <c r="C2" s="392" t="s">
        <v>259</v>
      </c>
      <c r="D2" s="392" t="s">
        <v>260</v>
      </c>
      <c r="E2" s="392" t="s">
        <v>261</v>
      </c>
      <c r="F2" s="392" t="s">
        <v>262</v>
      </c>
      <c r="G2" s="392" t="s">
        <v>263</v>
      </c>
      <c r="H2" s="392" t="s">
        <v>264</v>
      </c>
      <c r="I2" s="3" t="s">
        <v>265</v>
      </c>
      <c r="J2" s="3" t="s">
        <v>266</v>
      </c>
      <c r="K2" s="3" t="s">
        <v>267</v>
      </c>
      <c r="L2" s="3" t="s">
        <v>268</v>
      </c>
      <c r="M2" s="3" t="s">
        <v>269</v>
      </c>
      <c r="N2" s="392" t="s">
        <v>270</v>
      </c>
      <c r="O2" s="392" t="s">
        <v>271</v>
      </c>
    </row>
    <row r="3" spans="1:15" s="1" customFormat="1" ht="16.5">
      <c r="A3" s="391"/>
      <c r="B3" s="393"/>
      <c r="C3" s="393"/>
      <c r="D3" s="393"/>
      <c r="E3" s="393"/>
      <c r="F3" s="393"/>
      <c r="G3" s="393"/>
      <c r="H3" s="393"/>
      <c r="I3" s="3" t="s">
        <v>241</v>
      </c>
      <c r="J3" s="3" t="s">
        <v>241</v>
      </c>
      <c r="K3" s="3" t="s">
        <v>241</v>
      </c>
      <c r="L3" s="3" t="s">
        <v>241</v>
      </c>
      <c r="M3" s="3" t="s">
        <v>241</v>
      </c>
      <c r="N3" s="393"/>
      <c r="O3" s="393"/>
    </row>
    <row r="4" spans="1:15" ht="24.95" customHeight="1">
      <c r="A4" s="5">
        <v>1</v>
      </c>
      <c r="B4" s="13" t="s">
        <v>272</v>
      </c>
      <c r="C4" s="14" t="s">
        <v>273</v>
      </c>
      <c r="D4" s="13" t="s">
        <v>118</v>
      </c>
      <c r="E4" s="15" t="s">
        <v>274</v>
      </c>
      <c r="F4" s="13" t="s">
        <v>275</v>
      </c>
      <c r="G4" s="5" t="s">
        <v>65</v>
      </c>
      <c r="H4" s="5"/>
      <c r="I4" s="39">
        <v>2</v>
      </c>
      <c r="J4" s="39">
        <v>0</v>
      </c>
      <c r="K4" s="39">
        <v>3</v>
      </c>
      <c r="L4" s="39">
        <v>0</v>
      </c>
      <c r="M4" s="39">
        <v>0</v>
      </c>
      <c r="N4" s="5">
        <f>SUM(I4:M4)</f>
        <v>5</v>
      </c>
      <c r="O4" s="5"/>
    </row>
    <row r="5" spans="1:15" ht="24.95" customHeight="1">
      <c r="A5" s="5">
        <v>2</v>
      </c>
      <c r="B5" s="13" t="s">
        <v>276</v>
      </c>
      <c r="C5" s="14" t="s">
        <v>273</v>
      </c>
      <c r="D5" s="13" t="s">
        <v>119</v>
      </c>
      <c r="E5" s="15" t="s">
        <v>274</v>
      </c>
      <c r="F5" s="13" t="s">
        <v>275</v>
      </c>
      <c r="G5" s="5" t="s">
        <v>65</v>
      </c>
      <c r="H5" s="5"/>
      <c r="I5" s="39">
        <v>2</v>
      </c>
      <c r="J5" s="39">
        <v>0</v>
      </c>
      <c r="K5" s="39">
        <v>1</v>
      </c>
      <c r="L5" s="39">
        <v>0</v>
      </c>
      <c r="M5" s="39">
        <v>0</v>
      </c>
      <c r="N5" s="5">
        <f>SUM(I5:M5)</f>
        <v>3</v>
      </c>
      <c r="O5" s="5"/>
    </row>
    <row r="6" spans="1:15" ht="24.95" customHeight="1">
      <c r="A6" s="5"/>
      <c r="B6" s="27"/>
      <c r="C6" s="27"/>
      <c r="D6" s="27"/>
      <c r="E6" s="28"/>
      <c r="F6" s="12"/>
      <c r="G6" s="5"/>
      <c r="H6" s="5"/>
      <c r="I6" s="39"/>
      <c r="J6" s="39"/>
      <c r="K6" s="39"/>
      <c r="L6" s="39"/>
      <c r="M6" s="39"/>
      <c r="N6" s="5"/>
      <c r="O6" s="5"/>
    </row>
    <row r="7" spans="1:15" ht="24.95" customHeight="1">
      <c r="A7" s="6"/>
      <c r="B7" s="6"/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24.95" customHeight="1">
      <c r="A8" s="6"/>
      <c r="B8" s="6"/>
      <c r="C8" s="5"/>
      <c r="D8" s="6"/>
      <c r="E8" s="38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ht="24.95" customHeight="1">
      <c r="A9" s="6"/>
      <c r="B9" s="6"/>
      <c r="C9" s="5"/>
      <c r="D9" s="6"/>
      <c r="E9" s="38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>
      <c r="A10" s="6"/>
      <c r="B10" s="6"/>
      <c r="C10" s="5"/>
      <c r="D10" s="6"/>
      <c r="E10" s="38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>
      <c r="A11" s="6"/>
      <c r="B11" s="6"/>
      <c r="C11" s="5"/>
      <c r="D11" s="6"/>
      <c r="E11" s="38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s="2" customFormat="1" ht="18.75">
      <c r="A12" s="381" t="s">
        <v>277</v>
      </c>
      <c r="B12" s="382"/>
      <c r="C12" s="383"/>
      <c r="D12" s="384"/>
      <c r="E12" s="385"/>
      <c r="F12" s="386"/>
      <c r="G12" s="386"/>
      <c r="H12" s="386"/>
      <c r="I12" s="387"/>
      <c r="J12" s="381" t="s">
        <v>278</v>
      </c>
      <c r="K12" s="382"/>
      <c r="L12" s="382"/>
      <c r="M12" s="384"/>
      <c r="N12" s="8"/>
      <c r="O12" s="10"/>
    </row>
    <row r="13" spans="1:15" ht="16.5">
      <c r="A13" s="388" t="s">
        <v>279</v>
      </c>
      <c r="B13" s="389"/>
      <c r="C13" s="390"/>
      <c r="D13" s="389"/>
      <c r="E13" s="389"/>
      <c r="F13" s="389"/>
      <c r="G13" s="389"/>
      <c r="H13" s="389"/>
      <c r="I13" s="389"/>
      <c r="J13" s="389"/>
      <c r="K13" s="389"/>
      <c r="L13" s="389"/>
      <c r="M13" s="389"/>
      <c r="N13" s="389"/>
      <c r="O13" s="38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1" type="noConversion"/>
  <dataValidations count="1">
    <dataValidation type="list" allowBlank="1" showInputMessage="1" showErrorMessage="1" sqref="O1 O3 O4 O5:O6 O8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3</vt:i4>
      </vt:variant>
    </vt:vector>
  </HeadingPairs>
  <TitlesOfParts>
    <vt:vector size="17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尾期（第一批）</vt:lpstr>
      <vt:lpstr>验货尺寸表 (尾期第一批)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'验货尺寸表 (尾期第一批) '!Print_Area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2023-12-11T02:56:12Z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2F0C723B56884D749BFBB26E061E3DE4_11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true</vt:bool>
  </property>
</Properties>
</file>