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润安源23FW\TAMMFL91093\8-22尾期500件\"/>
    </mc:Choice>
  </mc:AlternateContent>
  <xr:revisionPtr revIDLastSave="0" documentId="13_ncr:1_{E02B65EF-4EA9-4F5B-B296-C0049470CE93}" xr6:coauthVersionLast="47" xr6:coauthVersionMax="47" xr10:uidLastSave="{00000000-0000-0000-0000-000000000000}"/>
  <bookViews>
    <workbookView xWindow="-120" yWindow="-120" windowWidth="20730" windowHeight="11160" tabRatio="843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首期尺寸表!$A$1:$P$28</definedName>
  </definedNames>
  <calcPr calcId="191029" concurrentCalc="0"/>
</workbook>
</file>

<file path=xl/calcChain.xml><?xml version="1.0" encoding="utf-8"?>
<calcChain xmlns="http://schemas.openxmlformats.org/spreadsheetml/2006/main">
  <c r="F11" i="6" l="1"/>
  <c r="G11" i="6"/>
  <c r="H11" i="6"/>
  <c r="D11" i="6"/>
  <c r="C11" i="6"/>
  <c r="B11" i="6"/>
  <c r="F10" i="6"/>
  <c r="G10" i="6"/>
  <c r="H10" i="6"/>
  <c r="D10" i="6"/>
  <c r="C10" i="6"/>
  <c r="B10" i="6"/>
  <c r="F9" i="6"/>
  <c r="G9" i="6"/>
  <c r="H9" i="6"/>
  <c r="D9" i="6"/>
  <c r="C9" i="6"/>
  <c r="B9" i="6"/>
  <c r="F8" i="6"/>
  <c r="G8" i="6"/>
  <c r="H8" i="6"/>
  <c r="D8" i="6"/>
  <c r="C8" i="6"/>
  <c r="B8" i="6"/>
  <c r="F7" i="6"/>
  <c r="G7" i="6"/>
  <c r="H7" i="6"/>
  <c r="D7" i="6"/>
  <c r="C7" i="6"/>
  <c r="B7" i="6"/>
  <c r="F6" i="6"/>
  <c r="G6" i="6"/>
  <c r="H6" i="6"/>
  <c r="D6" i="6"/>
  <c r="C6" i="6"/>
  <c r="B6" i="6"/>
  <c r="F5" i="6"/>
  <c r="G5" i="6"/>
  <c r="H5" i="6"/>
  <c r="D5" i="6"/>
  <c r="C5" i="6"/>
  <c r="B5" i="6"/>
  <c r="G2" i="6"/>
  <c r="B2" i="6"/>
  <c r="E3" i="5"/>
  <c r="J2" i="5"/>
  <c r="G2" i="5"/>
  <c r="E2" i="5"/>
  <c r="F16" i="13"/>
  <c r="G16" i="13"/>
  <c r="H16" i="13"/>
  <c r="D16" i="13"/>
  <c r="C16" i="13"/>
  <c r="B16" i="13"/>
  <c r="F15" i="13"/>
  <c r="G15" i="13"/>
  <c r="H15" i="13"/>
  <c r="D15" i="13"/>
  <c r="C15" i="13"/>
  <c r="B15" i="13"/>
  <c r="F14" i="13"/>
  <c r="G14" i="13"/>
  <c r="H14" i="13"/>
  <c r="D14" i="13"/>
  <c r="C14" i="13"/>
  <c r="B14" i="13"/>
  <c r="F13" i="13"/>
  <c r="G13" i="13"/>
  <c r="H13" i="13"/>
  <c r="D13" i="13"/>
  <c r="C13" i="13"/>
  <c r="B13" i="13"/>
  <c r="F12" i="13"/>
  <c r="G12" i="13"/>
  <c r="H12" i="13"/>
  <c r="D12" i="13"/>
  <c r="C12" i="13"/>
  <c r="B12" i="13"/>
  <c r="F11" i="13"/>
  <c r="G11" i="13"/>
  <c r="H11" i="13"/>
  <c r="D11" i="13"/>
  <c r="C11" i="13"/>
  <c r="B11" i="13"/>
  <c r="F10" i="13"/>
  <c r="G10" i="13"/>
  <c r="H10" i="13"/>
  <c r="D10" i="13"/>
  <c r="C10" i="13"/>
  <c r="B10" i="13"/>
  <c r="F9" i="13"/>
  <c r="G9" i="13"/>
  <c r="H9" i="13"/>
  <c r="D9" i="13"/>
  <c r="C9" i="13"/>
  <c r="B9" i="13"/>
  <c r="F8" i="13"/>
  <c r="G8" i="13"/>
  <c r="H8" i="13"/>
  <c r="D8" i="13"/>
  <c r="C8" i="13"/>
  <c r="B8" i="13"/>
  <c r="F7" i="13"/>
  <c r="G7" i="13"/>
  <c r="H7" i="13"/>
  <c r="D7" i="13"/>
  <c r="C7" i="13"/>
  <c r="B7" i="13"/>
  <c r="F6" i="13"/>
  <c r="G6" i="13"/>
  <c r="H6" i="13"/>
  <c r="D6" i="13"/>
  <c r="C6" i="13"/>
  <c r="B6" i="13"/>
</calcChain>
</file>

<file path=xl/sharedStrings.xml><?xml version="1.0" encoding="utf-8"?>
<sst xmlns="http://schemas.openxmlformats.org/spreadsheetml/2006/main" count="942" uniqueCount="396">
  <si>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</si>
  <si>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</si>
  <si>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</si>
  <si>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</si>
  <si>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</si>
  <si>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</si>
  <si>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</si>
  <si>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</si>
  <si>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</si>
  <si>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</si>
  <si>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</si>
  <si>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</si>
  <si>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</si>
  <si>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</si>
  <si>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</si>
  <si>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</si>
  <si>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</si>
  <si>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</si>
  <si>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</si>
  <si>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</si>
  <si>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</si>
  <si>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</si>
  <si>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</si>
  <si>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</si>
  <si>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</si>
  <si>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</si>
  <si>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</si>
  <si>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</si>
  <si>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</si>
  <si>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</si>
  <si>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</si>
  <si>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</si>
  <si>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</si>
  <si>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</si>
  <si>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</si>
  <si>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</si>
  <si>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</si>
  <si>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</si>
  <si>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</si>
  <si>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</si>
  <si>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</si>
  <si>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</si>
  <si>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</si>
  <si>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</si>
  <si>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</si>
  <si>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</si>
  <si>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</si>
  <si>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</si>
  <si>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</si>
  <si>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</si>
  <si>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</si>
  <si>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</si>
  <si>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</si>
  <si>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</si>
  <si>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</si>
  <si>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</si>
  <si>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</si>
  <si>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</si>
  <si>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</si>
  <si>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</si>
  <si>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TAMMFL91093</t>
  </si>
  <si>
    <t>合同交期</t>
  </si>
  <si>
    <t>产前确认样</t>
  </si>
  <si>
    <t>有</t>
  </si>
  <si>
    <t>无</t>
  </si>
  <si>
    <t>品名</t>
  </si>
  <si>
    <t>南极带队服</t>
  </si>
  <si>
    <t>上线日</t>
  </si>
  <si>
    <t>原辅材料卡</t>
  </si>
  <si>
    <t>色/号型数</t>
  </si>
  <si>
    <t>黑色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</si>
  <si>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</si>
  <si>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</si>
  <si>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</si>
  <si>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</si>
  <si>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</si>
  <si>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</si>
  <si>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</si>
  <si>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</si>
  <si>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</si>
  <si>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</si>
  <si>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</si>
  <si>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</si>
  <si>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</si>
  <si>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</si>
  <si>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</si>
  <si>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</si>
  <si>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</si>
  <si>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</si>
  <si>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</si>
  <si>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</si>
  <si>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</si>
  <si>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</si>
  <si>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</si>
  <si>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</si>
  <si>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</si>
  <si>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</si>
  <si>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</si>
  <si>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</si>
  <si>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</si>
  <si>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</si>
  <si>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</si>
  <si>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</si>
  <si>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</si>
  <si>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</si>
  <si>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</si>
  <si>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</si>
  <si>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</si>
  <si>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</si>
  <si>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</si>
  <si>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</si>
  <si>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</si>
  <si>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</si>
  <si>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</si>
  <si>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</si>
  <si>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</si>
  <si>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</si>
  <si>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500件+150件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</si>
  <si>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</si>
  <si>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</si>
  <si>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</si>
  <si>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</si>
  <si>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</si>
  <si>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1，套结线头不能热熔。</t>
  </si>
  <si>
    <t>2，裤鼻子固定针不可超针。</t>
  </si>
  <si>
    <t>3，腰袢翻吐，腰面偏松。</t>
  </si>
  <si>
    <t>4，脚口胶条激光。</t>
  </si>
  <si>
    <t>5，腰头内贴偏松，起皱。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</si>
  <si>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</si>
  <si>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</si>
  <si>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</si>
  <si>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</si>
  <si>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</si>
  <si>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</si>
  <si>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</si>
  <si>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</si>
  <si>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</si>
  <si>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</si>
  <si>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</si>
  <si>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</si>
  <si>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</si>
  <si>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</si>
  <si>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班组已经开始改善。</t>
  </si>
  <si>
    <t>复核时间</t>
  </si>
  <si>
    <t>QC规格测量表</t>
  </si>
  <si>
    <t>部位名称</t>
  </si>
  <si>
    <t>指示规格  FINAL SPEC</t>
  </si>
  <si>
    <t>样品规格  SAMPLE SPEC</t>
  </si>
  <si>
    <t>160/76B</t>
  </si>
  <si>
    <t>165/80B</t>
  </si>
  <si>
    <t>170/84B</t>
  </si>
  <si>
    <t>175/88B</t>
  </si>
  <si>
    <t>180/92B</t>
  </si>
  <si>
    <t>185/96B</t>
  </si>
  <si>
    <t>190/100B</t>
  </si>
  <si>
    <t>水洗前</t>
  </si>
  <si>
    <t>水洗后</t>
  </si>
  <si>
    <t>裤外侧长</t>
  </si>
  <si>
    <t>103.5</t>
  </si>
  <si>
    <t>腰围（平量）</t>
  </si>
  <si>
    <t>90</t>
  </si>
  <si>
    <t>臀围</t>
  </si>
  <si>
    <t>110</t>
  </si>
  <si>
    <t>腿围/2</t>
  </si>
  <si>
    <t>34</t>
  </si>
  <si>
    <t>膝围/2</t>
  </si>
  <si>
    <t>25.5</t>
  </si>
  <si>
    <t>25</t>
  </si>
  <si>
    <t>脚口/2（长裤）</t>
  </si>
  <si>
    <t>21</t>
  </si>
  <si>
    <t>前裆长</t>
  </si>
  <si>
    <t>29</t>
  </si>
  <si>
    <t>后裆长</t>
  </si>
  <si>
    <t>45</t>
  </si>
  <si>
    <t>前门襟长</t>
  </si>
  <si>
    <t>14.5</t>
  </si>
  <si>
    <t>前插袋</t>
  </si>
  <si>
    <t>17</t>
  </si>
  <si>
    <t>腰头高</t>
  </si>
  <si>
    <t>4.5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</si>
  <si>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</si>
  <si>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</si>
  <si>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</si>
  <si>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</si>
  <si>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</si>
  <si>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</si>
  <si>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</si>
  <si>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</si>
  <si>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</si>
  <si>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</si>
  <si>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</si>
  <si>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</si>
  <si>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</si>
  <si>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</si>
  <si>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</si>
  <si>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</si>
  <si>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</si>
  <si>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</si>
  <si>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</si>
  <si>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大货订单</t>
  </si>
  <si>
    <t>产品名称</t>
  </si>
  <si>
    <t>合同日期</t>
  </si>
  <si>
    <t>检验资料确认</t>
  </si>
  <si>
    <t>交货形式</t>
  </si>
  <si>
    <t>天津仓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</si>
  <si>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</si>
  <si>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</si>
  <si>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</si>
  <si>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</si>
  <si>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</si>
  <si>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</si>
  <si>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</si>
  <si>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</si>
  <si>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</si>
  <si>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</si>
  <si>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</si>
  <si>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</si>
  <si>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</si>
  <si>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</si>
  <si>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</si>
  <si>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</si>
  <si>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</si>
  <si>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</si>
  <si>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</si>
  <si>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</si>
  <si>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</si>
  <si>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</si>
  <si>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</si>
  <si>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</si>
  <si>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</si>
  <si>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</si>
  <si>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</si>
  <si>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</si>
  <si>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</si>
  <si>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①成品完成比例（5%）：</t>
  </si>
  <si>
    <t>②检验明细：检查13件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</si>
  <si>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</si>
  <si>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</si>
  <si>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</si>
  <si>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</si>
  <si>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</si>
  <si>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</si>
  <si>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</si>
  <si>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</si>
  <si>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</si>
  <si>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</si>
  <si>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</si>
  <si>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</si>
  <si>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</si>
  <si>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</si>
  <si>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</si>
  <si>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</si>
  <si>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</si>
  <si>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</si>
  <si>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</si>
  <si>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</si>
  <si>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</si>
  <si>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</si>
  <si>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</si>
  <si>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</si>
  <si>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</si>
  <si>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</si>
  <si>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</si>
  <si>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</si>
  <si>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FW11360</t>
  </si>
  <si>
    <t>合格</t>
  </si>
  <si>
    <t>YES</t>
  </si>
  <si>
    <t>制表时间：2023年7月26日</t>
  </si>
  <si>
    <t>测试人签名：李红尘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</si>
  <si>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</si>
  <si>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</si>
  <si>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</si>
  <si>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</si>
  <si>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</si>
  <si>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</si>
  <si>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</si>
  <si>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</si>
  <si>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</si>
  <si>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1#</t>
  </si>
  <si>
    <t>1/0.5</t>
  </si>
  <si>
    <t>1/0.4</t>
  </si>
  <si>
    <t>2#</t>
  </si>
  <si>
    <t>3#</t>
  </si>
  <si>
    <t>测试人签名：刘珍珍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</si>
  <si>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</si>
  <si>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</si>
  <si>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</si>
  <si>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</si>
  <si>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</si>
  <si>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</si>
  <si>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</si>
  <si>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</si>
  <si>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</si>
  <si>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</si>
  <si>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</si>
  <si>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r>
      <rPr>
        <sz val="10.5"/>
        <color rgb="FF666666"/>
        <rFont val="微软雅黑"/>
        <family val="2"/>
        <charset val="134"/>
      </rPr>
      <t>YK00028</t>
    </r>
  </si>
  <si>
    <t>3号尼龙正尾拉链</t>
  </si>
  <si>
    <r>
      <rPr>
        <sz val="10.5"/>
        <color rgb="FF666666"/>
        <rFont val="微软雅黑"/>
        <family val="2"/>
        <charset val="134"/>
      </rPr>
      <t>XJ00002</t>
    </r>
  </si>
  <si>
    <t>橡筋绳</t>
  </si>
  <si>
    <r>
      <rPr>
        <sz val="10.5"/>
        <color rgb="FF666666"/>
        <rFont val="微软雅黑"/>
        <family val="2"/>
        <charset val="134"/>
      </rPr>
      <t>ZD00014</t>
    </r>
  </si>
  <si>
    <t>订卡织带</t>
  </si>
  <si>
    <r>
      <rPr>
        <sz val="10.5"/>
        <color rgb="FF666666"/>
        <rFont val="微软雅黑"/>
        <family val="2"/>
        <charset val="134"/>
      </rPr>
      <t>SJ00044</t>
    </r>
  </si>
  <si>
    <t>松紧带</t>
  </si>
  <si>
    <r>
      <rPr>
        <sz val="10.5"/>
        <color rgb="FF666666"/>
        <rFont val="微软雅黑"/>
        <family val="2"/>
        <charset val="134"/>
      </rPr>
      <t>MS00071</t>
    </r>
  </si>
  <si>
    <t>魔术贴</t>
  </si>
  <si>
    <t>物料6</t>
  </si>
  <si>
    <t>物料7</t>
  </si>
  <si>
    <t>物料8</t>
  </si>
  <si>
    <t>物料9</t>
  </si>
  <si>
    <t>物料10</t>
  </si>
  <si>
    <r>
      <rPr>
        <sz val="10.5"/>
        <color rgb="FF666666"/>
        <rFont val="微软雅黑"/>
        <family val="2"/>
        <charset val="134"/>
      </rPr>
      <t>FZ00011</t>
    </r>
  </si>
  <si>
    <t>气眼</t>
  </si>
  <si>
    <r>
      <rPr>
        <sz val="10.5"/>
        <color rgb="FF666666"/>
        <rFont val="微软雅黑"/>
        <family val="2"/>
        <charset val="134"/>
      </rPr>
      <t>SK00054</t>
    </r>
  </si>
  <si>
    <t>裤钩</t>
  </si>
  <si>
    <r>
      <rPr>
        <sz val="10.5"/>
        <color rgb="FF666666"/>
        <rFont val="微软雅黑"/>
        <family val="2"/>
        <charset val="134"/>
      </rPr>
      <t>LP00098</t>
    </r>
  </si>
  <si>
    <t>拉袢</t>
  </si>
  <si>
    <r>
      <rPr>
        <sz val="10.5"/>
        <color rgb="FF666666"/>
        <rFont val="微软雅黑"/>
        <family val="2"/>
        <charset val="134"/>
      </rPr>
      <t>ZM00056</t>
    </r>
  </si>
  <si>
    <t>主唛</t>
  </si>
  <si>
    <r>
      <rPr>
        <sz val="10.5"/>
        <color rgb="FF666666"/>
        <rFont val="微软雅黑"/>
        <family val="2"/>
        <charset val="134"/>
      </rPr>
      <t>ZM00057</t>
    </r>
  </si>
  <si>
    <t>尺码标</t>
  </si>
  <si>
    <t>洗测2次</t>
  </si>
  <si>
    <r>
      <rPr>
        <sz val="10.5"/>
        <color rgb="FF666666"/>
        <rFont val="微软雅黑"/>
        <family val="2"/>
        <charset val="134"/>
      </rPr>
      <t>BZ00035-001</t>
    </r>
  </si>
  <si>
    <t>洗标</t>
  </si>
  <si>
    <t>洗测3次</t>
  </si>
  <si>
    <t>洗测4次</t>
  </si>
  <si>
    <t>洗测5次</t>
  </si>
  <si>
    <t>制表时间：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</si>
  <si>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</si>
  <si>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</si>
  <si>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</si>
  <si>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</si>
  <si>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</si>
  <si>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</si>
  <si>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</si>
  <si>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</si>
  <si>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</si>
  <si>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</si>
  <si>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灰色</t>
  </si>
  <si>
    <t>8月9日9:00</t>
  </si>
  <si>
    <t>8月9日14:00</t>
  </si>
  <si>
    <t>8月10日9:00</t>
  </si>
  <si>
    <t>8月10日14:01</t>
  </si>
  <si>
    <t>8月11日9:02</t>
  </si>
  <si>
    <t>8月11日14:02</t>
  </si>
  <si>
    <t>8月12日9:03</t>
  </si>
  <si>
    <t>8月12日14:03</t>
  </si>
  <si>
    <t>8月14日9:03</t>
  </si>
  <si>
    <t>8月14日14:03</t>
  </si>
  <si>
    <t>制表时间：2023年8月9日</t>
  </si>
  <si>
    <t>测试人签名：许晓薇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</si>
  <si>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</si>
  <si>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</si>
  <si>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</si>
  <si>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</si>
  <si>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</si>
  <si>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</si>
  <si>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绣花</t>
  </si>
  <si>
    <t>制表时间：2023年7月24日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</si>
  <si>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</si>
  <si>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</si>
  <si>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</si>
  <si>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</si>
  <si>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</si>
  <si>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</si>
  <si>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XJ00002</t>
  </si>
  <si>
    <t>上海锦湾</t>
  </si>
  <si>
    <t>SJ00044</t>
  </si>
  <si>
    <t>测试人签名：肖鹭鹤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</si>
  <si>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</si>
  <si>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南极订单</t>
    <phoneticPr fontId="47" type="noConversion"/>
  </si>
  <si>
    <t>裁清</t>
    <phoneticPr fontId="47" type="noConversion"/>
  </si>
  <si>
    <t>黑色</t>
    <phoneticPr fontId="47" type="noConversion"/>
  </si>
  <si>
    <t>+0.8</t>
    <phoneticPr fontId="47" type="noConversion"/>
  </si>
  <si>
    <t>+1</t>
    <phoneticPr fontId="47" type="noConversion"/>
  </si>
  <si>
    <t>-1</t>
    <phoneticPr fontId="47" type="noConversion"/>
  </si>
  <si>
    <t>+0</t>
    <phoneticPr fontId="47" type="noConversion"/>
  </si>
  <si>
    <t>+0.7</t>
    <phoneticPr fontId="47" type="noConversion"/>
  </si>
  <si>
    <t>+0.9</t>
    <phoneticPr fontId="47" type="noConversion"/>
  </si>
  <si>
    <t>+2</t>
    <phoneticPr fontId="47" type="noConversion"/>
  </si>
  <si>
    <t>-2</t>
    <phoneticPr fontId="47" type="noConversion"/>
  </si>
  <si>
    <t>-0.5</t>
    <phoneticPr fontId="47" type="noConversion"/>
  </si>
  <si>
    <t>+0.4</t>
    <phoneticPr fontId="47" type="noConversion"/>
  </si>
  <si>
    <t>-1.4</t>
    <phoneticPr fontId="47" type="noConversion"/>
  </si>
  <si>
    <t>-0.8</t>
    <phoneticPr fontId="47" type="noConversion"/>
  </si>
  <si>
    <t>+0.6</t>
    <phoneticPr fontId="47" type="noConversion"/>
  </si>
  <si>
    <t>+1.7</t>
    <phoneticPr fontId="47" type="noConversion"/>
  </si>
  <si>
    <t>+0.2</t>
    <phoneticPr fontId="47" type="noConversion"/>
  </si>
  <si>
    <t>-0.9</t>
    <phoneticPr fontId="47" type="noConversion"/>
  </si>
  <si>
    <t>-0.4</t>
    <phoneticPr fontId="47" type="noConversion"/>
  </si>
  <si>
    <t>-1.1</t>
    <phoneticPr fontId="47" type="noConversion"/>
  </si>
  <si>
    <t>-0.2</t>
    <phoneticPr fontId="47" type="noConversion"/>
  </si>
  <si>
    <t>+1.3</t>
    <phoneticPr fontId="47" type="noConversion"/>
  </si>
  <si>
    <t>-1.2</t>
    <phoneticPr fontId="47" type="noConversion"/>
  </si>
  <si>
    <t>+1.2</t>
    <phoneticPr fontId="47" type="noConversion"/>
  </si>
  <si>
    <t>面布脏污</t>
    <phoneticPr fontId="47" type="noConversion"/>
  </si>
  <si>
    <t>膝盖收省补强不平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</si>
</sst>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微软雅黑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.5"/>
      <color rgb="FF666666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.5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0" fontId="43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43" fillId="0" borderId="0">
      <alignment vertical="center"/>
    </xf>
    <xf numFmtId="0" fontId="21" fillId="0" borderId="0">
      <alignment vertical="center"/>
    </xf>
    <xf numFmtId="0" fontId="5" fillId="0" borderId="0">
      <alignment horizontal="center"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" fillId="0" borderId="6" xfId="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9" fillId="0" borderId="6" xfId="0" applyFont="1" applyBorder="1" applyAlignment="1">
      <alignment horizontal="center" vertical="center"/>
    </xf>
    <xf numFmtId="0" fontId="12" fillId="0" borderId="0" xfId="0" applyFont="1"/>
    <xf numFmtId="176" fontId="0" fillId="3" borderId="2" xfId="0" applyNumberFormat="1" applyFill="1" applyBorder="1" applyAlignment="1">
      <alignment horizontal="center"/>
    </xf>
    <xf numFmtId="0" fontId="0" fillId="4" borderId="0" xfId="0" applyFill="1" applyAlignment="1">
      <alignment vertical="center"/>
    </xf>
    <xf numFmtId="0" fontId="8" fillId="4" borderId="6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3" fillId="3" borderId="0" xfId="4" applyFont="1" applyFill="1"/>
    <xf numFmtId="0" fontId="14" fillId="3" borderId="10" xfId="3" applyFont="1" applyFill="1" applyBorder="1" applyAlignment="1">
      <alignment horizontal="left" vertical="center"/>
    </xf>
    <xf numFmtId="0" fontId="15" fillId="0" borderId="11" xfId="3" applyFont="1" applyBorder="1">
      <alignment vertical="center"/>
    </xf>
    <xf numFmtId="0" fontId="15" fillId="0" borderId="13" xfId="3" applyFont="1" applyBorder="1">
      <alignment vertical="center"/>
    </xf>
    <xf numFmtId="0" fontId="14" fillId="3" borderId="14" xfId="3" applyFont="1" applyFill="1" applyBorder="1">
      <alignment vertic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9" fillId="0" borderId="2" xfId="1" applyFont="1" applyBorder="1" applyAlignment="1">
      <alignment horizontal="center"/>
    </xf>
    <xf numFmtId="176" fontId="19" fillId="0" borderId="2" xfId="1" applyNumberFormat="1" applyFont="1" applyBorder="1" applyAlignment="1">
      <alignment horizontal="center"/>
    </xf>
    <xf numFmtId="176" fontId="20" fillId="0" borderId="2" xfId="1" applyNumberFormat="1" applyFont="1" applyBorder="1" applyAlignment="1">
      <alignment horizontal="center"/>
    </xf>
    <xf numFmtId="0" fontId="19" fillId="0" borderId="2" xfId="1" applyFont="1" applyBorder="1" applyAlignment="1">
      <alignment horizontal="center" wrapText="1"/>
    </xf>
    <xf numFmtId="0" fontId="21" fillId="0" borderId="2" xfId="1" applyFont="1" applyBorder="1" applyAlignment="1">
      <alignment horizontal="center"/>
    </xf>
    <xf numFmtId="176" fontId="19" fillId="6" borderId="2" xfId="1" applyNumberFormat="1" applyFont="1" applyFill="1" applyBorder="1" applyAlignment="1">
      <alignment horizontal="center"/>
    </xf>
    <xf numFmtId="176" fontId="20" fillId="6" borderId="2" xfId="1" applyNumberFormat="1" applyFont="1" applyFill="1" applyBorder="1" applyAlignment="1">
      <alignment horizontal="center"/>
    </xf>
    <xf numFmtId="176" fontId="19" fillId="0" borderId="2" xfId="1" applyNumberFormat="1" applyFont="1" applyBorder="1" applyAlignment="1">
      <alignment horizontal="center" vertical="center"/>
    </xf>
    <xf numFmtId="176" fontId="20" fillId="0" borderId="2" xfId="1" applyNumberFormat="1" applyFont="1" applyBorder="1" applyAlignment="1">
      <alignment horizontal="center" vertical="center"/>
    </xf>
    <xf numFmtId="0" fontId="13" fillId="3" borderId="17" xfId="4" applyFont="1" applyFill="1" applyBorder="1"/>
    <xf numFmtId="49" fontId="13" fillId="3" borderId="11" xfId="5" applyNumberFormat="1" applyFont="1" applyFill="1" applyBorder="1" applyAlignment="1">
      <alignment horizontal="center" vertical="center"/>
    </xf>
    <xf numFmtId="49" fontId="13" fillId="3" borderId="11" xfId="5" applyNumberFormat="1" applyFont="1" applyFill="1" applyBorder="1" applyAlignment="1">
      <alignment horizontal="right" vertical="center"/>
    </xf>
    <xf numFmtId="0" fontId="13" fillId="3" borderId="18" xfId="4" applyFont="1" applyFill="1" applyBorder="1"/>
    <xf numFmtId="49" fontId="13" fillId="3" borderId="19" xfId="4" applyNumberFormat="1" applyFont="1" applyFill="1" applyBorder="1" applyAlignment="1">
      <alignment horizontal="center"/>
    </xf>
    <xf numFmtId="49" fontId="13" fillId="3" borderId="19" xfId="4" applyNumberFormat="1" applyFont="1" applyFill="1" applyBorder="1" applyAlignment="1">
      <alignment horizontal="right"/>
    </xf>
    <xf numFmtId="49" fontId="13" fillId="3" borderId="19" xfId="4" applyNumberFormat="1" applyFont="1" applyFill="1" applyBorder="1" applyAlignment="1">
      <alignment horizontal="right" vertical="center"/>
    </xf>
    <xf numFmtId="0" fontId="14" fillId="3" borderId="0" xfId="4" applyFont="1" applyFill="1"/>
    <xf numFmtId="0" fontId="0" fillId="3" borderId="0" xfId="5" applyFont="1" applyFill="1">
      <alignment vertical="center"/>
    </xf>
    <xf numFmtId="0" fontId="14" fillId="3" borderId="14" xfId="3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8" xfId="4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176" fontId="19" fillId="3" borderId="2" xfId="1" applyNumberFormat="1" applyFont="1" applyFill="1" applyBorder="1" applyAlignment="1">
      <alignment horizontal="center"/>
    </xf>
    <xf numFmtId="49" fontId="13" fillId="3" borderId="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 vertical="center"/>
    </xf>
    <xf numFmtId="49" fontId="22" fillId="3" borderId="2" xfId="5" applyNumberFormat="1" applyFont="1" applyFill="1" applyBorder="1" applyAlignment="1">
      <alignment horizontal="center" vertical="center"/>
    </xf>
    <xf numFmtId="49" fontId="13" fillId="3" borderId="24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176" fontId="23" fillId="3" borderId="2" xfId="1" applyNumberFormat="1" applyFont="1" applyFill="1" applyBorder="1" applyAlignment="1">
      <alignment horizontal="center"/>
    </xf>
    <xf numFmtId="176" fontId="19" fillId="3" borderId="2" xfId="1" applyNumberFormat="1" applyFont="1" applyFill="1" applyBorder="1" applyAlignment="1">
      <alignment horizontal="center" vertical="center"/>
    </xf>
    <xf numFmtId="49" fontId="13" fillId="3" borderId="25" xfId="5" applyNumberFormat="1" applyFont="1" applyFill="1" applyBorder="1" applyAlignment="1">
      <alignment horizontal="center" vertical="center"/>
    </xf>
    <xf numFmtId="49" fontId="13" fillId="3" borderId="26" xfId="4" applyNumberFormat="1" applyFont="1" applyFill="1" applyBorder="1" applyAlignment="1">
      <alignment horizontal="center"/>
    </xf>
    <xf numFmtId="49" fontId="13" fillId="3" borderId="28" xfId="4" applyNumberFormat="1" applyFont="1" applyFill="1" applyBorder="1" applyAlignment="1">
      <alignment horizontal="center"/>
    </xf>
    <xf numFmtId="49" fontId="13" fillId="3" borderId="29" xfId="4" applyNumberFormat="1" applyFont="1" applyFill="1" applyBorder="1" applyAlignment="1">
      <alignment horizontal="center"/>
    </xf>
    <xf numFmtId="49" fontId="13" fillId="3" borderId="29" xfId="5" applyNumberFormat="1" applyFont="1" applyFill="1" applyBorder="1" applyAlignment="1">
      <alignment horizontal="center" vertical="center"/>
    </xf>
    <xf numFmtId="49" fontId="13" fillId="3" borderId="30" xfId="4" applyNumberFormat="1" applyFont="1" applyFill="1" applyBorder="1" applyAlignment="1">
      <alignment horizontal="center"/>
    </xf>
    <xf numFmtId="14" fontId="14" fillId="3" borderId="0" xfId="4" applyNumberFormat="1" applyFont="1" applyFill="1"/>
    <xf numFmtId="0" fontId="21" fillId="0" borderId="0" xfId="3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26" fillId="0" borderId="33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34" xfId="3" applyFont="1" applyBorder="1">
      <alignment vertical="center"/>
    </xf>
    <xf numFmtId="0" fontId="15" fillId="0" borderId="11" xfId="3" applyFont="1" applyBorder="1" applyAlignment="1">
      <alignment horizontal="center" vertical="center"/>
    </xf>
    <xf numFmtId="0" fontId="25" fillId="0" borderId="11" xfId="3" applyFont="1" applyBorder="1">
      <alignment vertical="center"/>
    </xf>
    <xf numFmtId="0" fontId="25" fillId="0" borderId="34" xfId="3" applyFont="1" applyBorder="1" applyAlignment="1">
      <alignment horizontal="left" vertical="center"/>
    </xf>
    <xf numFmtId="0" fontId="15" fillId="0" borderId="11" xfId="3" applyFont="1" applyBorder="1" applyAlignment="1">
      <alignment horizontal="right" vertical="center"/>
    </xf>
    <xf numFmtId="0" fontId="25" fillId="0" borderId="11" xfId="3" applyFont="1" applyBorder="1" applyAlignment="1">
      <alignment horizontal="left" vertical="center"/>
    </xf>
    <xf numFmtId="0" fontId="25" fillId="0" borderId="35" xfId="3" applyFont="1" applyBorder="1">
      <alignment vertical="center"/>
    </xf>
    <xf numFmtId="0" fontId="25" fillId="0" borderId="36" xfId="3" applyFont="1" applyBorder="1">
      <alignment vertical="center"/>
    </xf>
    <xf numFmtId="0" fontId="26" fillId="0" borderId="36" xfId="3" applyFont="1" applyBorder="1">
      <alignment vertical="center"/>
    </xf>
    <xf numFmtId="0" fontId="26" fillId="0" borderId="36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6" fillId="0" borderId="0" xfId="3" applyFont="1" applyAlignment="1">
      <alignment horizontal="left" vertical="center"/>
    </xf>
    <xf numFmtId="0" fontId="25" fillId="0" borderId="32" xfId="3" applyFont="1" applyBorder="1">
      <alignment vertical="center"/>
    </xf>
    <xf numFmtId="0" fontId="26" fillId="0" borderId="11" xfId="3" applyFont="1" applyBorder="1" applyAlignment="1">
      <alignment horizontal="left" vertical="center"/>
    </xf>
    <xf numFmtId="0" fontId="26" fillId="0" borderId="11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58" fontId="26" fillId="0" borderId="36" xfId="3" applyNumberFormat="1" applyFont="1" applyBorder="1">
      <alignment vertical="center"/>
    </xf>
    <xf numFmtId="0" fontId="26" fillId="0" borderId="13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176" fontId="2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176" fontId="15" fillId="3" borderId="2" xfId="1" applyNumberFormat="1" applyFont="1" applyFill="1" applyBorder="1" applyAlignment="1">
      <alignment horizontal="center"/>
    </xf>
    <xf numFmtId="176" fontId="19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28" fillId="0" borderId="53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7" fillId="0" borderId="32" xfId="3" applyFont="1" applyBorder="1" applyAlignment="1">
      <alignment horizontal="center" vertical="center"/>
    </xf>
    <xf numFmtId="0" fontId="27" fillId="0" borderId="33" xfId="3" applyFont="1" applyBorder="1" applyAlignment="1">
      <alignment horizontal="center" vertical="center"/>
    </xf>
    <xf numFmtId="0" fontId="27" fillId="0" borderId="34" xfId="3" applyFont="1" applyBorder="1" applyAlignment="1">
      <alignment horizontal="left" vertical="center"/>
    </xf>
    <xf numFmtId="0" fontId="27" fillId="0" borderId="11" xfId="3" applyFont="1" applyBorder="1" applyAlignment="1">
      <alignment horizontal="left" vertical="center"/>
    </xf>
    <xf numFmtId="0" fontId="27" fillId="0" borderId="34" xfId="3" applyFont="1" applyBorder="1">
      <alignment vertical="center"/>
    </xf>
    <xf numFmtId="0" fontId="27" fillId="0" borderId="34" xfId="3" applyFont="1" applyBorder="1" applyAlignment="1">
      <alignment horizontal="center" vertical="center"/>
    </xf>
    <xf numFmtId="0" fontId="15" fillId="0" borderId="34" xfId="3" applyFont="1" applyBorder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2" xfId="3" applyFont="1" applyBorder="1">
      <alignment vertical="center"/>
    </xf>
    <xf numFmtId="0" fontId="21" fillId="0" borderId="33" xfId="3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21" fillId="0" borderId="33" xfId="3" applyBorder="1">
      <alignment vertical="center"/>
    </xf>
    <xf numFmtId="0" fontId="27" fillId="0" borderId="33" xfId="3" applyFont="1" applyBorder="1">
      <alignment vertical="center"/>
    </xf>
    <xf numFmtId="0" fontId="21" fillId="0" borderId="11" xfId="3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21" fillId="0" borderId="11" xfId="3" applyBorder="1">
      <alignment vertical="center"/>
    </xf>
    <xf numFmtId="0" fontId="27" fillId="0" borderId="11" xfId="3" applyFont="1" applyBorder="1">
      <alignment vertical="center"/>
    </xf>
    <xf numFmtId="0" fontId="15" fillId="0" borderId="36" xfId="3" applyFont="1" applyBorder="1" applyAlignment="1">
      <alignment horizontal="left" vertical="center"/>
    </xf>
    <xf numFmtId="0" fontId="27" fillId="0" borderId="11" xfId="3" applyFont="1" applyBorder="1" applyAlignment="1">
      <alignment horizontal="center" vertical="center"/>
    </xf>
    <xf numFmtId="0" fontId="28" fillId="0" borderId="55" xfId="3" applyFont="1" applyBorder="1">
      <alignment vertical="center"/>
    </xf>
    <xf numFmtId="0" fontId="28" fillId="0" borderId="56" xfId="3" applyFont="1" applyBorder="1">
      <alignment vertical="center"/>
    </xf>
    <xf numFmtId="0" fontId="15" fillId="0" borderId="56" xfId="3" applyFont="1" applyBorder="1">
      <alignment vertical="center"/>
    </xf>
    <xf numFmtId="58" fontId="21" fillId="0" borderId="56" xfId="3" applyNumberFormat="1" applyBorder="1">
      <alignment vertical="center"/>
    </xf>
    <xf numFmtId="0" fontId="15" fillId="0" borderId="13" xfId="3" applyFont="1" applyBorder="1" applyAlignment="1">
      <alignment horizontal="left" vertical="center"/>
    </xf>
    <xf numFmtId="0" fontId="15" fillId="0" borderId="47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20" fillId="3" borderId="2" xfId="1" applyNumberFormat="1" applyFont="1" applyFill="1" applyBorder="1" applyAlignment="1">
      <alignment horizontal="center"/>
    </xf>
    <xf numFmtId="176" fontId="30" fillId="3" borderId="2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76" fontId="20" fillId="3" borderId="2" xfId="1" applyNumberFormat="1" applyFont="1" applyFill="1" applyBorder="1" applyAlignment="1">
      <alignment horizontal="center" vertical="center"/>
    </xf>
    <xf numFmtId="49" fontId="31" fillId="0" borderId="2" xfId="2" applyNumberFormat="1" applyFont="1" applyBorder="1" applyAlignment="1">
      <alignment horizontal="left" vertical="center" wrapText="1"/>
    </xf>
    <xf numFmtId="176" fontId="23" fillId="0" borderId="2" xfId="1" applyNumberFormat="1" applyFont="1" applyBorder="1" applyAlignment="1">
      <alignment horizontal="center"/>
    </xf>
    <xf numFmtId="0" fontId="31" fillId="0" borderId="2" xfId="2" applyFont="1" applyBorder="1" applyAlignment="1">
      <alignment horizontal="center" vertical="center"/>
    </xf>
    <xf numFmtId="0" fontId="31" fillId="3" borderId="2" xfId="2" applyFont="1" applyFill="1" applyBorder="1" applyAlignment="1">
      <alignment horizontal="center" vertical="center"/>
    </xf>
    <xf numFmtId="176" fontId="32" fillId="3" borderId="2" xfId="1" applyNumberFormat="1" applyFont="1" applyFill="1" applyBorder="1" applyAlignment="1">
      <alignment horizontal="center"/>
    </xf>
    <xf numFmtId="49" fontId="31" fillId="3" borderId="2" xfId="2" applyNumberFormat="1" applyFont="1" applyFill="1" applyBorder="1" applyAlignment="1">
      <alignment horizontal="left" vertical="center" wrapText="1"/>
    </xf>
    <xf numFmtId="0" fontId="33" fillId="3" borderId="2" xfId="2" applyFont="1" applyFill="1" applyBorder="1" applyAlignment="1">
      <alignment horizontal="center" vertical="center"/>
    </xf>
    <xf numFmtId="177" fontId="32" fillId="3" borderId="2" xfId="1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 vertical="center"/>
    </xf>
    <xf numFmtId="176" fontId="34" fillId="3" borderId="2" xfId="0" applyNumberFormat="1" applyFont="1" applyFill="1" applyBorder="1" applyAlignment="1">
      <alignment horizontal="center"/>
    </xf>
    <xf numFmtId="176" fontId="35" fillId="3" borderId="2" xfId="1" applyNumberFormat="1" applyFont="1" applyFill="1" applyBorder="1" applyAlignment="1">
      <alignment horizontal="center"/>
    </xf>
    <xf numFmtId="49" fontId="14" fillId="3" borderId="28" xfId="4" applyNumberFormat="1" applyFont="1" applyFill="1" applyBorder="1" applyAlignment="1">
      <alignment horizontal="center"/>
    </xf>
    <xf numFmtId="0" fontId="27" fillId="0" borderId="35" xfId="3" applyFont="1" applyBorder="1">
      <alignment vertical="center"/>
    </xf>
    <xf numFmtId="0" fontId="27" fillId="0" borderId="58" xfId="3" applyFont="1" applyBorder="1">
      <alignment vertical="center"/>
    </xf>
    <xf numFmtId="0" fontId="21" fillId="0" borderId="59" xfId="3" applyBorder="1" applyAlignment="1">
      <alignment horizontal="left" vertical="center"/>
    </xf>
    <xf numFmtId="0" fontId="15" fillId="0" borderId="59" xfId="3" applyFont="1" applyBorder="1" applyAlignment="1">
      <alignment horizontal="left" vertical="center"/>
    </xf>
    <xf numFmtId="0" fontId="21" fillId="0" borderId="59" xfId="3" applyBorder="1">
      <alignment vertical="center"/>
    </xf>
    <xf numFmtId="0" fontId="27" fillId="0" borderId="59" xfId="3" applyFont="1" applyBorder="1">
      <alignment vertical="center"/>
    </xf>
    <xf numFmtId="0" fontId="27" fillId="0" borderId="58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1" fillId="0" borderId="59" xfId="3" applyBorder="1" applyAlignment="1">
      <alignment horizontal="center" vertical="center"/>
    </xf>
    <xf numFmtId="0" fontId="21" fillId="0" borderId="11" xfId="3" applyBorder="1" applyAlignment="1">
      <alignment horizontal="center" vertical="center"/>
    </xf>
    <xf numFmtId="0" fontId="37" fillId="0" borderId="65" xfId="3" applyFont="1" applyBorder="1" applyAlignment="1">
      <alignment horizontal="left" vertical="center" wrapText="1"/>
    </xf>
    <xf numFmtId="9" fontId="15" fillId="0" borderId="11" xfId="3" applyNumberFormat="1" applyFont="1" applyBorder="1" applyAlignment="1">
      <alignment horizontal="center" vertical="center"/>
    </xf>
    <xf numFmtId="0" fontId="28" fillId="0" borderId="53" xfId="3" applyFont="1" applyBorder="1">
      <alignment vertical="center"/>
    </xf>
    <xf numFmtId="0" fontId="28" fillId="0" borderId="54" xfId="3" applyFont="1" applyBorder="1">
      <alignment vertical="center"/>
    </xf>
    <xf numFmtId="0" fontId="15" fillId="0" borderId="69" xfId="3" applyFont="1" applyBorder="1">
      <alignment vertical="center"/>
    </xf>
    <xf numFmtId="0" fontId="28" fillId="0" borderId="69" xfId="3" applyFont="1" applyBorder="1">
      <alignment vertical="center"/>
    </xf>
    <xf numFmtId="58" fontId="21" fillId="0" borderId="54" xfId="3" applyNumberFormat="1" applyBorder="1">
      <alignment vertical="center"/>
    </xf>
    <xf numFmtId="0" fontId="21" fillId="0" borderId="69" xfId="3" applyBorder="1">
      <alignment vertical="center"/>
    </xf>
    <xf numFmtId="0" fontId="15" fillId="0" borderId="63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38" fillId="0" borderId="13" xfId="3" applyFont="1" applyBorder="1" applyAlignment="1">
      <alignment horizontal="left" vertical="center" wrapText="1"/>
    </xf>
    <xf numFmtId="0" fontId="38" fillId="0" borderId="13" xfId="3" applyFont="1" applyBorder="1" applyAlignment="1">
      <alignment horizontal="left" vertical="center"/>
    </xf>
    <xf numFmtId="0" fontId="40" fillId="0" borderId="75" xfId="0" applyFont="1" applyBorder="1"/>
    <xf numFmtId="0" fontId="40" fillId="0" borderId="2" xfId="0" applyFont="1" applyBorder="1"/>
    <xf numFmtId="0" fontId="40" fillId="7" borderId="2" xfId="0" applyFont="1" applyFill="1" applyBorder="1"/>
    <xf numFmtId="0" fontId="0" fillId="0" borderId="75" xfId="0" applyBorder="1"/>
    <xf numFmtId="0" fontId="0" fillId="7" borderId="2" xfId="0" applyFill="1" applyBorder="1"/>
    <xf numFmtId="0" fontId="0" fillId="0" borderId="76" xfId="0" applyBorder="1"/>
    <xf numFmtId="0" fontId="0" fillId="0" borderId="77" xfId="0" applyBorder="1"/>
    <xf numFmtId="0" fontId="0" fillId="7" borderId="77" xfId="0" applyFill="1" applyBorder="1"/>
    <xf numFmtId="0" fontId="0" fillId="8" borderId="0" xfId="0" applyFill="1"/>
    <xf numFmtId="0" fontId="4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9" borderId="2" xfId="0" applyFill="1" applyBorder="1"/>
    <xf numFmtId="0" fontId="4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0" fillId="9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5" fillId="0" borderId="5" xfId="7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39" fillId="0" borderId="73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7" borderId="7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/>
    </xf>
    <xf numFmtId="0" fontId="40" fillId="0" borderId="79" xfId="0" applyFont="1" applyBorder="1" applyAlignment="1">
      <alignment horizontal="center" vertical="center"/>
    </xf>
    <xf numFmtId="0" fontId="28" fillId="0" borderId="41" xfId="3" applyFont="1" applyBorder="1" applyAlignment="1">
      <alignment horizontal="left" vertical="center"/>
    </xf>
    <xf numFmtId="0" fontId="15" fillId="0" borderId="64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/>
    </xf>
    <xf numFmtId="0" fontId="15" fillId="0" borderId="70" xfId="3" applyFont="1" applyBorder="1" applyAlignment="1">
      <alignment horizontal="left" vertical="center"/>
    </xf>
    <xf numFmtId="0" fontId="34" fillId="0" borderId="56" xfId="3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/>
    </xf>
    <xf numFmtId="0" fontId="28" fillId="0" borderId="72" xfId="3" applyFont="1" applyBorder="1" applyAlignment="1">
      <alignment horizontal="center" vertical="center"/>
    </xf>
    <xf numFmtId="0" fontId="15" fillId="0" borderId="69" xfId="3" applyFont="1" applyBorder="1" applyAlignment="1">
      <alignment horizontal="center" vertical="center"/>
    </xf>
    <xf numFmtId="0" fontId="15" fillId="0" borderId="70" xfId="3" applyFont="1" applyBorder="1" applyAlignment="1">
      <alignment horizontal="center" vertical="center"/>
    </xf>
    <xf numFmtId="0" fontId="15" fillId="0" borderId="67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15" fillId="0" borderId="71" xfId="3" applyFont="1" applyBorder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28" fillId="0" borderId="62" xfId="3" applyFont="1" applyBorder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6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11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0" fontId="27" fillId="0" borderId="59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9" fontId="15" fillId="0" borderId="42" xfId="3" applyNumberFormat="1" applyFont="1" applyBorder="1" applyAlignment="1">
      <alignment horizontal="left" vertical="center"/>
    </xf>
    <xf numFmtId="9" fontId="15" fillId="0" borderId="38" xfId="3" applyNumberFormat="1" applyFont="1" applyBorder="1" applyAlignment="1">
      <alignment horizontal="left" vertical="center"/>
    </xf>
    <xf numFmtId="9" fontId="15" fillId="0" borderId="48" xfId="3" applyNumberFormat="1" applyFont="1" applyBorder="1" applyAlignment="1">
      <alignment horizontal="left" vertical="center"/>
    </xf>
    <xf numFmtId="9" fontId="15" fillId="0" borderId="43" xfId="3" applyNumberFormat="1" applyFont="1" applyBorder="1" applyAlignment="1">
      <alignment horizontal="left" vertical="center"/>
    </xf>
    <xf numFmtId="9" fontId="15" fillId="0" borderId="44" xfId="3" applyNumberFormat="1" applyFont="1" applyBorder="1" applyAlignment="1">
      <alignment horizontal="left" vertical="center"/>
    </xf>
    <xf numFmtId="9" fontId="15" fillId="0" borderId="50" xfId="3" applyNumberFormat="1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7" fillId="0" borderId="70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 wrapText="1"/>
    </xf>
    <xf numFmtId="0" fontId="27" fillId="0" borderId="44" xfId="3" applyFont="1" applyBorder="1" applyAlignment="1">
      <alignment horizontal="left" vertical="center" wrapText="1"/>
    </xf>
    <xf numFmtId="0" fontId="27" fillId="0" borderId="50" xfId="3" applyFont="1" applyBorder="1" applyAlignment="1">
      <alignment horizontal="left" vertical="center" wrapText="1"/>
    </xf>
    <xf numFmtId="0" fontId="15" fillId="0" borderId="12" xfId="3" applyFont="1" applyBorder="1" applyAlignment="1">
      <alignment horizontal="left" vertical="center"/>
    </xf>
    <xf numFmtId="14" fontId="15" fillId="4" borderId="11" xfId="3" applyNumberFormat="1" applyFont="1" applyFill="1" applyBorder="1" applyAlignment="1">
      <alignment horizontal="center" vertical="center"/>
    </xf>
    <xf numFmtId="14" fontId="15" fillId="4" borderId="13" xfId="3" applyNumberFormat="1" applyFont="1" applyFill="1" applyBorder="1" applyAlignment="1">
      <alignment horizontal="center" vertical="center"/>
    </xf>
    <xf numFmtId="0" fontId="27" fillId="0" borderId="34" xfId="3" applyFont="1" applyBorder="1" applyAlignment="1">
      <alignment horizontal="left" vertical="center"/>
    </xf>
    <xf numFmtId="0" fontId="27" fillId="0" borderId="11" xfId="3" applyFont="1" applyBorder="1" applyAlignment="1">
      <alignment horizontal="left" vertical="center"/>
    </xf>
    <xf numFmtId="0" fontId="15" fillId="0" borderId="3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14" fontId="15" fillId="4" borderId="36" xfId="3" applyNumberFormat="1" applyFont="1" applyFill="1" applyBorder="1" applyAlignment="1">
      <alignment horizontal="center" vertical="center"/>
    </xf>
    <xf numFmtId="14" fontId="15" fillId="4" borderId="47" xfId="3" applyNumberFormat="1" applyFont="1" applyFill="1" applyBorder="1" applyAlignment="1">
      <alignment horizontal="center" vertical="center"/>
    </xf>
    <xf numFmtId="0" fontId="15" fillId="0" borderId="11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7" fillId="0" borderId="32" xfId="3" applyFont="1" applyBorder="1" applyAlignment="1">
      <alignment horizontal="center" vertical="center"/>
    </xf>
    <xf numFmtId="0" fontId="27" fillId="0" borderId="33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14" fontId="15" fillId="0" borderId="11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36" fillId="0" borderId="31" xfId="3" applyFont="1" applyBorder="1" applyAlignment="1">
      <alignment horizontal="center" vertical="top"/>
    </xf>
    <xf numFmtId="0" fontId="48" fillId="0" borderId="54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0" fontId="21" fillId="0" borderId="54" xfId="3" applyBorder="1" applyAlignment="1">
      <alignment horizontal="center" vertical="center"/>
    </xf>
    <xf numFmtId="0" fontId="21" fillId="0" borderId="60" xfId="3" applyBorder="1" applyAlignment="1">
      <alignment horizontal="center" vertical="center"/>
    </xf>
    <xf numFmtId="0" fontId="14" fillId="3" borderId="0" xfId="4" applyFont="1" applyFill="1" applyAlignment="1">
      <alignment horizontal="center"/>
    </xf>
    <xf numFmtId="0" fontId="13" fillId="3" borderId="0" xfId="4" applyFont="1" applyFill="1" applyAlignment="1">
      <alignment horizontal="center"/>
    </xf>
    <xf numFmtId="0" fontId="14" fillId="3" borderId="14" xfId="3" applyFont="1" applyFill="1" applyBorder="1">
      <alignment vertical="center"/>
    </xf>
    <xf numFmtId="0" fontId="13" fillId="3" borderId="14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52" xfId="4" applyFont="1" applyFill="1" applyBorder="1" applyAlignment="1">
      <alignment horizontal="center" vertical="center"/>
    </xf>
    <xf numFmtId="0" fontId="14" fillId="3" borderId="51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27" xfId="4" applyFont="1" applyFill="1" applyBorder="1" applyAlignment="1">
      <alignment horizontal="center"/>
    </xf>
    <xf numFmtId="0" fontId="28" fillId="0" borderId="58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8" fillId="0" borderId="63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8" fillId="0" borderId="47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28" fillId="0" borderId="56" xfId="3" applyFont="1" applyBorder="1" applyAlignment="1">
      <alignment horizontal="center" vertical="center"/>
    </xf>
    <xf numFmtId="0" fontId="21" fillId="0" borderId="56" xfId="3" applyBorder="1" applyAlignment="1">
      <alignment horizontal="center" vertical="center"/>
    </xf>
    <xf numFmtId="0" fontId="21" fillId="0" borderId="61" xfId="3" applyBorder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39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7" fillId="0" borderId="35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7" fillId="0" borderId="47" xfId="3" applyFont="1" applyBorder="1" applyAlignment="1">
      <alignment horizontal="center" vertical="center"/>
    </xf>
    <xf numFmtId="0" fontId="15" fillId="0" borderId="61" xfId="3" applyFont="1" applyBorder="1" applyAlignment="1">
      <alignment horizontal="center" vertical="center"/>
    </xf>
    <xf numFmtId="0" fontId="25" fillId="0" borderId="13" xfId="3" applyFont="1" applyBorder="1" applyAlignment="1">
      <alignment horizontal="left" vertical="center"/>
    </xf>
    <xf numFmtId="0" fontId="15" fillId="0" borderId="42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25" fillId="0" borderId="11" xfId="3" applyFont="1" applyBorder="1" applyAlignment="1">
      <alignment horizontal="center" vertical="center"/>
    </xf>
    <xf numFmtId="0" fontId="25" fillId="0" borderId="13" xfId="3" applyFont="1" applyBorder="1" applyAlignment="1">
      <alignment horizontal="center" vertical="center"/>
    </xf>
    <xf numFmtId="0" fontId="15" fillId="0" borderId="35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47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15" fillId="0" borderId="1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34" xfId="3" applyFont="1" applyBorder="1" applyAlignment="1">
      <alignment horizontal="left" vertical="center"/>
    </xf>
    <xf numFmtId="14" fontId="15" fillId="0" borderId="36" xfId="3" applyNumberFormat="1" applyFont="1" applyBorder="1" applyAlignment="1">
      <alignment horizontal="center" vertical="center"/>
    </xf>
    <xf numFmtId="14" fontId="15" fillId="0" borderId="47" xfId="3" applyNumberFormat="1" applyFont="1" applyBorder="1" applyAlignment="1">
      <alignment horizontal="center" vertical="center"/>
    </xf>
    <xf numFmtId="0" fontId="26" fillId="0" borderId="11" xfId="3" applyFont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11" xfId="3" applyFont="1" applyBorder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top"/>
    </xf>
    <xf numFmtId="0" fontId="26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6" fillId="0" borderId="47" xfId="3" applyFont="1" applyBorder="1" applyAlignment="1">
      <alignment horizontal="center" vertical="center"/>
    </xf>
    <xf numFmtId="0" fontId="28" fillId="0" borderId="40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7" fillId="0" borderId="32" xfId="3" applyFont="1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1" fillId="0" borderId="40" xfId="3" applyBorder="1" applyAlignment="1">
      <alignment horizontal="left" vertical="center"/>
    </xf>
    <xf numFmtId="0" fontId="21" fillId="0" borderId="39" xfId="3" applyBorder="1" applyAlignment="1">
      <alignment horizontal="left" vertical="center"/>
    </xf>
    <xf numFmtId="0" fontId="21" fillId="0" borderId="49" xfId="3" applyBorder="1" applyAlignment="1">
      <alignment horizontal="left" vertical="center"/>
    </xf>
    <xf numFmtId="0" fontId="21" fillId="0" borderId="36" xfId="3" applyBorder="1" applyAlignment="1">
      <alignment horizontal="center" vertical="center"/>
    </xf>
    <xf numFmtId="0" fontId="21" fillId="0" borderId="47" xfId="3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 wrapText="1"/>
    </xf>
    <xf numFmtId="0" fontId="26" fillId="0" borderId="11" xfId="3" applyFont="1" applyBorder="1" applyAlignment="1">
      <alignment horizontal="left" vertical="center" wrapText="1"/>
    </xf>
    <xf numFmtId="0" fontId="26" fillId="0" borderId="13" xfId="3" applyFont="1" applyBorder="1" applyAlignment="1">
      <alignment horizontal="left" vertical="center" wrapText="1"/>
    </xf>
    <xf numFmtId="0" fontId="26" fillId="0" borderId="34" xfId="3" applyFont="1" applyBorder="1" applyAlignment="1">
      <alignment horizontal="left" vertical="center"/>
    </xf>
    <xf numFmtId="0" fontId="26" fillId="0" borderId="11" xfId="3" applyFont="1" applyBorder="1" applyAlignment="1">
      <alignment horizontal="left" vertical="center"/>
    </xf>
    <xf numFmtId="0" fontId="26" fillId="0" borderId="13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26" fillId="0" borderId="38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6" fillId="0" borderId="49" xfId="3" applyFont="1" applyBorder="1" applyAlignment="1">
      <alignment horizontal="center" vertical="center"/>
    </xf>
    <xf numFmtId="0" fontId="15" fillId="0" borderId="36" xfId="3" applyFont="1" applyBorder="1" applyAlignment="1">
      <alignment horizontal="right" vertical="center"/>
    </xf>
    <xf numFmtId="0" fontId="25" fillId="0" borderId="36" xfId="3" applyFont="1" applyBorder="1" applyAlignment="1">
      <alignment horizontal="left" vertical="center"/>
    </xf>
    <xf numFmtId="0" fontId="24" fillId="0" borderId="31" xfId="3" applyFont="1" applyBorder="1" applyAlignment="1">
      <alignment horizontal="center" vertical="top"/>
    </xf>
    <xf numFmtId="0" fontId="15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58" fontId="26" fillId="0" borderId="11" xfId="3" applyNumberFormat="1" applyFont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0" borderId="82" xfId="3" applyFont="1" applyBorder="1" applyAlignment="1">
      <alignment horizontal="center" vertical="center"/>
    </xf>
    <xf numFmtId="0" fontId="15" fillId="0" borderId="83" xfId="3" applyFont="1" applyBorder="1" applyAlignment="1">
      <alignment horizontal="center" vertical="center"/>
    </xf>
    <xf numFmtId="0" fontId="15" fillId="0" borderId="84" xfId="3" applyFont="1" applyBorder="1" applyAlignment="1">
      <alignment horizontal="center" vertical="center"/>
    </xf>
    <xf numFmtId="0" fontId="50" fillId="3" borderId="2" xfId="5" applyFont="1" applyFill="1" applyBorder="1" applyAlignment="1">
      <alignment horizontal="center" vertical="center"/>
    </xf>
    <xf numFmtId="49" fontId="50" fillId="3" borderId="2" xfId="5" applyNumberFormat="1" applyFont="1" applyFill="1" applyBorder="1" applyAlignment="1">
      <alignment horizontal="center" vertical="center"/>
    </xf>
    <xf numFmtId="49" fontId="51" fillId="3" borderId="2" xfId="5" applyNumberFormat="1" applyFont="1" applyFill="1" applyBorder="1" applyAlignment="1">
      <alignment horizontal="center" vertic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_110509_2006-09-28" xfId="2" xr:uid="{00000000-0005-0000-0000-000032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190500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256540</xdr:colOff>
      <xdr:row>35</xdr:row>
      <xdr:rowOff>3175</xdr:rowOff>
    </xdr:from>
    <xdr:to>
      <xdr:col>6</xdr:col>
      <xdr:colOff>779145</xdr:colOff>
      <xdr:row>42</xdr:row>
      <xdr:rowOff>119380</xdr:rowOff>
    </xdr:to>
    <xdr:pic>
      <xdr:nvPicPr>
        <xdr:cNvPr id="2" name="图片 1" descr="微信图片_202308171256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9415" y="7478395"/>
          <a:ext cx="1313180" cy="1503045"/>
        </a:xfrm>
        <a:prstGeom prst="rect">
          <a:avLst/>
        </a:prstGeom>
      </xdr:spPr>
    </xdr:pic>
    <xdr:clientData/>
  </xdr:twoCellAnchor>
  <xdr:twoCellAnchor editAs="oneCell">
    <xdr:from>
      <xdr:col>8</xdr:col>
      <xdr:colOff>272415</xdr:colOff>
      <xdr:row>34</xdr:row>
      <xdr:rowOff>203200</xdr:rowOff>
    </xdr:from>
    <xdr:to>
      <xdr:col>10</xdr:col>
      <xdr:colOff>892810</xdr:colOff>
      <xdr:row>42</xdr:row>
      <xdr:rowOff>121285</xdr:rowOff>
    </xdr:to>
    <xdr:pic>
      <xdr:nvPicPr>
        <xdr:cNvPr id="3" name="图片 2" descr="微信图片_2023081712560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7015" y="7470775"/>
          <a:ext cx="2087245" cy="151257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35</xdr:row>
      <xdr:rowOff>0</xdr:rowOff>
    </xdr:from>
    <xdr:to>
      <xdr:col>5</xdr:col>
      <xdr:colOff>276860</xdr:colOff>
      <xdr:row>42</xdr:row>
      <xdr:rowOff>142875</xdr:rowOff>
    </xdr:to>
    <xdr:pic>
      <xdr:nvPicPr>
        <xdr:cNvPr id="4" name="图片 3" descr="微信图片_202308171256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2914650" y="7475220"/>
          <a:ext cx="1315085" cy="1529715"/>
        </a:xfrm>
        <a:prstGeom prst="rect">
          <a:avLst/>
        </a:prstGeom>
      </xdr:spPr>
    </xdr:pic>
    <xdr:clientData/>
  </xdr:twoCellAnchor>
  <xdr:twoCellAnchor editAs="oneCell">
    <xdr:from>
      <xdr:col>2</xdr:col>
      <xdr:colOff>75565</xdr:colOff>
      <xdr:row>35</xdr:row>
      <xdr:rowOff>45720</xdr:rowOff>
    </xdr:from>
    <xdr:to>
      <xdr:col>3</xdr:col>
      <xdr:colOff>560070</xdr:colOff>
      <xdr:row>42</xdr:row>
      <xdr:rowOff>142240</xdr:rowOff>
    </xdr:to>
    <xdr:pic>
      <xdr:nvPicPr>
        <xdr:cNvPr id="5" name="图片 4" descr="微信图片_2023081712562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6715" y="7520940"/>
          <a:ext cx="1275080" cy="1483360"/>
        </a:xfrm>
        <a:prstGeom prst="rect">
          <a:avLst/>
        </a:prstGeom>
      </xdr:spPr>
    </xdr:pic>
    <xdr:clientData/>
  </xdr:twoCellAnchor>
  <xdr:twoCellAnchor editAs="oneCell">
    <xdr:from>
      <xdr:col>6</xdr:col>
      <xdr:colOff>783590</xdr:colOff>
      <xdr:row>35</xdr:row>
      <xdr:rowOff>5715</xdr:rowOff>
    </xdr:from>
    <xdr:to>
      <xdr:col>8</xdr:col>
      <xdr:colOff>262890</xdr:colOff>
      <xdr:row>42</xdr:row>
      <xdr:rowOff>131445</xdr:rowOff>
    </xdr:to>
    <xdr:pic>
      <xdr:nvPicPr>
        <xdr:cNvPr id="6" name="图片 5" descr="微信图片_2023081712563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5300980" y="7706995"/>
          <a:ext cx="1512570" cy="106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23</xdr:row>
      <xdr:rowOff>0</xdr:rowOff>
    </xdr:from>
    <xdr:to>
      <xdr:col>11</xdr:col>
      <xdr:colOff>415290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5222240" y="977392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19</xdr:row>
      <xdr:rowOff>0</xdr:rowOff>
    </xdr:from>
    <xdr:to>
      <xdr:col>11</xdr:col>
      <xdr:colOff>415290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5171440" y="860552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19</xdr:row>
      <xdr:rowOff>0</xdr:rowOff>
    </xdr:from>
    <xdr:to>
      <xdr:col>11</xdr:col>
      <xdr:colOff>415290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5095240" y="860552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415290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5222240" y="889762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11</xdr:col>
      <xdr:colOff>415290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5222240" y="977392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14</xdr:row>
      <xdr:rowOff>0</xdr:rowOff>
    </xdr:from>
    <xdr:to>
      <xdr:col>11</xdr:col>
      <xdr:colOff>415290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5171440" y="564515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14</xdr:row>
      <xdr:rowOff>0</xdr:rowOff>
    </xdr:from>
    <xdr:to>
      <xdr:col>11</xdr:col>
      <xdr:colOff>415290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5095240" y="564515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15</xdr:row>
      <xdr:rowOff>0</xdr:rowOff>
    </xdr:from>
    <xdr:to>
      <xdr:col>11</xdr:col>
      <xdr:colOff>415290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5222240" y="591185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7</xdr:row>
      <xdr:rowOff>0</xdr:rowOff>
    </xdr:from>
    <xdr:to>
      <xdr:col>11</xdr:col>
      <xdr:colOff>415290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5171440" y="290068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7</xdr:row>
      <xdr:rowOff>0</xdr:rowOff>
    </xdr:from>
    <xdr:to>
      <xdr:col>11</xdr:col>
      <xdr:colOff>415290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5095240" y="29006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8</xdr:row>
      <xdr:rowOff>0</xdr:rowOff>
    </xdr:from>
    <xdr:to>
      <xdr:col>11</xdr:col>
      <xdr:colOff>415290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5222240" y="31673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15</xdr:row>
      <xdr:rowOff>0</xdr:rowOff>
    </xdr:from>
    <xdr:to>
      <xdr:col>11</xdr:col>
      <xdr:colOff>318135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5221605" y="87299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15</xdr:row>
      <xdr:rowOff>0</xdr:rowOff>
    </xdr:from>
    <xdr:to>
      <xdr:col>11</xdr:col>
      <xdr:colOff>318135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5170805" y="87299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15</xdr:row>
      <xdr:rowOff>0</xdr:rowOff>
    </xdr:from>
    <xdr:to>
      <xdr:col>11</xdr:col>
      <xdr:colOff>318135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5094605" y="87299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15</xdr:row>
      <xdr:rowOff>0</xdr:rowOff>
    </xdr:from>
    <xdr:to>
      <xdr:col>11</xdr:col>
      <xdr:colOff>318135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5221605" y="87299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15</xdr:row>
      <xdr:rowOff>0</xdr:rowOff>
    </xdr:from>
    <xdr:to>
      <xdr:col>11</xdr:col>
      <xdr:colOff>318135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5221605" y="87299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523240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792855" y="872998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11</xdr:row>
      <xdr:rowOff>0</xdr:rowOff>
    </xdr:from>
    <xdr:to>
      <xdr:col>11</xdr:col>
      <xdr:colOff>318135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5170805" y="52247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11</xdr:row>
      <xdr:rowOff>0</xdr:rowOff>
    </xdr:from>
    <xdr:to>
      <xdr:col>11</xdr:col>
      <xdr:colOff>318135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5094605" y="52247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11</xdr:col>
      <xdr:colOff>318135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5221605" y="78536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523240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792855" y="872998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11</xdr:col>
      <xdr:colOff>318135</xdr:colOff>
      <xdr:row>9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5221605" y="38900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7</xdr:row>
      <xdr:rowOff>0</xdr:rowOff>
    </xdr:from>
    <xdr:to>
      <xdr:col>11</xdr:col>
      <xdr:colOff>318135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5170805" y="282321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7</xdr:row>
      <xdr:rowOff>0</xdr:rowOff>
    </xdr:from>
    <xdr:to>
      <xdr:col>11</xdr:col>
      <xdr:colOff>318135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5094605" y="282321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8</xdr:row>
      <xdr:rowOff>0</xdr:rowOff>
    </xdr:from>
    <xdr:to>
      <xdr:col>11</xdr:col>
      <xdr:colOff>318135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5221605" y="30899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11</xdr:col>
      <xdr:colOff>318135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5221605" y="38900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12</xdr:row>
      <xdr:rowOff>0</xdr:rowOff>
    </xdr:from>
    <xdr:to>
      <xdr:col>11</xdr:col>
      <xdr:colOff>318135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5170805" y="78536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12</xdr:row>
      <xdr:rowOff>0</xdr:rowOff>
    </xdr:from>
    <xdr:to>
      <xdr:col>11</xdr:col>
      <xdr:colOff>318135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5094605" y="78536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11</xdr:col>
      <xdr:colOff>318135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5221605" y="81457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6</xdr:row>
      <xdr:rowOff>0</xdr:rowOff>
    </xdr:from>
    <xdr:to>
      <xdr:col>11</xdr:col>
      <xdr:colOff>318135</xdr:colOff>
      <xdr:row>6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5170805" y="255651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6</xdr:row>
      <xdr:rowOff>0</xdr:rowOff>
    </xdr:from>
    <xdr:to>
      <xdr:col>11</xdr:col>
      <xdr:colOff>318135</xdr:colOff>
      <xdr:row>6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5094605" y="255651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7</xdr:row>
      <xdr:rowOff>0</xdr:rowOff>
    </xdr:from>
    <xdr:to>
      <xdr:col>11</xdr:col>
      <xdr:colOff>318135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5221605" y="28232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4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200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201" t="s">
        <v>0</v>
      </c>
    </row>
    <row r="2" spans="1:2" ht="21" customHeight="1">
      <c r="A2" s="202"/>
      <c r="B2" s="203" t="s">
        <v>1</v>
      </c>
    </row>
    <row r="3" spans="1:2">
      <c r="A3" s="5">
        <v>1</v>
      </c>
      <c r="B3" s="204" t="s">
        <v>2</v>
      </c>
    </row>
    <row r="4" spans="1:2">
      <c r="A4" s="5">
        <v>2</v>
      </c>
      <c r="B4" s="204" t="s">
        <v>3</v>
      </c>
    </row>
    <row r="5" spans="1:2">
      <c r="A5" s="5">
        <v>3</v>
      </c>
      <c r="B5" s="204" t="s">
        <v>4</v>
      </c>
    </row>
    <row r="6" spans="1:2">
      <c r="A6" s="5">
        <v>4</v>
      </c>
      <c r="B6" s="204" t="s">
        <v>5</v>
      </c>
    </row>
    <row r="7" spans="1:2">
      <c r="A7" s="5">
        <v>5</v>
      </c>
      <c r="B7" s="204" t="s">
        <v>6</v>
      </c>
    </row>
    <row r="8" spans="1:2" ht="18" customHeight="1">
      <c r="A8" s="5">
        <v>6</v>
      </c>
      <c r="B8" s="204" t="s">
        <v>7</v>
      </c>
    </row>
    <row r="9" spans="1:2" s="199" customFormat="1" ht="17.100000000000001" customHeight="1">
      <c r="A9" s="205">
        <v>7</v>
      </c>
      <c r="B9" s="206" t="s">
        <v>8</v>
      </c>
    </row>
    <row r="10" spans="1:2">
      <c r="A10" s="5"/>
      <c r="B10" s="204"/>
    </row>
    <row r="11" spans="1:2" ht="18.95" customHeight="1">
      <c r="A11" s="202"/>
      <c r="B11" s="207" t="s">
        <v>9</v>
      </c>
    </row>
    <row r="12" spans="1:2" ht="15.95" customHeight="1">
      <c r="A12" s="5">
        <v>1</v>
      </c>
      <c r="B12" s="208" t="s">
        <v>10</v>
      </c>
    </row>
    <row r="13" spans="1:2">
      <c r="A13" s="5">
        <v>2</v>
      </c>
      <c r="B13" s="204" t="s">
        <v>11</v>
      </c>
    </row>
    <row r="14" spans="1:2">
      <c r="A14" s="5">
        <v>3</v>
      </c>
      <c r="B14" s="206" t="s">
        <v>12</v>
      </c>
    </row>
    <row r="15" spans="1:2">
      <c r="A15" s="5">
        <v>4</v>
      </c>
      <c r="B15" s="204" t="s">
        <v>13</v>
      </c>
    </row>
    <row r="16" spans="1:2">
      <c r="A16" s="5">
        <v>5</v>
      </c>
      <c r="B16" s="204" t="s">
        <v>14</v>
      </c>
    </row>
    <row r="17" spans="1:2">
      <c r="A17" s="5">
        <v>6</v>
      </c>
      <c r="B17" s="204" t="s">
        <v>15</v>
      </c>
    </row>
    <row r="18" spans="1:2">
      <c r="A18" s="5">
        <v>7</v>
      </c>
      <c r="B18" s="204" t="s">
        <v>16</v>
      </c>
    </row>
    <row r="19" spans="1:2">
      <c r="A19" s="5"/>
      <c r="B19" s="204"/>
    </row>
    <row r="20" spans="1:2" ht="20.25">
      <c r="A20" s="202"/>
      <c r="B20" s="203" t="s">
        <v>17</v>
      </c>
    </row>
    <row r="21" spans="1:2">
      <c r="A21" s="5">
        <v>1</v>
      </c>
      <c r="B21" s="204" t="s">
        <v>18</v>
      </c>
    </row>
    <row r="22" spans="1:2">
      <c r="A22" s="5">
        <v>2</v>
      </c>
      <c r="B22" s="204" t="s">
        <v>19</v>
      </c>
    </row>
    <row r="23" spans="1:2">
      <c r="A23" s="5">
        <v>3</v>
      </c>
      <c r="B23" s="204" t="s">
        <v>20</v>
      </c>
    </row>
    <row r="24" spans="1:2">
      <c r="A24" s="5">
        <v>4</v>
      </c>
      <c r="B24" s="204" t="s">
        <v>21</v>
      </c>
    </row>
    <row r="25" spans="1:2">
      <c r="A25" s="5">
        <v>5</v>
      </c>
      <c r="B25" s="204" t="s">
        <v>22</v>
      </c>
    </row>
    <row r="26" spans="1:2">
      <c r="A26" s="5">
        <v>6</v>
      </c>
      <c r="B26" s="204" t="s">
        <v>23</v>
      </c>
    </row>
    <row r="27" spans="1:2">
      <c r="A27" s="5">
        <v>7</v>
      </c>
      <c r="B27" s="204" t="s">
        <v>24</v>
      </c>
    </row>
    <row r="28" spans="1:2">
      <c r="A28" s="5"/>
      <c r="B28" s="204"/>
    </row>
    <row r="29" spans="1:2" ht="20.25">
      <c r="A29" s="202"/>
      <c r="B29" s="203" t="s">
        <v>25</v>
      </c>
    </row>
    <row r="30" spans="1:2">
      <c r="A30" s="5">
        <v>1</v>
      </c>
      <c r="B30" s="204" t="s">
        <v>26</v>
      </c>
    </row>
    <row r="31" spans="1:2">
      <c r="A31" s="5">
        <v>2</v>
      </c>
      <c r="B31" s="204" t="s">
        <v>27</v>
      </c>
    </row>
    <row r="32" spans="1:2">
      <c r="A32" s="5">
        <v>3</v>
      </c>
      <c r="B32" s="204" t="s">
        <v>28</v>
      </c>
    </row>
    <row r="33" spans="1:2">
      <c r="A33" s="5">
        <v>4</v>
      </c>
      <c r="B33" s="204" t="s">
        <v>29</v>
      </c>
    </row>
    <row r="34" spans="1:2">
      <c r="A34" s="5">
        <v>5</v>
      </c>
      <c r="B34" s="204" t="s">
        <v>30</v>
      </c>
    </row>
    <row r="35" spans="1:2">
      <c r="A35" s="5">
        <v>6</v>
      </c>
      <c r="B35" s="204" t="s">
        <v>31</v>
      </c>
    </row>
    <row r="36" spans="1:2">
      <c r="A36" s="5">
        <v>7</v>
      </c>
      <c r="B36" s="204" t="s">
        <v>32</v>
      </c>
    </row>
  </sheetData>
  <phoneticPr fontId="47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D15" sqref="D15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9" t="s">
        <v>270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>
      <c r="A2" s="408" t="s">
        <v>248</v>
      </c>
      <c r="B2" s="409" t="s">
        <v>253</v>
      </c>
      <c r="C2" s="409" t="s">
        <v>249</v>
      </c>
      <c r="D2" s="409" t="s">
        <v>250</v>
      </c>
      <c r="E2" s="409" t="s">
        <v>251</v>
      </c>
      <c r="F2" s="409" t="s">
        <v>252</v>
      </c>
      <c r="G2" s="408" t="s">
        <v>271</v>
      </c>
      <c r="H2" s="408"/>
      <c r="I2" s="408" t="s">
        <v>272</v>
      </c>
      <c r="J2" s="408"/>
      <c r="K2" s="412" t="s">
        <v>273</v>
      </c>
      <c r="L2" s="414" t="s">
        <v>274</v>
      </c>
      <c r="M2" s="416" t="s">
        <v>275</v>
      </c>
    </row>
    <row r="3" spans="1:13" s="1" customFormat="1" ht="16.5">
      <c r="A3" s="408"/>
      <c r="B3" s="410"/>
      <c r="C3" s="410"/>
      <c r="D3" s="410"/>
      <c r="E3" s="410"/>
      <c r="F3" s="410"/>
      <c r="G3" s="3" t="s">
        <v>276</v>
      </c>
      <c r="H3" s="3" t="s">
        <v>277</v>
      </c>
      <c r="I3" s="3" t="s">
        <v>276</v>
      </c>
      <c r="J3" s="3" t="s">
        <v>277</v>
      </c>
      <c r="K3" s="413"/>
      <c r="L3" s="415"/>
      <c r="M3" s="417"/>
    </row>
    <row r="4" spans="1:13">
      <c r="A4" s="5"/>
      <c r="B4" s="5"/>
      <c r="C4" s="7" t="s">
        <v>278</v>
      </c>
      <c r="D4" s="7" t="s">
        <v>264</v>
      </c>
      <c r="E4" s="7" t="s">
        <v>70</v>
      </c>
      <c r="F4" s="7" t="s">
        <v>60</v>
      </c>
      <c r="G4" s="24">
        <v>1</v>
      </c>
      <c r="H4" s="24">
        <v>0</v>
      </c>
      <c r="I4" s="24">
        <v>0.5</v>
      </c>
      <c r="J4" s="24">
        <v>0</v>
      </c>
      <c r="K4" s="7" t="s">
        <v>279</v>
      </c>
      <c r="L4" s="7"/>
      <c r="M4" s="7" t="s">
        <v>266</v>
      </c>
    </row>
    <row r="5" spans="1:13">
      <c r="A5" s="5"/>
      <c r="B5" s="5"/>
      <c r="C5" s="7" t="s">
        <v>278</v>
      </c>
      <c r="D5" s="7" t="s">
        <v>264</v>
      </c>
      <c r="E5" s="7" t="s">
        <v>70</v>
      </c>
      <c r="F5" s="7" t="s">
        <v>60</v>
      </c>
      <c r="G5" s="24">
        <v>1</v>
      </c>
      <c r="H5" s="24">
        <v>0</v>
      </c>
      <c r="I5" s="24">
        <v>0.5</v>
      </c>
      <c r="J5" s="24">
        <v>0</v>
      </c>
      <c r="K5" s="7" t="s">
        <v>280</v>
      </c>
      <c r="L5" s="7"/>
      <c r="M5" s="7" t="s">
        <v>266</v>
      </c>
    </row>
    <row r="6" spans="1:13">
      <c r="A6" s="5"/>
      <c r="B6" s="5"/>
      <c r="C6" s="7" t="s">
        <v>278</v>
      </c>
      <c r="D6" s="7" t="s">
        <v>264</v>
      </c>
      <c r="E6" s="7" t="s">
        <v>70</v>
      </c>
      <c r="F6" s="7" t="s">
        <v>60</v>
      </c>
      <c r="G6" s="24">
        <v>1</v>
      </c>
      <c r="H6" s="24">
        <v>0</v>
      </c>
      <c r="I6" s="24">
        <v>0.5</v>
      </c>
      <c r="J6" s="24">
        <v>0</v>
      </c>
      <c r="K6" s="7" t="s">
        <v>280</v>
      </c>
      <c r="L6" s="7"/>
      <c r="M6" s="7" t="s">
        <v>266</v>
      </c>
    </row>
    <row r="7" spans="1:13">
      <c r="A7" s="5"/>
      <c r="B7" s="5"/>
      <c r="C7" s="7" t="s">
        <v>278</v>
      </c>
      <c r="D7" s="7" t="s">
        <v>264</v>
      </c>
      <c r="E7" s="7" t="s">
        <v>70</v>
      </c>
      <c r="F7" s="7" t="s">
        <v>60</v>
      </c>
      <c r="G7" s="24">
        <v>1</v>
      </c>
      <c r="H7" s="24">
        <v>0</v>
      </c>
      <c r="I7" s="24">
        <v>0.5</v>
      </c>
      <c r="J7" s="24">
        <v>0</v>
      </c>
      <c r="K7" s="7" t="s">
        <v>280</v>
      </c>
      <c r="L7" s="7"/>
      <c r="M7" s="7" t="s">
        <v>266</v>
      </c>
    </row>
    <row r="8" spans="1:13">
      <c r="A8" s="5"/>
      <c r="B8" s="5"/>
      <c r="C8" s="7" t="s">
        <v>278</v>
      </c>
      <c r="D8" s="7" t="s">
        <v>264</v>
      </c>
      <c r="E8" s="7" t="s">
        <v>70</v>
      </c>
      <c r="F8" s="7" t="s">
        <v>60</v>
      </c>
      <c r="G8" s="24">
        <v>1</v>
      </c>
      <c r="H8" s="24">
        <v>0</v>
      </c>
      <c r="I8" s="24">
        <v>0.5</v>
      </c>
      <c r="J8" s="24">
        <v>0</v>
      </c>
      <c r="K8" s="7" t="s">
        <v>280</v>
      </c>
      <c r="L8" s="18"/>
      <c r="M8" s="7" t="s">
        <v>266</v>
      </c>
    </row>
    <row r="9" spans="1:13">
      <c r="A9" s="5"/>
      <c r="B9" s="5"/>
      <c r="C9" s="7" t="s">
        <v>278</v>
      </c>
      <c r="D9" s="7" t="s">
        <v>264</v>
      </c>
      <c r="E9" s="7" t="s">
        <v>70</v>
      </c>
      <c r="F9" s="7" t="s">
        <v>60</v>
      </c>
      <c r="G9" s="24">
        <v>1</v>
      </c>
      <c r="H9" s="24">
        <v>0</v>
      </c>
      <c r="I9" s="24">
        <v>0.5</v>
      </c>
      <c r="J9" s="24">
        <v>0</v>
      </c>
      <c r="K9" s="7" t="s">
        <v>280</v>
      </c>
      <c r="L9" s="18"/>
      <c r="M9" s="7" t="s">
        <v>266</v>
      </c>
    </row>
    <row r="10" spans="1:13">
      <c r="A10" s="5"/>
      <c r="B10" s="5"/>
      <c r="C10" s="7" t="s">
        <v>281</v>
      </c>
      <c r="D10" s="7" t="s">
        <v>264</v>
      </c>
      <c r="E10" s="7" t="s">
        <v>70</v>
      </c>
      <c r="F10" s="7" t="s">
        <v>60</v>
      </c>
      <c r="G10" s="24">
        <v>1</v>
      </c>
      <c r="H10" s="24">
        <v>0</v>
      </c>
      <c r="I10" s="24">
        <v>0.5</v>
      </c>
      <c r="J10" s="24">
        <v>0</v>
      </c>
      <c r="K10" s="7" t="s">
        <v>280</v>
      </c>
      <c r="L10" s="18"/>
      <c r="M10" s="7" t="s">
        <v>266</v>
      </c>
    </row>
    <row r="11" spans="1:13">
      <c r="A11" s="5"/>
      <c r="B11" s="5"/>
      <c r="C11" s="7" t="s">
        <v>282</v>
      </c>
      <c r="D11" s="7" t="s">
        <v>264</v>
      </c>
      <c r="E11" s="7" t="s">
        <v>70</v>
      </c>
      <c r="F11" s="7" t="s">
        <v>60</v>
      </c>
      <c r="G11" s="24">
        <v>1</v>
      </c>
      <c r="H11" s="24">
        <v>0</v>
      </c>
      <c r="I11" s="24">
        <v>0.5</v>
      </c>
      <c r="J11" s="24">
        <v>0</v>
      </c>
      <c r="K11" s="7" t="s">
        <v>280</v>
      </c>
      <c r="L11" s="18"/>
      <c r="M11" s="7" t="s">
        <v>266</v>
      </c>
    </row>
    <row r="12" spans="1:13" s="2" customFormat="1" ht="18.75">
      <c r="A12" s="418" t="s">
        <v>267</v>
      </c>
      <c r="B12" s="419"/>
      <c r="C12" s="419"/>
      <c r="D12" s="419"/>
      <c r="E12" s="420"/>
      <c r="F12" s="421"/>
      <c r="G12" s="422"/>
      <c r="H12" s="418" t="s">
        <v>283</v>
      </c>
      <c r="I12" s="419"/>
      <c r="J12" s="419"/>
      <c r="K12" s="420"/>
      <c r="L12" s="423"/>
      <c r="M12" s="424"/>
    </row>
    <row r="13" spans="1:13" ht="69" customHeight="1">
      <c r="A13" s="411" t="s">
        <v>284</v>
      </c>
      <c r="B13" s="411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7" type="noConversion"/>
  <dataValidations count="1">
    <dataValidation type="list" allowBlank="1" showInputMessage="1" showErrorMessage="1" sqref="M1:M3 M4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F10" sqref="F10:F11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21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9" t="s">
        <v>285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5.95" customHeight="1">
      <c r="A2" s="409" t="s">
        <v>286</v>
      </c>
      <c r="B2" s="409" t="s">
        <v>253</v>
      </c>
      <c r="C2" s="409" t="s">
        <v>249</v>
      </c>
      <c r="D2" s="409" t="s">
        <v>250</v>
      </c>
      <c r="E2" s="409" t="s">
        <v>251</v>
      </c>
      <c r="F2" s="409" t="s">
        <v>252</v>
      </c>
      <c r="G2" s="432" t="s">
        <v>287</v>
      </c>
      <c r="H2" s="433"/>
      <c r="I2" s="434"/>
      <c r="J2" s="432" t="s">
        <v>288</v>
      </c>
      <c r="K2" s="433"/>
      <c r="L2" s="434"/>
      <c r="M2" s="432" t="s">
        <v>289</v>
      </c>
      <c r="N2" s="433"/>
      <c r="O2" s="434"/>
      <c r="P2" s="432" t="s">
        <v>290</v>
      </c>
      <c r="Q2" s="433"/>
      <c r="R2" s="434"/>
      <c r="S2" s="433" t="s">
        <v>291</v>
      </c>
      <c r="T2" s="433"/>
      <c r="U2" s="434"/>
      <c r="V2" s="435" t="s">
        <v>292</v>
      </c>
      <c r="W2" s="435" t="s">
        <v>262</v>
      </c>
    </row>
    <row r="3" spans="1:23" s="1" customFormat="1" ht="16.5">
      <c r="A3" s="410"/>
      <c r="B3" s="431"/>
      <c r="C3" s="431"/>
      <c r="D3" s="431"/>
      <c r="E3" s="431"/>
      <c r="F3" s="431"/>
      <c r="G3" s="3" t="s">
        <v>293</v>
      </c>
      <c r="H3" s="3" t="s">
        <v>65</v>
      </c>
      <c r="I3" s="3" t="s">
        <v>253</v>
      </c>
      <c r="J3" s="3" t="s">
        <v>293</v>
      </c>
      <c r="K3" s="3" t="s">
        <v>65</v>
      </c>
      <c r="L3" s="3" t="s">
        <v>253</v>
      </c>
      <c r="M3" s="3" t="s">
        <v>293</v>
      </c>
      <c r="N3" s="3" t="s">
        <v>65</v>
      </c>
      <c r="O3" s="3" t="s">
        <v>253</v>
      </c>
      <c r="P3" s="3" t="s">
        <v>293</v>
      </c>
      <c r="Q3" s="3" t="s">
        <v>65</v>
      </c>
      <c r="R3" s="3" t="s">
        <v>253</v>
      </c>
      <c r="S3" s="3" t="s">
        <v>293</v>
      </c>
      <c r="T3" s="3" t="s">
        <v>65</v>
      </c>
      <c r="U3" s="3" t="s">
        <v>253</v>
      </c>
      <c r="V3" s="436"/>
      <c r="W3" s="436"/>
    </row>
    <row r="4" spans="1:23" ht="17.25">
      <c r="A4" s="428" t="s">
        <v>294</v>
      </c>
      <c r="B4" s="425"/>
      <c r="C4" s="425" t="s">
        <v>278</v>
      </c>
      <c r="D4" s="425" t="s">
        <v>264</v>
      </c>
      <c r="E4" s="425" t="s">
        <v>70</v>
      </c>
      <c r="F4" s="425" t="s">
        <v>60</v>
      </c>
      <c r="G4" s="23" t="s">
        <v>295</v>
      </c>
      <c r="H4" s="6" t="s">
        <v>296</v>
      </c>
      <c r="I4" s="6"/>
      <c r="J4" s="23" t="s">
        <v>297</v>
      </c>
      <c r="K4" s="6" t="s">
        <v>298</v>
      </c>
      <c r="L4" s="6"/>
      <c r="M4" s="23" t="s">
        <v>299</v>
      </c>
      <c r="N4" s="6" t="s">
        <v>300</v>
      </c>
      <c r="O4" s="6"/>
      <c r="P4" s="23" t="s">
        <v>301</v>
      </c>
      <c r="Q4" s="6" t="s">
        <v>302</v>
      </c>
      <c r="R4" s="6"/>
      <c r="S4" s="23" t="s">
        <v>303</v>
      </c>
      <c r="T4" s="6" t="s">
        <v>304</v>
      </c>
      <c r="U4" s="6"/>
      <c r="V4" s="6"/>
      <c r="W4" s="6"/>
    </row>
    <row r="5" spans="1:23" ht="16.5">
      <c r="A5" s="429"/>
      <c r="B5" s="426"/>
      <c r="C5" s="426"/>
      <c r="D5" s="426"/>
      <c r="E5" s="426"/>
      <c r="F5" s="426"/>
      <c r="G5" s="432" t="s">
        <v>305</v>
      </c>
      <c r="H5" s="433"/>
      <c r="I5" s="434"/>
      <c r="J5" s="432" t="s">
        <v>306</v>
      </c>
      <c r="K5" s="433"/>
      <c r="L5" s="434"/>
      <c r="M5" s="432" t="s">
        <v>307</v>
      </c>
      <c r="N5" s="433"/>
      <c r="O5" s="434"/>
      <c r="P5" s="432" t="s">
        <v>308</v>
      </c>
      <c r="Q5" s="433"/>
      <c r="R5" s="434"/>
      <c r="S5" s="433" t="s">
        <v>309</v>
      </c>
      <c r="T5" s="433"/>
      <c r="U5" s="434"/>
      <c r="V5" s="6"/>
      <c r="W5" s="6"/>
    </row>
    <row r="6" spans="1:23" ht="16.5">
      <c r="A6" s="429"/>
      <c r="B6" s="426"/>
      <c r="C6" s="426"/>
      <c r="D6" s="426"/>
      <c r="E6" s="426"/>
      <c r="F6" s="426"/>
      <c r="G6" s="3" t="s">
        <v>293</v>
      </c>
      <c r="H6" s="3" t="s">
        <v>65</v>
      </c>
      <c r="I6" s="3" t="s">
        <v>253</v>
      </c>
      <c r="J6" s="3" t="s">
        <v>293</v>
      </c>
      <c r="K6" s="3" t="s">
        <v>65</v>
      </c>
      <c r="L6" s="3" t="s">
        <v>253</v>
      </c>
      <c r="M6" s="3" t="s">
        <v>293</v>
      </c>
      <c r="N6" s="3" t="s">
        <v>65</v>
      </c>
      <c r="O6" s="3" t="s">
        <v>253</v>
      </c>
      <c r="P6" s="3" t="s">
        <v>293</v>
      </c>
      <c r="Q6" s="3" t="s">
        <v>65</v>
      </c>
      <c r="R6" s="3" t="s">
        <v>253</v>
      </c>
      <c r="S6" s="3" t="s">
        <v>293</v>
      </c>
      <c r="T6" s="3" t="s">
        <v>65</v>
      </c>
      <c r="U6" s="3" t="s">
        <v>253</v>
      </c>
      <c r="V6" s="6"/>
      <c r="W6" s="6"/>
    </row>
    <row r="7" spans="1:23" ht="17.25">
      <c r="A7" s="430"/>
      <c r="B7" s="427"/>
      <c r="C7" s="427"/>
      <c r="D7" s="427"/>
      <c r="E7" s="427"/>
      <c r="F7" s="427"/>
      <c r="G7" s="23" t="s">
        <v>310</v>
      </c>
      <c r="H7" s="6" t="s">
        <v>311</v>
      </c>
      <c r="I7" s="6"/>
      <c r="J7" s="23" t="s">
        <v>312</v>
      </c>
      <c r="K7" s="6" t="s">
        <v>313</v>
      </c>
      <c r="L7" s="6"/>
      <c r="M7" s="23" t="s">
        <v>314</v>
      </c>
      <c r="N7" s="6" t="s">
        <v>315</v>
      </c>
      <c r="O7" s="6"/>
      <c r="P7" s="23" t="s">
        <v>316</v>
      </c>
      <c r="Q7" s="6" t="s">
        <v>317</v>
      </c>
      <c r="R7" s="6"/>
      <c r="S7" s="23" t="s">
        <v>318</v>
      </c>
      <c r="T7" s="6" t="s">
        <v>319</v>
      </c>
      <c r="U7" s="6"/>
      <c r="V7" s="6" t="s">
        <v>266</v>
      </c>
      <c r="W7" s="6"/>
    </row>
    <row r="8" spans="1:23" ht="17.25">
      <c r="A8" s="425" t="s">
        <v>320</v>
      </c>
      <c r="B8" s="425"/>
      <c r="C8" s="425" t="s">
        <v>281</v>
      </c>
      <c r="D8" s="425" t="s">
        <v>264</v>
      </c>
      <c r="E8" s="425" t="s">
        <v>70</v>
      </c>
      <c r="F8" s="425" t="s">
        <v>60</v>
      </c>
      <c r="G8" s="23" t="s">
        <v>295</v>
      </c>
      <c r="H8" s="6" t="s">
        <v>296</v>
      </c>
      <c r="I8" s="6"/>
      <c r="J8" s="23" t="s">
        <v>297</v>
      </c>
      <c r="K8" s="6" t="s">
        <v>298</v>
      </c>
      <c r="L8" s="6"/>
      <c r="M8" s="23" t="s">
        <v>299</v>
      </c>
      <c r="N8" s="6" t="s">
        <v>300</v>
      </c>
      <c r="O8" s="6"/>
      <c r="P8" s="23" t="s">
        <v>301</v>
      </c>
      <c r="Q8" s="6" t="s">
        <v>302</v>
      </c>
      <c r="R8" s="6"/>
      <c r="S8" s="23" t="s">
        <v>303</v>
      </c>
      <c r="T8" s="6" t="s">
        <v>304</v>
      </c>
      <c r="U8" s="6"/>
      <c r="V8" s="6"/>
      <c r="W8" s="6"/>
    </row>
    <row r="9" spans="1:23" ht="17.25">
      <c r="A9" s="427"/>
      <c r="B9" s="427"/>
      <c r="C9" s="427"/>
      <c r="D9" s="427"/>
      <c r="E9" s="427"/>
      <c r="F9" s="427"/>
      <c r="G9" s="23" t="s">
        <v>310</v>
      </c>
      <c r="H9" s="6" t="s">
        <v>311</v>
      </c>
      <c r="I9" s="6"/>
      <c r="J9" s="23" t="s">
        <v>312</v>
      </c>
      <c r="K9" s="6" t="s">
        <v>313</v>
      </c>
      <c r="L9" s="6"/>
      <c r="M9" s="23" t="s">
        <v>314</v>
      </c>
      <c r="N9" s="6" t="s">
        <v>315</v>
      </c>
      <c r="O9" s="6"/>
      <c r="P9" s="23" t="s">
        <v>316</v>
      </c>
      <c r="Q9" s="6" t="s">
        <v>317</v>
      </c>
      <c r="R9" s="6"/>
      <c r="S9" s="23" t="s">
        <v>321</v>
      </c>
      <c r="T9" s="6" t="s">
        <v>322</v>
      </c>
      <c r="U9" s="6"/>
      <c r="V9" s="6" t="s">
        <v>266</v>
      </c>
      <c r="W9" s="6"/>
    </row>
    <row r="10" spans="1:23">
      <c r="A10" s="425" t="s">
        <v>323</v>
      </c>
      <c r="B10" s="425"/>
      <c r="C10" s="425"/>
      <c r="D10" s="425"/>
      <c r="E10" s="425"/>
      <c r="F10" s="42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7"/>
      <c r="B11" s="427"/>
      <c r="C11" s="427"/>
      <c r="D11" s="427"/>
      <c r="E11" s="427"/>
      <c r="F11" s="42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5" t="s">
        <v>324</v>
      </c>
      <c r="B12" s="425"/>
      <c r="C12" s="425"/>
      <c r="D12" s="425"/>
      <c r="E12" s="425"/>
      <c r="F12" s="42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7"/>
      <c r="B13" s="427"/>
      <c r="C13" s="427"/>
      <c r="D13" s="427"/>
      <c r="E13" s="427"/>
      <c r="F13" s="42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5" t="s">
        <v>325</v>
      </c>
      <c r="B14" s="425"/>
      <c r="C14" s="425"/>
      <c r="D14" s="425"/>
      <c r="E14" s="425"/>
      <c r="F14" s="42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7"/>
      <c r="B15" s="427"/>
      <c r="C15" s="427"/>
      <c r="D15" s="427"/>
      <c r="E15" s="427"/>
      <c r="F15" s="42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8" t="s">
        <v>326</v>
      </c>
      <c r="B17" s="419"/>
      <c r="C17" s="419"/>
      <c r="D17" s="419"/>
      <c r="E17" s="420"/>
      <c r="F17" s="421"/>
      <c r="G17" s="422"/>
      <c r="H17" s="22"/>
      <c r="I17" s="22"/>
      <c r="J17" s="418" t="s">
        <v>327</v>
      </c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20"/>
      <c r="V17" s="10"/>
      <c r="W17" s="12"/>
    </row>
    <row r="18" spans="1:23" ht="57" customHeight="1">
      <c r="A18" s="406" t="s">
        <v>328</v>
      </c>
      <c r="B18" s="406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1.625" customWidth="1"/>
    <col min="8" max="8" width="14" customWidth="1"/>
    <col min="9" max="9" width="15.625" customWidth="1"/>
    <col min="10" max="13" width="10" customWidth="1"/>
    <col min="14" max="14" width="10.625" customWidth="1"/>
  </cols>
  <sheetData>
    <row r="1" spans="1:14" ht="29.25">
      <c r="A1" s="399" t="s">
        <v>329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>
      <c r="A2" s="13" t="s">
        <v>330</v>
      </c>
      <c r="B2" s="14" t="s">
        <v>249</v>
      </c>
      <c r="C2" s="14" t="s">
        <v>250</v>
      </c>
      <c r="D2" s="14" t="s">
        <v>251</v>
      </c>
      <c r="E2" s="14" t="s">
        <v>252</v>
      </c>
      <c r="F2" s="14" t="s">
        <v>253</v>
      </c>
      <c r="G2" s="13" t="s">
        <v>331</v>
      </c>
      <c r="H2" s="13" t="s">
        <v>332</v>
      </c>
      <c r="I2" s="13" t="s">
        <v>333</v>
      </c>
      <c r="J2" s="13" t="s">
        <v>332</v>
      </c>
      <c r="K2" s="13" t="s">
        <v>334</v>
      </c>
      <c r="L2" s="13" t="s">
        <v>332</v>
      </c>
      <c r="M2" s="14" t="s">
        <v>292</v>
      </c>
      <c r="N2" s="14" t="s">
        <v>262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330</v>
      </c>
      <c r="B4" s="16" t="s">
        <v>335</v>
      </c>
      <c r="C4" s="16" t="s">
        <v>293</v>
      </c>
      <c r="D4" s="16" t="s">
        <v>251</v>
      </c>
      <c r="E4" s="14" t="s">
        <v>252</v>
      </c>
      <c r="F4" s="14" t="s">
        <v>253</v>
      </c>
      <c r="G4" s="13" t="s">
        <v>331</v>
      </c>
      <c r="H4" s="13" t="s">
        <v>332</v>
      </c>
      <c r="I4" s="13" t="s">
        <v>333</v>
      </c>
      <c r="J4" s="13" t="s">
        <v>332</v>
      </c>
      <c r="K4" s="13" t="s">
        <v>334</v>
      </c>
      <c r="L4" s="13" t="s">
        <v>332</v>
      </c>
      <c r="M4" s="14" t="s">
        <v>292</v>
      </c>
      <c r="N4" s="14" t="s">
        <v>262</v>
      </c>
    </row>
    <row r="5" spans="1:14" ht="41.1" customHeight="1">
      <c r="A5" s="5"/>
      <c r="B5" s="6"/>
      <c r="C5" s="6" t="s">
        <v>336</v>
      </c>
      <c r="D5" s="6" t="s">
        <v>337</v>
      </c>
      <c r="E5" s="6" t="s">
        <v>60</v>
      </c>
      <c r="F5" s="6"/>
      <c r="G5" s="17" t="s">
        <v>338</v>
      </c>
      <c r="H5" s="7"/>
      <c r="I5" s="17" t="s">
        <v>339</v>
      </c>
      <c r="J5" s="7"/>
      <c r="K5" s="7"/>
      <c r="L5" s="7"/>
      <c r="M5" s="7"/>
      <c r="N5" s="6" t="s">
        <v>266</v>
      </c>
    </row>
    <row r="6" spans="1:14" ht="41.1" customHeight="1">
      <c r="A6" s="5"/>
      <c r="B6" s="6"/>
      <c r="C6" s="6" t="s">
        <v>336</v>
      </c>
      <c r="D6" s="6" t="s">
        <v>337</v>
      </c>
      <c r="E6" s="6" t="s">
        <v>60</v>
      </c>
      <c r="F6" s="6"/>
      <c r="G6" s="17" t="s">
        <v>340</v>
      </c>
      <c r="H6" s="7"/>
      <c r="I6" s="17" t="s">
        <v>341</v>
      </c>
      <c r="J6" s="7"/>
      <c r="K6" s="7"/>
      <c r="L6" s="7"/>
      <c r="M6" s="7"/>
      <c r="N6" s="6" t="s">
        <v>266</v>
      </c>
    </row>
    <row r="7" spans="1:14" ht="41.1" customHeight="1">
      <c r="A7" s="5"/>
      <c r="B7" s="5"/>
      <c r="C7" s="6" t="s">
        <v>336</v>
      </c>
      <c r="D7" s="6" t="s">
        <v>337</v>
      </c>
      <c r="E7" s="6" t="s">
        <v>60</v>
      </c>
      <c r="F7" s="6"/>
      <c r="G7" s="17" t="s">
        <v>342</v>
      </c>
      <c r="H7" s="18"/>
      <c r="I7" s="17" t="s">
        <v>343</v>
      </c>
      <c r="J7" s="18"/>
      <c r="K7" s="18"/>
      <c r="L7" s="18"/>
      <c r="M7" s="18"/>
      <c r="N7" s="6" t="s">
        <v>266</v>
      </c>
    </row>
    <row r="8" spans="1:14" ht="41.1" customHeight="1">
      <c r="A8" s="5"/>
      <c r="B8" s="5"/>
      <c r="C8" s="6" t="s">
        <v>336</v>
      </c>
      <c r="D8" s="6" t="s">
        <v>337</v>
      </c>
      <c r="E8" s="6" t="s">
        <v>60</v>
      </c>
      <c r="F8" s="6"/>
      <c r="G8" s="17" t="s">
        <v>344</v>
      </c>
      <c r="H8" s="18"/>
      <c r="I8" s="17" t="s">
        <v>345</v>
      </c>
      <c r="J8" s="18"/>
      <c r="K8" s="18"/>
      <c r="L8" s="18"/>
      <c r="M8" s="18"/>
      <c r="N8" s="6" t="s">
        <v>266</v>
      </c>
    </row>
    <row r="9" spans="1:14" ht="41.1" customHeight="1">
      <c r="A9" s="19"/>
      <c r="B9" s="20"/>
      <c r="C9" s="6" t="s">
        <v>336</v>
      </c>
      <c r="D9" s="6" t="s">
        <v>337</v>
      </c>
      <c r="E9" s="6" t="s">
        <v>60</v>
      </c>
      <c r="F9" s="6"/>
      <c r="G9" s="17" t="s">
        <v>346</v>
      </c>
      <c r="H9" s="18"/>
      <c r="I9" s="17" t="s">
        <v>347</v>
      </c>
      <c r="J9" s="18"/>
      <c r="K9" s="18"/>
      <c r="L9" s="18"/>
      <c r="M9" s="18"/>
      <c r="N9" s="6" t="s">
        <v>266</v>
      </c>
    </row>
    <row r="10" spans="1:14" ht="41.1" customHeight="1">
      <c r="A10" s="19"/>
      <c r="B10" s="20"/>
      <c r="C10" s="20"/>
      <c r="D10" s="21"/>
      <c r="E10" s="19"/>
      <c r="F10" s="20"/>
      <c r="G10" s="21"/>
      <c r="H10" s="20"/>
      <c r="I10" s="19"/>
      <c r="J10" s="20"/>
      <c r="K10" s="20"/>
      <c r="L10" s="20"/>
      <c r="M10" s="20"/>
      <c r="N10" s="21"/>
    </row>
    <row r="11" spans="1:14" s="2" customFormat="1" ht="18.75">
      <c r="A11" s="418" t="s">
        <v>348</v>
      </c>
      <c r="B11" s="419"/>
      <c r="C11" s="419"/>
      <c r="D11" s="420"/>
      <c r="E11" s="421"/>
      <c r="F11" s="437"/>
      <c r="G11" s="422"/>
      <c r="H11" s="22"/>
      <c r="I11" s="418" t="s">
        <v>349</v>
      </c>
      <c r="J11" s="419"/>
      <c r="K11" s="419"/>
      <c r="L11" s="10"/>
      <c r="M11" s="10"/>
      <c r="N11" s="12"/>
    </row>
    <row r="12" spans="1:14" ht="56.1" customHeight="1">
      <c r="A12" s="406" t="s">
        <v>350</v>
      </c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10 N5:N7 N8:N9 N11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H3" sqref="H3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99" t="s">
        <v>351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>
      <c r="A2" s="3" t="s">
        <v>286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352</v>
      </c>
      <c r="H2" s="3" t="s">
        <v>353</v>
      </c>
      <c r="I2" s="3" t="s">
        <v>354</v>
      </c>
      <c r="J2" s="3" t="s">
        <v>355</v>
      </c>
      <c r="K2" s="4" t="s">
        <v>292</v>
      </c>
      <c r="L2" s="4" t="s">
        <v>262</v>
      </c>
    </row>
    <row r="3" spans="1:12">
      <c r="A3" s="5" t="s">
        <v>294</v>
      </c>
      <c r="B3" s="5"/>
      <c r="C3" s="6"/>
      <c r="D3" s="6"/>
      <c r="E3" s="6" t="s">
        <v>356</v>
      </c>
      <c r="F3" s="6" t="s">
        <v>60</v>
      </c>
      <c r="G3" s="6"/>
      <c r="H3" s="6"/>
      <c r="I3" s="6"/>
      <c r="J3" s="6"/>
      <c r="K3" s="6" t="s">
        <v>266</v>
      </c>
      <c r="L3" s="6"/>
    </row>
    <row r="4" spans="1:12">
      <c r="A4" s="5" t="s">
        <v>294</v>
      </c>
      <c r="B4" s="5"/>
      <c r="C4" s="6"/>
      <c r="D4" s="6"/>
      <c r="E4" s="6" t="s">
        <v>356</v>
      </c>
      <c r="F4" s="6" t="s">
        <v>60</v>
      </c>
      <c r="G4" s="6"/>
      <c r="H4" s="6"/>
      <c r="I4" s="6"/>
      <c r="J4" s="6"/>
      <c r="K4" s="6" t="s">
        <v>266</v>
      </c>
      <c r="L4" s="6"/>
    </row>
    <row r="5" spans="1:12">
      <c r="A5" s="5" t="s">
        <v>320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320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323</v>
      </c>
      <c r="B7" s="5"/>
      <c r="C7" s="6"/>
      <c r="D7" s="6"/>
      <c r="E7" s="6"/>
      <c r="F7" s="6"/>
      <c r="G7" s="6"/>
      <c r="H7" s="6"/>
      <c r="I7" s="6"/>
      <c r="J7" s="6"/>
      <c r="K7" s="6"/>
      <c r="L7" s="5"/>
    </row>
    <row r="8" spans="1:12">
      <c r="A8" s="5" t="s">
        <v>323</v>
      </c>
      <c r="B8" s="5"/>
      <c r="C8" s="5"/>
      <c r="D8" s="6"/>
      <c r="E8" s="6"/>
      <c r="F8" s="6"/>
      <c r="G8" s="6"/>
      <c r="H8" s="6"/>
      <c r="I8" s="6"/>
      <c r="J8" s="6"/>
      <c r="K8" s="6"/>
      <c r="L8" s="5"/>
    </row>
    <row r="9" spans="1:12">
      <c r="A9" s="5" t="s">
        <v>324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 t="s">
        <v>325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18" t="s">
        <v>357</v>
      </c>
      <c r="B11" s="419"/>
      <c r="C11" s="419"/>
      <c r="D11" s="419"/>
      <c r="E11" s="420"/>
      <c r="F11" s="421"/>
      <c r="G11" s="422"/>
      <c r="H11" s="418" t="s">
        <v>358</v>
      </c>
      <c r="I11" s="419"/>
      <c r="J11" s="419"/>
      <c r="K11" s="10"/>
      <c r="L11" s="12"/>
    </row>
    <row r="12" spans="1:12" ht="72" customHeight="1">
      <c r="A12" s="406" t="s">
        <v>359</v>
      </c>
      <c r="B12" s="406"/>
      <c r="C12" s="407"/>
      <c r="D12" s="407"/>
      <c r="E12" s="407"/>
      <c r="F12" s="407"/>
      <c r="G12" s="407"/>
      <c r="H12" s="407"/>
      <c r="I12" s="407"/>
      <c r="J12" s="407"/>
      <c r="K12" s="407"/>
      <c r="L12" s="407"/>
    </row>
  </sheetData>
  <mergeCells count="5">
    <mergeCell ref="A1:J1"/>
    <mergeCell ref="A11:E11"/>
    <mergeCell ref="F11:G11"/>
    <mergeCell ref="H11:J11"/>
    <mergeCell ref="A12:L12"/>
  </mergeCells>
  <phoneticPr fontId="47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9" t="s">
        <v>360</v>
      </c>
      <c r="B1" s="399"/>
      <c r="C1" s="399"/>
      <c r="D1" s="399"/>
      <c r="E1" s="399"/>
      <c r="F1" s="399"/>
      <c r="G1" s="399"/>
      <c r="H1" s="399"/>
      <c r="I1" s="399"/>
    </row>
    <row r="2" spans="1:9" s="1" customFormat="1" ht="16.5">
      <c r="A2" s="408" t="s">
        <v>248</v>
      </c>
      <c r="B2" s="409" t="s">
        <v>253</v>
      </c>
      <c r="C2" s="409" t="s">
        <v>293</v>
      </c>
      <c r="D2" s="409" t="s">
        <v>251</v>
      </c>
      <c r="E2" s="409" t="s">
        <v>252</v>
      </c>
      <c r="F2" s="3" t="s">
        <v>361</v>
      </c>
      <c r="G2" s="3" t="s">
        <v>272</v>
      </c>
      <c r="H2" s="412" t="s">
        <v>273</v>
      </c>
      <c r="I2" s="416" t="s">
        <v>275</v>
      </c>
    </row>
    <row r="3" spans="1:9" s="1" customFormat="1" ht="16.5">
      <c r="A3" s="408"/>
      <c r="B3" s="410"/>
      <c r="C3" s="410"/>
      <c r="D3" s="410"/>
      <c r="E3" s="410"/>
      <c r="F3" s="3" t="s">
        <v>362</v>
      </c>
      <c r="G3" s="3" t="s">
        <v>276</v>
      </c>
      <c r="H3" s="413"/>
      <c r="I3" s="417"/>
    </row>
    <row r="4" spans="1:9" ht="16.5">
      <c r="A4" s="5"/>
      <c r="B4" s="5" t="s">
        <v>363</v>
      </c>
      <c r="C4" s="209" t="s">
        <v>364</v>
      </c>
      <c r="D4" s="6" t="s">
        <v>70</v>
      </c>
      <c r="E4" s="6" t="s">
        <v>60</v>
      </c>
      <c r="F4" s="7">
        <v>0.5</v>
      </c>
      <c r="G4" s="7">
        <v>0.5</v>
      </c>
      <c r="H4" s="7">
        <v>1</v>
      </c>
      <c r="I4" s="7" t="s">
        <v>266</v>
      </c>
    </row>
    <row r="5" spans="1:9">
      <c r="A5" s="5"/>
      <c r="B5" s="5" t="s">
        <v>365</v>
      </c>
      <c r="C5" s="210" t="s">
        <v>366</v>
      </c>
      <c r="D5" s="6" t="s">
        <v>70</v>
      </c>
      <c r="E5" s="6" t="s">
        <v>60</v>
      </c>
      <c r="F5" s="7">
        <v>0.5</v>
      </c>
      <c r="G5" s="7">
        <v>0.5</v>
      </c>
      <c r="H5" s="7">
        <v>1</v>
      </c>
      <c r="I5" s="7" t="s">
        <v>266</v>
      </c>
    </row>
    <row r="6" spans="1:9" ht="16.5">
      <c r="A6" s="5"/>
      <c r="B6" s="5"/>
      <c r="C6" s="8"/>
      <c r="D6" s="6"/>
      <c r="E6" s="9"/>
      <c r="F6" s="7"/>
      <c r="G6" s="7"/>
      <c r="H6" s="7"/>
      <c r="I6" s="7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8" t="s">
        <v>348</v>
      </c>
      <c r="B12" s="419"/>
      <c r="C12" s="419"/>
      <c r="D12" s="420"/>
      <c r="E12" s="11"/>
      <c r="F12" s="418" t="s">
        <v>367</v>
      </c>
      <c r="G12" s="419"/>
      <c r="H12" s="420"/>
      <c r="I12" s="12"/>
    </row>
    <row r="13" spans="1:9" ht="54" customHeight="1">
      <c r="A13" s="406" t="s">
        <v>368</v>
      </c>
      <c r="B13" s="406"/>
      <c r="C13" s="407"/>
      <c r="D13" s="407"/>
      <c r="E13" s="407"/>
      <c r="F13" s="407"/>
      <c r="G13" s="407"/>
      <c r="H13" s="407"/>
      <c r="I13" s="40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1" t="s">
        <v>33</v>
      </c>
      <c r="C2" s="212"/>
      <c r="D2" s="212"/>
      <c r="E2" s="212"/>
      <c r="F2" s="212"/>
      <c r="G2" s="212"/>
      <c r="H2" s="212"/>
      <c r="I2" s="213"/>
    </row>
    <row r="3" spans="2:9" ht="27.95" customHeight="1">
      <c r="B3" s="187"/>
      <c r="C3" s="188"/>
      <c r="D3" s="214" t="s">
        <v>34</v>
      </c>
      <c r="E3" s="215"/>
      <c r="F3" s="216" t="s">
        <v>35</v>
      </c>
      <c r="G3" s="217"/>
      <c r="H3" s="214" t="s">
        <v>36</v>
      </c>
      <c r="I3" s="218"/>
    </row>
    <row r="4" spans="2:9" ht="27.95" customHeight="1">
      <c r="B4" s="187" t="s">
        <v>37</v>
      </c>
      <c r="C4" s="188" t="s">
        <v>38</v>
      </c>
      <c r="D4" s="188" t="s">
        <v>39</v>
      </c>
      <c r="E4" s="188" t="s">
        <v>40</v>
      </c>
      <c r="F4" s="189" t="s">
        <v>39</v>
      </c>
      <c r="G4" s="189" t="s">
        <v>40</v>
      </c>
      <c r="H4" s="188" t="s">
        <v>39</v>
      </c>
      <c r="I4" s="196" t="s">
        <v>40</v>
      </c>
    </row>
    <row r="5" spans="2:9" ht="27.95" customHeight="1">
      <c r="B5" s="190" t="s">
        <v>41</v>
      </c>
      <c r="C5" s="5">
        <v>13</v>
      </c>
      <c r="D5" s="5">
        <v>0</v>
      </c>
      <c r="E5" s="5">
        <v>1</v>
      </c>
      <c r="F5" s="191">
        <v>0</v>
      </c>
      <c r="G5" s="191">
        <v>1</v>
      </c>
      <c r="H5" s="5">
        <v>1</v>
      </c>
      <c r="I5" s="197">
        <v>2</v>
      </c>
    </row>
    <row r="6" spans="2:9" ht="27.95" customHeight="1">
      <c r="B6" s="190" t="s">
        <v>42</v>
      </c>
      <c r="C6" s="5">
        <v>20</v>
      </c>
      <c r="D6" s="5">
        <v>0</v>
      </c>
      <c r="E6" s="5">
        <v>1</v>
      </c>
      <c r="F6" s="191">
        <v>1</v>
      </c>
      <c r="G6" s="191">
        <v>2</v>
      </c>
      <c r="H6" s="5">
        <v>2</v>
      </c>
      <c r="I6" s="197">
        <v>3</v>
      </c>
    </row>
    <row r="7" spans="2:9" ht="27.95" customHeight="1">
      <c r="B7" s="190" t="s">
        <v>43</v>
      </c>
      <c r="C7" s="5">
        <v>32</v>
      </c>
      <c r="D7" s="5">
        <v>0</v>
      </c>
      <c r="E7" s="5">
        <v>1</v>
      </c>
      <c r="F7" s="191">
        <v>2</v>
      </c>
      <c r="G7" s="191">
        <v>3</v>
      </c>
      <c r="H7" s="5">
        <v>3</v>
      </c>
      <c r="I7" s="197">
        <v>4</v>
      </c>
    </row>
    <row r="8" spans="2:9" ht="27.95" customHeight="1">
      <c r="B8" s="190" t="s">
        <v>44</v>
      </c>
      <c r="C8" s="5">
        <v>50</v>
      </c>
      <c r="D8" s="5">
        <v>1</v>
      </c>
      <c r="E8" s="5">
        <v>2</v>
      </c>
      <c r="F8" s="191">
        <v>3</v>
      </c>
      <c r="G8" s="191">
        <v>4</v>
      </c>
      <c r="H8" s="5">
        <v>5</v>
      </c>
      <c r="I8" s="197">
        <v>6</v>
      </c>
    </row>
    <row r="9" spans="2:9" ht="27.95" customHeight="1">
      <c r="B9" s="190" t="s">
        <v>45</v>
      </c>
      <c r="C9" s="5">
        <v>80</v>
      </c>
      <c r="D9" s="5">
        <v>2</v>
      </c>
      <c r="E9" s="5">
        <v>3</v>
      </c>
      <c r="F9" s="191">
        <v>5</v>
      </c>
      <c r="G9" s="191">
        <v>6</v>
      </c>
      <c r="H9" s="5">
        <v>7</v>
      </c>
      <c r="I9" s="197">
        <v>8</v>
      </c>
    </row>
    <row r="10" spans="2:9" ht="27.95" customHeight="1">
      <c r="B10" s="190" t="s">
        <v>46</v>
      </c>
      <c r="C10" s="5">
        <v>125</v>
      </c>
      <c r="D10" s="5">
        <v>3</v>
      </c>
      <c r="E10" s="5">
        <v>4</v>
      </c>
      <c r="F10" s="191">
        <v>7</v>
      </c>
      <c r="G10" s="191">
        <v>8</v>
      </c>
      <c r="H10" s="5">
        <v>10</v>
      </c>
      <c r="I10" s="197">
        <v>11</v>
      </c>
    </row>
    <row r="11" spans="2:9" ht="27.95" customHeight="1">
      <c r="B11" s="190" t="s">
        <v>47</v>
      </c>
      <c r="C11" s="5">
        <v>200</v>
      </c>
      <c r="D11" s="5">
        <v>5</v>
      </c>
      <c r="E11" s="5">
        <v>6</v>
      </c>
      <c r="F11" s="191">
        <v>10</v>
      </c>
      <c r="G11" s="191">
        <v>11</v>
      </c>
      <c r="H11" s="5">
        <v>14</v>
      </c>
      <c r="I11" s="197">
        <v>15</v>
      </c>
    </row>
    <row r="12" spans="2:9" ht="27.95" customHeight="1">
      <c r="B12" s="192" t="s">
        <v>48</v>
      </c>
      <c r="C12" s="193">
        <v>315</v>
      </c>
      <c r="D12" s="193">
        <v>7</v>
      </c>
      <c r="E12" s="193">
        <v>8</v>
      </c>
      <c r="F12" s="194">
        <v>14</v>
      </c>
      <c r="G12" s="194">
        <v>15</v>
      </c>
      <c r="H12" s="193">
        <v>21</v>
      </c>
      <c r="I12" s="198">
        <v>22</v>
      </c>
    </row>
    <row r="14" spans="2:9">
      <c r="B14" s="195" t="s">
        <v>49</v>
      </c>
      <c r="C14" s="195"/>
      <c r="D14" s="195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zoomScalePageLayoutView="125" workbookViewId="0">
      <selection activeCell="N23" sqref="N23"/>
    </sheetView>
  </sheetViews>
  <sheetFormatPr defaultColWidth="10.375" defaultRowHeight="16.5" customHeight="1"/>
  <cols>
    <col min="1" max="9" width="10.375" style="86"/>
    <col min="10" max="10" width="8.875" style="86" customWidth="1"/>
    <col min="11" max="11" width="12" style="86" customWidth="1"/>
    <col min="12" max="16384" width="10.375" style="86"/>
  </cols>
  <sheetData>
    <row r="1" spans="1:11" ht="20.25">
      <c r="A1" s="288" t="s">
        <v>50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4.25">
      <c r="A2" s="119" t="s">
        <v>51</v>
      </c>
      <c r="B2" s="289" t="s">
        <v>369</v>
      </c>
      <c r="C2" s="290"/>
      <c r="D2" s="291" t="s">
        <v>52</v>
      </c>
      <c r="E2" s="291"/>
      <c r="F2" s="290" t="s">
        <v>53</v>
      </c>
      <c r="G2" s="290"/>
      <c r="H2" s="120" t="s">
        <v>54</v>
      </c>
      <c r="I2" s="292" t="s">
        <v>55</v>
      </c>
      <c r="J2" s="292"/>
      <c r="K2" s="293"/>
    </row>
    <row r="3" spans="1:11" ht="14.25">
      <c r="A3" s="280" t="s">
        <v>56</v>
      </c>
      <c r="B3" s="281"/>
      <c r="C3" s="282"/>
      <c r="D3" s="283" t="s">
        <v>57</v>
      </c>
      <c r="E3" s="284"/>
      <c r="F3" s="284"/>
      <c r="G3" s="285"/>
      <c r="H3" s="283" t="s">
        <v>58</v>
      </c>
      <c r="I3" s="284"/>
      <c r="J3" s="284"/>
      <c r="K3" s="285"/>
    </row>
    <row r="4" spans="1:11" ht="14.25">
      <c r="A4" s="123" t="s">
        <v>59</v>
      </c>
      <c r="B4" s="278" t="s">
        <v>60</v>
      </c>
      <c r="C4" s="279"/>
      <c r="D4" s="272" t="s">
        <v>61</v>
      </c>
      <c r="E4" s="273"/>
      <c r="F4" s="286">
        <v>45163</v>
      </c>
      <c r="G4" s="287"/>
      <c r="H4" s="272" t="s">
        <v>62</v>
      </c>
      <c r="I4" s="273"/>
      <c r="J4" s="135" t="s">
        <v>63</v>
      </c>
      <c r="K4" s="144" t="s">
        <v>64</v>
      </c>
    </row>
    <row r="5" spans="1:11" ht="14.25">
      <c r="A5" s="125" t="s">
        <v>65</v>
      </c>
      <c r="B5" s="278" t="s">
        <v>66</v>
      </c>
      <c r="C5" s="279"/>
      <c r="D5" s="272" t="s">
        <v>67</v>
      </c>
      <c r="E5" s="273"/>
      <c r="F5" s="270">
        <v>45148</v>
      </c>
      <c r="G5" s="271"/>
      <c r="H5" s="272" t="s">
        <v>68</v>
      </c>
      <c r="I5" s="273"/>
      <c r="J5" s="135" t="s">
        <v>63</v>
      </c>
      <c r="K5" s="144" t="s">
        <v>64</v>
      </c>
    </row>
    <row r="6" spans="1:11" ht="14.25">
      <c r="A6" s="123" t="s">
        <v>69</v>
      </c>
      <c r="B6" s="31">
        <v>1</v>
      </c>
      <c r="C6" s="32">
        <v>7</v>
      </c>
      <c r="D6" s="125" t="s">
        <v>71</v>
      </c>
      <c r="E6" s="137"/>
      <c r="F6" s="270">
        <v>45159</v>
      </c>
      <c r="G6" s="271"/>
      <c r="H6" s="272" t="s">
        <v>72</v>
      </c>
      <c r="I6" s="273"/>
      <c r="J6" s="135" t="s">
        <v>63</v>
      </c>
      <c r="K6" s="144" t="s">
        <v>64</v>
      </c>
    </row>
    <row r="7" spans="1:11" ht="14.25">
      <c r="A7" s="123" t="s">
        <v>73</v>
      </c>
      <c r="B7" s="269">
        <v>650</v>
      </c>
      <c r="C7" s="233"/>
      <c r="D7" s="125" t="s">
        <v>74</v>
      </c>
      <c r="E7" s="136"/>
      <c r="F7" s="270">
        <v>45160</v>
      </c>
      <c r="G7" s="271"/>
      <c r="H7" s="272" t="s">
        <v>75</v>
      </c>
      <c r="I7" s="273"/>
      <c r="J7" s="135" t="s">
        <v>63</v>
      </c>
      <c r="K7" s="144" t="s">
        <v>64</v>
      </c>
    </row>
    <row r="8" spans="1:11" ht="14.25">
      <c r="A8" s="164"/>
      <c r="B8" s="274"/>
      <c r="C8" s="275"/>
      <c r="D8" s="240" t="s">
        <v>76</v>
      </c>
      <c r="E8" s="241"/>
      <c r="F8" s="276">
        <v>45162</v>
      </c>
      <c r="G8" s="277"/>
      <c r="H8" s="240" t="s">
        <v>77</v>
      </c>
      <c r="I8" s="241"/>
      <c r="J8" s="138" t="s">
        <v>63</v>
      </c>
      <c r="K8" s="145" t="s">
        <v>64</v>
      </c>
    </row>
    <row r="9" spans="1:11" ht="14.25">
      <c r="A9" s="263" t="s">
        <v>78</v>
      </c>
      <c r="B9" s="264"/>
      <c r="C9" s="264"/>
      <c r="D9" s="264"/>
      <c r="E9" s="264"/>
      <c r="F9" s="264"/>
      <c r="G9" s="264"/>
      <c r="H9" s="264"/>
      <c r="I9" s="264"/>
      <c r="J9" s="264"/>
      <c r="K9" s="265"/>
    </row>
    <row r="10" spans="1:11" ht="14.25">
      <c r="A10" s="237" t="s">
        <v>79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spans="1:11" ht="14.25">
      <c r="A11" s="165" t="s">
        <v>80</v>
      </c>
      <c r="B11" s="166" t="s">
        <v>81</v>
      </c>
      <c r="C11" s="167" t="s">
        <v>82</v>
      </c>
      <c r="D11" s="168"/>
      <c r="E11" s="169" t="s">
        <v>83</v>
      </c>
      <c r="F11" s="166" t="s">
        <v>81</v>
      </c>
      <c r="G11" s="167" t="s">
        <v>82</v>
      </c>
      <c r="H11" s="167" t="s">
        <v>84</v>
      </c>
      <c r="I11" s="169" t="s">
        <v>85</v>
      </c>
      <c r="J11" s="166" t="s">
        <v>81</v>
      </c>
      <c r="K11" s="183" t="s">
        <v>82</v>
      </c>
    </row>
    <row r="12" spans="1:11" ht="14.25">
      <c r="A12" s="125" t="s">
        <v>86</v>
      </c>
      <c r="B12" s="134" t="s">
        <v>81</v>
      </c>
      <c r="C12" s="135" t="s">
        <v>82</v>
      </c>
      <c r="D12" s="136"/>
      <c r="E12" s="137" t="s">
        <v>87</v>
      </c>
      <c r="F12" s="134" t="s">
        <v>81</v>
      </c>
      <c r="G12" s="135" t="s">
        <v>82</v>
      </c>
      <c r="H12" s="135" t="s">
        <v>84</v>
      </c>
      <c r="I12" s="137" t="s">
        <v>88</v>
      </c>
      <c r="J12" s="134" t="s">
        <v>81</v>
      </c>
      <c r="K12" s="144" t="s">
        <v>82</v>
      </c>
    </row>
    <row r="13" spans="1:11" ht="14.25">
      <c r="A13" s="125" t="s">
        <v>89</v>
      </c>
      <c r="B13" s="134" t="s">
        <v>81</v>
      </c>
      <c r="C13" s="135" t="s">
        <v>82</v>
      </c>
      <c r="D13" s="136"/>
      <c r="E13" s="137" t="s">
        <v>90</v>
      </c>
      <c r="F13" s="135" t="s">
        <v>91</v>
      </c>
      <c r="G13" s="135" t="s">
        <v>92</v>
      </c>
      <c r="H13" s="135" t="s">
        <v>84</v>
      </c>
      <c r="I13" s="137" t="s">
        <v>93</v>
      </c>
      <c r="J13" s="134" t="s">
        <v>81</v>
      </c>
      <c r="K13" s="144" t="s">
        <v>82</v>
      </c>
    </row>
    <row r="14" spans="1:11" ht="14.25">
      <c r="A14" s="240" t="s">
        <v>94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2"/>
    </row>
    <row r="15" spans="1:11" ht="14.25">
      <c r="A15" s="237" t="s">
        <v>95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spans="1:11" ht="14.25">
      <c r="A16" s="170" t="s">
        <v>96</v>
      </c>
      <c r="B16" s="167" t="s">
        <v>91</v>
      </c>
      <c r="C16" s="167" t="s">
        <v>92</v>
      </c>
      <c r="D16" s="171"/>
      <c r="E16" s="172" t="s">
        <v>97</v>
      </c>
      <c r="F16" s="167" t="s">
        <v>91</v>
      </c>
      <c r="G16" s="167" t="s">
        <v>92</v>
      </c>
      <c r="H16" s="173"/>
      <c r="I16" s="172" t="s">
        <v>98</v>
      </c>
      <c r="J16" s="167" t="s">
        <v>91</v>
      </c>
      <c r="K16" s="183" t="s">
        <v>92</v>
      </c>
    </row>
    <row r="17" spans="1:22" ht="16.5" customHeight="1">
      <c r="A17" s="126" t="s">
        <v>99</v>
      </c>
      <c r="B17" s="135" t="s">
        <v>91</v>
      </c>
      <c r="C17" s="135" t="s">
        <v>92</v>
      </c>
      <c r="D17" s="92"/>
      <c r="E17" s="139" t="s">
        <v>100</v>
      </c>
      <c r="F17" s="135" t="s">
        <v>91</v>
      </c>
      <c r="G17" s="135" t="s">
        <v>92</v>
      </c>
      <c r="H17" s="174"/>
      <c r="I17" s="139" t="s">
        <v>101</v>
      </c>
      <c r="J17" s="135" t="s">
        <v>91</v>
      </c>
      <c r="K17" s="144" t="s">
        <v>92</v>
      </c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 spans="1:22" ht="18" customHeight="1">
      <c r="A18" s="266" t="s">
        <v>102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8"/>
    </row>
    <row r="19" spans="1:22" ht="18" customHeight="1">
      <c r="A19" s="237" t="s">
        <v>103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spans="1:22" ht="16.5" customHeight="1">
      <c r="A20" s="254" t="s">
        <v>104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6"/>
    </row>
    <row r="21" spans="1:22" ht="21.75" customHeight="1">
      <c r="A21" s="175" t="s">
        <v>105</v>
      </c>
      <c r="B21" s="139" t="s">
        <v>106</v>
      </c>
      <c r="C21" s="139" t="s">
        <v>107</v>
      </c>
      <c r="D21" s="139" t="s">
        <v>108</v>
      </c>
      <c r="E21" s="139" t="s">
        <v>109</v>
      </c>
      <c r="F21" s="139" t="s">
        <v>110</v>
      </c>
      <c r="G21" s="139" t="s">
        <v>111</v>
      </c>
      <c r="H21" s="139" t="s">
        <v>112</v>
      </c>
      <c r="I21" s="139" t="s">
        <v>113</v>
      </c>
      <c r="J21" s="139" t="s">
        <v>114</v>
      </c>
      <c r="K21" s="112" t="s">
        <v>115</v>
      </c>
    </row>
    <row r="22" spans="1:22" ht="16.5" customHeight="1">
      <c r="A22" s="127" t="s">
        <v>70</v>
      </c>
      <c r="B22" s="176"/>
      <c r="C22" s="176">
        <v>1</v>
      </c>
      <c r="D22" s="176">
        <v>1</v>
      </c>
      <c r="E22" s="176">
        <v>1</v>
      </c>
      <c r="F22" s="176">
        <v>1</v>
      </c>
      <c r="G22" s="176">
        <v>1</v>
      </c>
      <c r="H22" s="176">
        <v>1</v>
      </c>
      <c r="I22" s="176">
        <v>1</v>
      </c>
      <c r="J22" s="176"/>
      <c r="K22" s="185" t="s">
        <v>370</v>
      </c>
    </row>
    <row r="23" spans="1:22" ht="16.5" customHeight="1">
      <c r="A23" s="127"/>
      <c r="B23" s="176"/>
      <c r="C23" s="176"/>
      <c r="D23" s="176"/>
      <c r="E23" s="176"/>
      <c r="F23" s="176"/>
      <c r="G23" s="176"/>
      <c r="H23" s="176"/>
      <c r="I23" s="176"/>
      <c r="J23" s="176"/>
      <c r="K23" s="186"/>
    </row>
    <row r="24" spans="1:22" ht="16.5" customHeight="1">
      <c r="A24" s="127"/>
      <c r="B24" s="176"/>
      <c r="C24" s="176"/>
      <c r="D24" s="176"/>
      <c r="E24" s="176"/>
      <c r="F24" s="176"/>
      <c r="G24" s="176"/>
      <c r="H24" s="176"/>
      <c r="I24" s="176"/>
      <c r="J24" s="176"/>
      <c r="K24" s="186"/>
    </row>
    <row r="25" spans="1:22" ht="16.5" customHeight="1">
      <c r="A25" s="127"/>
      <c r="B25" s="176"/>
      <c r="C25" s="176"/>
      <c r="D25" s="176"/>
      <c r="E25" s="176"/>
      <c r="F25" s="176"/>
      <c r="G25" s="176"/>
      <c r="H25" s="176"/>
      <c r="I25" s="176"/>
      <c r="J25" s="176"/>
      <c r="K25" s="110"/>
    </row>
    <row r="26" spans="1:22" ht="16.5" customHeight="1">
      <c r="A26" s="127"/>
      <c r="B26" s="176"/>
      <c r="C26" s="176"/>
      <c r="D26" s="176"/>
      <c r="E26" s="176"/>
      <c r="F26" s="176"/>
      <c r="G26" s="176"/>
      <c r="H26" s="176"/>
      <c r="I26" s="176"/>
      <c r="J26" s="176"/>
      <c r="K26" s="110"/>
    </row>
    <row r="27" spans="1:22" ht="16.5" customHeight="1">
      <c r="A27" s="127"/>
      <c r="B27" s="176"/>
      <c r="C27" s="176"/>
      <c r="D27" s="176"/>
      <c r="E27" s="176"/>
      <c r="F27" s="176"/>
      <c r="G27" s="176"/>
      <c r="H27" s="176"/>
      <c r="I27" s="176"/>
      <c r="J27" s="176"/>
      <c r="K27" s="110"/>
    </row>
    <row r="28" spans="1:22" ht="16.5" customHeight="1">
      <c r="A28" s="127"/>
      <c r="B28" s="176"/>
      <c r="C28" s="176"/>
      <c r="D28" s="176"/>
      <c r="E28" s="176"/>
      <c r="F28" s="176"/>
      <c r="G28" s="176"/>
      <c r="H28" s="176"/>
      <c r="I28" s="176"/>
      <c r="J28" s="176"/>
      <c r="K28" s="110"/>
    </row>
    <row r="29" spans="1:22" ht="18" customHeight="1">
      <c r="A29" s="243" t="s">
        <v>116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22" ht="18.75" customHeight="1">
      <c r="A30" s="257" t="s">
        <v>117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22" ht="18.75" customHeight="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2"/>
    </row>
    <row r="32" spans="1:22" ht="18" customHeight="1">
      <c r="A32" s="243" t="s">
        <v>118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4.25">
      <c r="A33" s="246" t="s">
        <v>119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4.25">
      <c r="A34" s="249" t="s">
        <v>120</v>
      </c>
      <c r="B34" s="250"/>
      <c r="C34" s="135" t="s">
        <v>63</v>
      </c>
      <c r="D34" s="135" t="s">
        <v>64</v>
      </c>
      <c r="E34" s="251" t="s">
        <v>121</v>
      </c>
      <c r="F34" s="252"/>
      <c r="G34" s="252"/>
      <c r="H34" s="252"/>
      <c r="I34" s="252"/>
      <c r="J34" s="252"/>
      <c r="K34" s="253"/>
    </row>
    <row r="35" spans="1:11" ht="14.25">
      <c r="A35" s="219" t="s">
        <v>122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14.25">
      <c r="A36" s="228" t="s">
        <v>123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4.25">
      <c r="A37" s="231" t="s">
        <v>124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3"/>
    </row>
    <row r="38" spans="1:11" ht="14.25">
      <c r="A38" s="231" t="s">
        <v>125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3"/>
    </row>
    <row r="39" spans="1:11" ht="14.25">
      <c r="A39" s="231" t="s">
        <v>126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3"/>
    </row>
    <row r="40" spans="1:11" ht="14.25">
      <c r="A40" s="231" t="s">
        <v>127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33"/>
    </row>
    <row r="41" spans="1:11" ht="14.2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3"/>
    </row>
    <row r="42" spans="1:11" ht="14.25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3"/>
    </row>
    <row r="43" spans="1:11" ht="14.25">
      <c r="A43" s="234" t="s">
        <v>128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4.25">
      <c r="A44" s="237" t="s">
        <v>129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9"/>
    </row>
    <row r="45" spans="1:11" ht="14.25">
      <c r="A45" s="170" t="s">
        <v>130</v>
      </c>
      <c r="B45" s="167" t="s">
        <v>91</v>
      </c>
      <c r="C45" s="167" t="s">
        <v>92</v>
      </c>
      <c r="D45" s="167" t="s">
        <v>84</v>
      </c>
      <c r="E45" s="172" t="s">
        <v>131</v>
      </c>
      <c r="F45" s="167" t="s">
        <v>91</v>
      </c>
      <c r="G45" s="167" t="s">
        <v>92</v>
      </c>
      <c r="H45" s="167" t="s">
        <v>84</v>
      </c>
      <c r="I45" s="172" t="s">
        <v>132</v>
      </c>
      <c r="J45" s="167" t="s">
        <v>91</v>
      </c>
      <c r="K45" s="183" t="s">
        <v>92</v>
      </c>
    </row>
    <row r="46" spans="1:11" ht="14.25">
      <c r="A46" s="126" t="s">
        <v>83</v>
      </c>
      <c r="B46" s="135" t="s">
        <v>91</v>
      </c>
      <c r="C46" s="135" t="s">
        <v>92</v>
      </c>
      <c r="D46" s="135" t="s">
        <v>84</v>
      </c>
      <c r="E46" s="139" t="s">
        <v>90</v>
      </c>
      <c r="F46" s="135" t="s">
        <v>91</v>
      </c>
      <c r="G46" s="135" t="s">
        <v>92</v>
      </c>
      <c r="H46" s="135" t="s">
        <v>84</v>
      </c>
      <c r="I46" s="139" t="s">
        <v>101</v>
      </c>
      <c r="J46" s="135" t="s">
        <v>91</v>
      </c>
      <c r="K46" s="144" t="s">
        <v>92</v>
      </c>
    </row>
    <row r="47" spans="1:11" ht="14.25">
      <c r="A47" s="240" t="s">
        <v>94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2"/>
    </row>
    <row r="48" spans="1:11" ht="14.25">
      <c r="A48" s="219" t="s">
        <v>133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</row>
    <row r="49" spans="1:11" ht="14.25">
      <c r="A49" s="228"/>
      <c r="B49" s="229"/>
      <c r="C49" s="229"/>
      <c r="D49" s="229"/>
      <c r="E49" s="229"/>
      <c r="F49" s="229"/>
      <c r="G49" s="229"/>
      <c r="H49" s="229"/>
      <c r="I49" s="229"/>
      <c r="J49" s="229"/>
      <c r="K49" s="230"/>
    </row>
    <row r="50" spans="1:11" ht="14.25">
      <c r="A50" s="177" t="s">
        <v>134</v>
      </c>
      <c r="B50" s="223" t="s">
        <v>135</v>
      </c>
      <c r="C50" s="223"/>
      <c r="D50" s="178" t="s">
        <v>136</v>
      </c>
      <c r="E50" s="179" t="s">
        <v>137</v>
      </c>
      <c r="F50" s="180" t="s">
        <v>138</v>
      </c>
      <c r="G50" s="181">
        <v>45154</v>
      </c>
      <c r="H50" s="224" t="s">
        <v>139</v>
      </c>
      <c r="I50" s="225"/>
      <c r="J50" s="226" t="s">
        <v>140</v>
      </c>
      <c r="K50" s="227"/>
    </row>
    <row r="51" spans="1:11" ht="14.25">
      <c r="A51" s="219" t="s">
        <v>141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1:11" ht="14.25">
      <c r="A52" s="220" t="s">
        <v>142</v>
      </c>
      <c r="B52" s="221"/>
      <c r="C52" s="221"/>
      <c r="D52" s="221"/>
      <c r="E52" s="221"/>
      <c r="F52" s="221"/>
      <c r="G52" s="221"/>
      <c r="H52" s="221"/>
      <c r="I52" s="221"/>
      <c r="J52" s="221"/>
      <c r="K52" s="222"/>
    </row>
    <row r="53" spans="1:11" ht="14.25">
      <c r="A53" s="177" t="s">
        <v>134</v>
      </c>
      <c r="B53" s="223"/>
      <c r="C53" s="223"/>
      <c r="D53" s="178" t="s">
        <v>136</v>
      </c>
      <c r="E53" s="182"/>
      <c r="F53" s="180" t="s">
        <v>143</v>
      </c>
      <c r="G53" s="181"/>
      <c r="H53" s="224" t="s">
        <v>139</v>
      </c>
      <c r="I53" s="225"/>
      <c r="J53" s="226"/>
      <c r="K53" s="2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7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zoomScaleNormal="100" zoomScaleSheetLayoutView="100" workbookViewId="0">
      <selection activeCell="L30" sqref="L30"/>
    </sheetView>
  </sheetViews>
  <sheetFormatPr defaultColWidth="9" defaultRowHeight="26.1" customHeight="1"/>
  <cols>
    <col min="1" max="1" width="12.875" style="29" customWidth="1"/>
    <col min="2" max="9" width="9.375" style="29" customWidth="1"/>
    <col min="10" max="10" width="1.375" style="29" customWidth="1"/>
    <col min="11" max="11" width="9.375" style="29" customWidth="1"/>
    <col min="12" max="12" width="12.25" style="29" customWidth="1"/>
    <col min="13" max="13" width="8.25" style="29" customWidth="1"/>
    <col min="14" max="16" width="8.875" style="29" customWidth="1"/>
    <col min="17" max="16384" width="9" style="29"/>
  </cols>
  <sheetData>
    <row r="1" spans="1:16" ht="30" customHeight="1">
      <c r="A1" s="294" t="s">
        <v>144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29.1" customHeight="1">
      <c r="A2" s="30" t="s">
        <v>59</v>
      </c>
      <c r="B2" s="278" t="s">
        <v>60</v>
      </c>
      <c r="C2" s="279"/>
      <c r="D2" s="296"/>
      <c r="E2" s="279"/>
      <c r="F2" s="33" t="s">
        <v>65</v>
      </c>
      <c r="G2" s="297" t="s">
        <v>66</v>
      </c>
      <c r="H2" s="297"/>
      <c r="I2" s="297"/>
      <c r="J2" s="302"/>
      <c r="K2" s="63" t="s">
        <v>54</v>
      </c>
      <c r="L2" s="297" t="s">
        <v>55</v>
      </c>
      <c r="M2" s="297"/>
      <c r="N2" s="297"/>
      <c r="O2" s="297"/>
      <c r="P2" s="298"/>
    </row>
    <row r="3" spans="1:16" ht="29.1" customHeight="1">
      <c r="A3" s="301" t="s">
        <v>145</v>
      </c>
      <c r="B3" s="299" t="s">
        <v>146</v>
      </c>
      <c r="C3" s="299"/>
      <c r="D3" s="299"/>
      <c r="E3" s="299"/>
      <c r="F3" s="299"/>
      <c r="G3" s="299"/>
      <c r="H3" s="299"/>
      <c r="I3" s="299"/>
      <c r="J3" s="303"/>
      <c r="K3" s="299" t="s">
        <v>147</v>
      </c>
      <c r="L3" s="299"/>
      <c r="M3" s="299"/>
      <c r="N3" s="299"/>
      <c r="O3" s="299"/>
      <c r="P3" s="300"/>
    </row>
    <row r="4" spans="1:16" ht="29.1" customHeight="1">
      <c r="A4" s="301"/>
      <c r="B4" s="34" t="s">
        <v>107</v>
      </c>
      <c r="C4" s="34" t="s">
        <v>108</v>
      </c>
      <c r="D4" s="34" t="s">
        <v>109</v>
      </c>
      <c r="E4" s="35" t="s">
        <v>110</v>
      </c>
      <c r="F4" s="34" t="s">
        <v>111</v>
      </c>
      <c r="G4" s="34" t="s">
        <v>112</v>
      </c>
      <c r="H4" s="36" t="s">
        <v>113</v>
      </c>
      <c r="I4" s="160"/>
      <c r="J4" s="303"/>
      <c r="K4" s="64" t="s">
        <v>110</v>
      </c>
      <c r="L4" s="64" t="s">
        <v>110</v>
      </c>
      <c r="M4" s="64"/>
      <c r="N4" s="64"/>
      <c r="O4" s="64"/>
      <c r="P4" s="65"/>
    </row>
    <row r="5" spans="1:16" ht="29.1" customHeight="1">
      <c r="A5" s="301"/>
      <c r="B5" s="34" t="s">
        <v>148</v>
      </c>
      <c r="C5" s="34" t="s">
        <v>149</v>
      </c>
      <c r="D5" s="34" t="s">
        <v>150</v>
      </c>
      <c r="E5" s="37" t="s">
        <v>151</v>
      </c>
      <c r="F5" s="38" t="s">
        <v>152</v>
      </c>
      <c r="G5" s="34" t="s">
        <v>153</v>
      </c>
      <c r="H5" s="34" t="s">
        <v>154</v>
      </c>
      <c r="I5" s="161"/>
      <c r="J5" s="303"/>
      <c r="K5" s="67" t="s">
        <v>155</v>
      </c>
      <c r="L5" s="67" t="s">
        <v>156</v>
      </c>
      <c r="M5" s="67"/>
      <c r="N5" s="67"/>
      <c r="O5" s="67"/>
      <c r="P5" s="68"/>
    </row>
    <row r="6" spans="1:16" ht="18.95" customHeight="1">
      <c r="A6" s="39" t="s">
        <v>157</v>
      </c>
      <c r="B6" s="40">
        <f>C6-2.1</f>
        <v>96.700000000000017</v>
      </c>
      <c r="C6" s="40">
        <f>D6-2.1</f>
        <v>98.800000000000011</v>
      </c>
      <c r="D6" s="40">
        <f>E6-2.1</f>
        <v>100.9</v>
      </c>
      <c r="E6" s="41">
        <v>103</v>
      </c>
      <c r="F6" s="40">
        <f t="shared" ref="F6:H6" si="0">E6+2.1</f>
        <v>105.1</v>
      </c>
      <c r="G6" s="40">
        <f t="shared" si="0"/>
        <v>107.19999999999999</v>
      </c>
      <c r="H6" s="40">
        <f t="shared" si="0"/>
        <v>109.29999999999998</v>
      </c>
      <c r="I6" s="149"/>
      <c r="J6" s="303"/>
      <c r="K6" s="70" t="s">
        <v>158</v>
      </c>
      <c r="L6" s="70" t="s">
        <v>158</v>
      </c>
      <c r="M6" s="71"/>
      <c r="N6" s="71"/>
      <c r="O6" s="71"/>
      <c r="P6" s="72"/>
    </row>
    <row r="7" spans="1:16" ht="21" customHeight="1">
      <c r="A7" s="43" t="s">
        <v>159</v>
      </c>
      <c r="B7" s="40">
        <f t="shared" ref="B7:D7" si="1">C7-4</f>
        <v>78</v>
      </c>
      <c r="C7" s="40">
        <f t="shared" si="1"/>
        <v>82</v>
      </c>
      <c r="D7" s="40">
        <f t="shared" si="1"/>
        <v>86</v>
      </c>
      <c r="E7" s="41">
        <v>90</v>
      </c>
      <c r="F7" s="40">
        <f t="shared" ref="F7:F8" si="2">E7+4</f>
        <v>94</v>
      </c>
      <c r="G7" s="40">
        <f>F7+5</f>
        <v>99</v>
      </c>
      <c r="H7" s="44">
        <f>G7+6</f>
        <v>105</v>
      </c>
      <c r="I7" s="149"/>
      <c r="J7" s="303"/>
      <c r="K7" s="70" t="s">
        <v>160</v>
      </c>
      <c r="L7" s="74" t="s">
        <v>160</v>
      </c>
      <c r="M7" s="70"/>
      <c r="N7" s="70"/>
      <c r="O7" s="70"/>
      <c r="P7" s="75"/>
    </row>
    <row r="8" spans="1:16" ht="21" customHeight="1">
      <c r="A8" s="42" t="s">
        <v>161</v>
      </c>
      <c r="B8" s="40">
        <f>C8-3.6</f>
        <v>99.200000000000017</v>
      </c>
      <c r="C8" s="40">
        <f>D8-3.6</f>
        <v>102.80000000000001</v>
      </c>
      <c r="D8" s="40">
        <f>E8-3.6</f>
        <v>106.4</v>
      </c>
      <c r="E8" s="41">
        <v>110</v>
      </c>
      <c r="F8" s="40">
        <f t="shared" si="2"/>
        <v>114</v>
      </c>
      <c r="G8" s="40">
        <f>F8+4</f>
        <v>118</v>
      </c>
      <c r="H8" s="44">
        <f>G8+4</f>
        <v>122</v>
      </c>
      <c r="I8" s="149"/>
      <c r="J8" s="303"/>
      <c r="K8" s="74" t="s">
        <v>162</v>
      </c>
      <c r="L8" s="74" t="s">
        <v>162</v>
      </c>
      <c r="M8" s="70"/>
      <c r="N8" s="70"/>
      <c r="O8" s="70"/>
      <c r="P8" s="75"/>
    </row>
    <row r="9" spans="1:16" ht="21" customHeight="1">
      <c r="A9" s="42" t="s">
        <v>163</v>
      </c>
      <c r="B9" s="40">
        <f>C9-1.15</f>
        <v>30.550000000000004</v>
      </c>
      <c r="C9" s="40">
        <f>D9-1.15</f>
        <v>31.700000000000003</v>
      </c>
      <c r="D9" s="40">
        <f>E9-1.15</f>
        <v>32.85</v>
      </c>
      <c r="E9" s="41">
        <v>34</v>
      </c>
      <c r="F9" s="40">
        <f t="shared" ref="F9:H9" si="3">E9+1.3</f>
        <v>35.299999999999997</v>
      </c>
      <c r="G9" s="40">
        <f t="shared" si="3"/>
        <v>36.599999999999994</v>
      </c>
      <c r="H9" s="40">
        <f t="shared" si="3"/>
        <v>37.899999999999991</v>
      </c>
      <c r="I9" s="162"/>
      <c r="J9" s="303"/>
      <c r="K9" s="70" t="s">
        <v>164</v>
      </c>
      <c r="L9" s="70" t="s">
        <v>164</v>
      </c>
      <c r="M9" s="70"/>
      <c r="N9" s="70"/>
      <c r="O9" s="70"/>
      <c r="P9" s="75"/>
    </row>
    <row r="10" spans="1:16" ht="21" customHeight="1">
      <c r="A10" s="42" t="s">
        <v>165</v>
      </c>
      <c r="B10" s="40">
        <f t="shared" ref="B10:B12" si="4">C10-0.7</f>
        <v>23.400000000000002</v>
      </c>
      <c r="C10" s="40">
        <f t="shared" ref="C10:C12" si="5">D10-0.7</f>
        <v>24.1</v>
      </c>
      <c r="D10" s="40">
        <f>E10-0.7</f>
        <v>24.8</v>
      </c>
      <c r="E10" s="41">
        <v>25.5</v>
      </c>
      <c r="F10" s="40">
        <f>E10+0.7</f>
        <v>26.2</v>
      </c>
      <c r="G10" s="40">
        <f>F10+0.7</f>
        <v>26.9</v>
      </c>
      <c r="H10" s="44">
        <f>G10+0.9</f>
        <v>27.799999999999997</v>
      </c>
      <c r="I10" s="149"/>
      <c r="J10" s="303"/>
      <c r="K10" s="70" t="s">
        <v>166</v>
      </c>
      <c r="L10" s="70" t="s">
        <v>167</v>
      </c>
      <c r="M10" s="70"/>
      <c r="N10" s="70"/>
      <c r="O10" s="70"/>
      <c r="P10" s="75"/>
    </row>
    <row r="11" spans="1:16" ht="21" customHeight="1">
      <c r="A11" s="42" t="s">
        <v>168</v>
      </c>
      <c r="B11" s="40">
        <f t="shared" ref="B11" si="6">C11-0.5</f>
        <v>19.5</v>
      </c>
      <c r="C11" s="40">
        <f t="shared" ref="C11" si="7">D11-0.5</f>
        <v>20</v>
      </c>
      <c r="D11" s="40">
        <f t="shared" ref="D11:D15" si="8">E11-0.5</f>
        <v>20.5</v>
      </c>
      <c r="E11" s="41">
        <v>21</v>
      </c>
      <c r="F11" s="40">
        <f>E11+0.5</f>
        <v>21.5</v>
      </c>
      <c r="G11" s="40">
        <f>F11+0.5</f>
        <v>22</v>
      </c>
      <c r="H11" s="44">
        <f>G11+0.7</f>
        <v>22.7</v>
      </c>
      <c r="I11" s="149"/>
      <c r="J11" s="303"/>
      <c r="K11" s="70" t="s">
        <v>169</v>
      </c>
      <c r="L11" s="71" t="s">
        <v>169</v>
      </c>
      <c r="M11" s="70"/>
      <c r="N11" s="70"/>
      <c r="O11" s="70"/>
      <c r="P11" s="75"/>
    </row>
    <row r="12" spans="1:16" ht="18.95" customHeight="1">
      <c r="A12" s="42" t="s">
        <v>170</v>
      </c>
      <c r="B12" s="40">
        <f t="shared" si="4"/>
        <v>26.5</v>
      </c>
      <c r="C12" s="40">
        <f t="shared" si="5"/>
        <v>27.2</v>
      </c>
      <c r="D12" s="40">
        <f>E12-0.6</f>
        <v>27.9</v>
      </c>
      <c r="E12" s="41">
        <v>28.5</v>
      </c>
      <c r="F12" s="40">
        <f>E12+0.6</f>
        <v>29.1</v>
      </c>
      <c r="G12" s="40">
        <f>F12+0.7</f>
        <v>29.8</v>
      </c>
      <c r="H12" s="44">
        <f>G12+0.6</f>
        <v>30.400000000000002</v>
      </c>
      <c r="I12" s="149"/>
      <c r="J12" s="303"/>
      <c r="K12" s="70" t="s">
        <v>171</v>
      </c>
      <c r="L12" s="70" t="s">
        <v>171</v>
      </c>
      <c r="M12" s="71"/>
      <c r="N12" s="71"/>
      <c r="O12" s="71"/>
      <c r="P12" s="72"/>
    </row>
    <row r="13" spans="1:16" ht="21" customHeight="1">
      <c r="A13" s="42" t="s">
        <v>172</v>
      </c>
      <c r="B13" s="40">
        <f>C13-0.9</f>
        <v>42.800000000000004</v>
      </c>
      <c r="C13" s="40">
        <f>D13-0.9</f>
        <v>43.7</v>
      </c>
      <c r="D13" s="40">
        <f>E13-0.9</f>
        <v>44.6</v>
      </c>
      <c r="E13" s="41">
        <v>45.5</v>
      </c>
      <c r="F13" s="40">
        <f t="shared" ref="F13:H13" si="9">E13+1.1</f>
        <v>46.6</v>
      </c>
      <c r="G13" s="40">
        <f t="shared" si="9"/>
        <v>47.7</v>
      </c>
      <c r="H13" s="44">
        <f t="shared" si="9"/>
        <v>48.800000000000004</v>
      </c>
      <c r="I13" s="149"/>
      <c r="J13" s="303"/>
      <c r="K13" s="70" t="s">
        <v>173</v>
      </c>
      <c r="L13" s="70" t="s">
        <v>173</v>
      </c>
      <c r="M13" s="70"/>
      <c r="N13" s="70"/>
      <c r="O13" s="70"/>
      <c r="P13" s="73"/>
    </row>
    <row r="14" spans="1:16" ht="21" customHeight="1">
      <c r="A14" s="42" t="s">
        <v>174</v>
      </c>
      <c r="B14" s="40">
        <f>C14-0</f>
        <v>14.5</v>
      </c>
      <c r="C14" s="40">
        <f>D14-0</f>
        <v>14.5</v>
      </c>
      <c r="D14" s="40">
        <f t="shared" si="8"/>
        <v>14.5</v>
      </c>
      <c r="E14" s="41">
        <v>15</v>
      </c>
      <c r="F14" s="40">
        <f t="shared" ref="F14:F16" si="10">E14</f>
        <v>15</v>
      </c>
      <c r="G14" s="40">
        <f>F14+1.5</f>
        <v>16.5</v>
      </c>
      <c r="H14" s="44">
        <f>G14+0</f>
        <v>16.5</v>
      </c>
      <c r="I14" s="149"/>
      <c r="J14" s="303"/>
      <c r="K14" s="70" t="s">
        <v>175</v>
      </c>
      <c r="L14" s="74" t="s">
        <v>175</v>
      </c>
      <c r="M14" s="71"/>
      <c r="N14" s="71"/>
      <c r="O14" s="71"/>
      <c r="P14" s="76"/>
    </row>
    <row r="15" spans="1:16" ht="21" customHeight="1">
      <c r="A15" s="42" t="s">
        <v>176</v>
      </c>
      <c r="B15" s="40">
        <f>C15-0</f>
        <v>16.5</v>
      </c>
      <c r="C15" s="40">
        <f>D15-0</f>
        <v>16.5</v>
      </c>
      <c r="D15" s="40">
        <f t="shared" si="8"/>
        <v>16.5</v>
      </c>
      <c r="E15" s="41">
        <v>17</v>
      </c>
      <c r="F15" s="40">
        <f t="shared" si="10"/>
        <v>17</v>
      </c>
      <c r="G15" s="40">
        <f>F15+1.5</f>
        <v>18.5</v>
      </c>
      <c r="H15" s="44">
        <f>G15+0</f>
        <v>18.5</v>
      </c>
      <c r="I15" s="149"/>
      <c r="J15" s="303"/>
      <c r="K15" s="74" t="s">
        <v>177</v>
      </c>
      <c r="L15" s="74" t="s">
        <v>177</v>
      </c>
      <c r="M15" s="70"/>
      <c r="N15" s="70"/>
      <c r="O15" s="70"/>
      <c r="P15" s="75"/>
    </row>
    <row r="16" spans="1:16" ht="21" customHeight="1">
      <c r="A16" s="42" t="s">
        <v>178</v>
      </c>
      <c r="B16" s="40">
        <f>C16</f>
        <v>4.5</v>
      </c>
      <c r="C16" s="40">
        <f>D16</f>
        <v>4.5</v>
      </c>
      <c r="D16" s="40">
        <f>E16</f>
        <v>4.5</v>
      </c>
      <c r="E16" s="41">
        <v>4.5</v>
      </c>
      <c r="F16" s="40">
        <f t="shared" si="10"/>
        <v>4.5</v>
      </c>
      <c r="G16" s="40">
        <f>F16</f>
        <v>4.5</v>
      </c>
      <c r="H16" s="40">
        <f>G16</f>
        <v>4.5</v>
      </c>
      <c r="I16" s="162"/>
      <c r="J16" s="303"/>
      <c r="K16" s="70" t="s">
        <v>179</v>
      </c>
      <c r="L16" s="70" t="s">
        <v>179</v>
      </c>
      <c r="M16" s="70"/>
      <c r="N16" s="70"/>
      <c r="O16" s="70"/>
      <c r="P16" s="75"/>
    </row>
    <row r="17" spans="1:16" ht="23.1" customHeight="1">
      <c r="A17" s="45"/>
      <c r="B17" s="150"/>
      <c r="C17" s="150"/>
      <c r="D17" s="150"/>
      <c r="E17" s="147"/>
      <c r="F17" s="148"/>
      <c r="G17" s="149"/>
      <c r="H17" s="149"/>
      <c r="I17" s="149"/>
      <c r="J17" s="303"/>
      <c r="K17" s="70"/>
      <c r="L17" s="71"/>
      <c r="M17" s="71"/>
      <c r="N17" s="71"/>
      <c r="O17" s="71"/>
      <c r="P17" s="76"/>
    </row>
    <row r="18" spans="1:16" ht="23.1" customHeight="1">
      <c r="A18" s="49"/>
      <c r="B18" s="150"/>
      <c r="C18" s="150"/>
      <c r="D18" s="150"/>
      <c r="E18" s="147"/>
      <c r="F18" s="148"/>
      <c r="G18" s="149"/>
      <c r="H18" s="149"/>
      <c r="I18" s="149"/>
      <c r="J18" s="303"/>
      <c r="K18" s="71"/>
      <c r="L18" s="71"/>
      <c r="M18" s="70"/>
      <c r="N18" s="70"/>
      <c r="O18" s="70"/>
      <c r="P18" s="75"/>
    </row>
    <row r="19" spans="1:16" ht="23.1" customHeight="1">
      <c r="A19" s="45"/>
      <c r="B19" s="150"/>
      <c r="C19" s="150"/>
      <c r="D19" s="150"/>
      <c r="E19" s="147"/>
      <c r="F19" s="148"/>
      <c r="G19" s="149"/>
      <c r="H19" s="149"/>
      <c r="I19" s="149"/>
      <c r="J19" s="303"/>
      <c r="K19" s="71"/>
      <c r="L19" s="71"/>
      <c r="M19" s="71"/>
      <c r="N19" s="71"/>
      <c r="O19" s="71"/>
      <c r="P19" s="76"/>
    </row>
    <row r="20" spans="1:16" ht="23.1" customHeight="1">
      <c r="A20" s="45"/>
      <c r="B20" s="150"/>
      <c r="C20" s="150"/>
      <c r="D20" s="150"/>
      <c r="E20" s="147"/>
      <c r="F20" s="148"/>
      <c r="G20" s="149"/>
      <c r="H20" s="149"/>
      <c r="I20" s="149"/>
      <c r="J20" s="303"/>
      <c r="K20" s="70"/>
      <c r="L20" s="70"/>
      <c r="M20" s="70"/>
      <c r="N20" s="70"/>
      <c r="O20" s="70"/>
      <c r="P20" s="75"/>
    </row>
    <row r="21" spans="1:16" ht="23.1" customHeight="1">
      <c r="A21" s="48"/>
      <c r="B21" s="52"/>
      <c r="C21" s="52"/>
      <c r="D21" s="53"/>
      <c r="E21" s="78"/>
      <c r="F21" s="151"/>
      <c r="G21" s="78"/>
      <c r="H21" s="78"/>
      <c r="I21" s="78"/>
      <c r="J21" s="303"/>
      <c r="K21" s="70"/>
      <c r="L21" s="71"/>
      <c r="M21" s="70"/>
      <c r="N21" s="70"/>
      <c r="O21" s="70"/>
      <c r="P21" s="75"/>
    </row>
    <row r="22" spans="1:16" ht="23.1" customHeight="1">
      <c r="A22" s="48"/>
      <c r="B22" s="52"/>
      <c r="C22" s="52"/>
      <c r="D22" s="53"/>
      <c r="E22" s="78"/>
      <c r="F22" s="151"/>
      <c r="G22" s="78"/>
      <c r="H22" s="78"/>
      <c r="I22" s="78"/>
      <c r="J22" s="303"/>
      <c r="K22" s="71"/>
      <c r="L22" s="71"/>
      <c r="M22" s="70"/>
      <c r="N22" s="70"/>
      <c r="O22" s="70"/>
      <c r="P22" s="75"/>
    </row>
    <row r="23" spans="1:16" ht="23.1" customHeight="1">
      <c r="A23" s="45"/>
      <c r="B23" s="47"/>
      <c r="C23" s="47"/>
      <c r="D23" s="47"/>
      <c r="E23" s="148"/>
      <c r="F23" s="148"/>
      <c r="G23" s="148"/>
      <c r="H23" s="148"/>
      <c r="I23" s="148"/>
      <c r="J23" s="303"/>
      <c r="K23" s="71"/>
      <c r="L23" s="71"/>
      <c r="M23" s="70"/>
      <c r="N23" s="70"/>
      <c r="O23" s="70"/>
      <c r="P23" s="75"/>
    </row>
    <row r="24" spans="1:16" ht="23.1" customHeight="1">
      <c r="A24" s="152"/>
      <c r="B24" s="153"/>
      <c r="C24" s="153"/>
      <c r="D24" s="154"/>
      <c r="E24" s="77"/>
      <c r="F24" s="155"/>
      <c r="G24" s="156"/>
      <c r="H24" s="156"/>
      <c r="I24" s="156"/>
      <c r="J24" s="303"/>
      <c r="K24" s="71"/>
      <c r="L24" s="71"/>
      <c r="M24" s="70"/>
      <c r="N24" s="70"/>
      <c r="O24" s="70"/>
      <c r="P24" s="75"/>
    </row>
    <row r="25" spans="1:16" ht="23.1" customHeight="1">
      <c r="A25" s="157"/>
      <c r="B25" s="77"/>
      <c r="C25" s="77"/>
      <c r="D25" s="158"/>
      <c r="E25" s="77"/>
      <c r="F25" s="158"/>
      <c r="G25" s="156"/>
      <c r="H25" s="159"/>
      <c r="I25" s="159"/>
      <c r="J25" s="304"/>
      <c r="K25" s="163"/>
      <c r="L25" s="82"/>
      <c r="M25" s="83"/>
      <c r="N25" s="82"/>
      <c r="O25" s="82"/>
      <c r="P25" s="84"/>
    </row>
    <row r="26" spans="1:16" ht="14.25">
      <c r="A26" s="61" t="s">
        <v>121</v>
      </c>
      <c r="D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6" ht="14.25">
      <c r="A27" s="29" t="s">
        <v>180</v>
      </c>
      <c r="D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4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1" t="s">
        <v>181</v>
      </c>
      <c r="L28" s="85">
        <v>45154</v>
      </c>
      <c r="M28" s="61" t="s">
        <v>182</v>
      </c>
      <c r="N28" s="61" t="s">
        <v>137</v>
      </c>
      <c r="O28" s="61" t="s">
        <v>183</v>
      </c>
      <c r="P28" s="29" t="s">
        <v>140</v>
      </c>
    </row>
  </sheetData>
  <mergeCells count="8">
    <mergeCell ref="A1:P1"/>
    <mergeCell ref="B2:E2"/>
    <mergeCell ref="G2:I2"/>
    <mergeCell ref="L2:P2"/>
    <mergeCell ref="B3:I3"/>
    <mergeCell ref="K3:P3"/>
    <mergeCell ref="A3:A5"/>
    <mergeCell ref="J2:J25"/>
  </mergeCells>
  <phoneticPr fontId="47" type="noConversion"/>
  <pageMargins left="0.7" right="0.7" top="0.196527777777778" bottom="7.8472222222222193E-2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6"/>
  </cols>
  <sheetData>
    <row r="1" spans="1:11" ht="22.5" customHeight="1">
      <c r="A1" s="356" t="s">
        <v>184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7.25" customHeight="1">
      <c r="A2" s="119" t="s">
        <v>51</v>
      </c>
      <c r="B2" s="290"/>
      <c r="C2" s="290"/>
      <c r="D2" s="291" t="s">
        <v>52</v>
      </c>
      <c r="E2" s="291"/>
      <c r="F2" s="290"/>
      <c r="G2" s="290"/>
      <c r="H2" s="120" t="s">
        <v>54</v>
      </c>
      <c r="I2" s="292"/>
      <c r="J2" s="292"/>
      <c r="K2" s="293"/>
    </row>
    <row r="3" spans="1:11" ht="16.5" customHeight="1">
      <c r="A3" s="280" t="s">
        <v>56</v>
      </c>
      <c r="B3" s="281"/>
      <c r="C3" s="282"/>
      <c r="D3" s="283" t="s">
        <v>57</v>
      </c>
      <c r="E3" s="284"/>
      <c r="F3" s="284"/>
      <c r="G3" s="285"/>
      <c r="H3" s="283" t="s">
        <v>58</v>
      </c>
      <c r="I3" s="284"/>
      <c r="J3" s="284"/>
      <c r="K3" s="285"/>
    </row>
    <row r="4" spans="1:11" ht="16.5" customHeight="1">
      <c r="A4" s="123" t="s">
        <v>59</v>
      </c>
      <c r="B4" s="346"/>
      <c r="C4" s="347"/>
      <c r="D4" s="272" t="s">
        <v>61</v>
      </c>
      <c r="E4" s="273"/>
      <c r="F4" s="286"/>
      <c r="G4" s="287"/>
      <c r="H4" s="272" t="s">
        <v>185</v>
      </c>
      <c r="I4" s="273"/>
      <c r="J4" s="135" t="s">
        <v>63</v>
      </c>
      <c r="K4" s="144" t="s">
        <v>64</v>
      </c>
    </row>
    <row r="5" spans="1:11" ht="16.5" customHeight="1">
      <c r="A5" s="125" t="s">
        <v>65</v>
      </c>
      <c r="B5" s="351"/>
      <c r="C5" s="352"/>
      <c r="D5" s="272" t="s">
        <v>186</v>
      </c>
      <c r="E5" s="273"/>
      <c r="F5" s="346"/>
      <c r="G5" s="347"/>
      <c r="H5" s="272" t="s">
        <v>187</v>
      </c>
      <c r="I5" s="273"/>
      <c r="J5" s="135" t="s">
        <v>63</v>
      </c>
      <c r="K5" s="144" t="s">
        <v>64</v>
      </c>
    </row>
    <row r="6" spans="1:11" ht="16.5" customHeight="1">
      <c r="A6" s="123" t="s">
        <v>69</v>
      </c>
      <c r="B6" s="31"/>
      <c r="C6" s="32"/>
      <c r="D6" s="272" t="s">
        <v>188</v>
      </c>
      <c r="E6" s="273"/>
      <c r="F6" s="346"/>
      <c r="G6" s="347"/>
      <c r="H6" s="353" t="s">
        <v>189</v>
      </c>
      <c r="I6" s="354"/>
      <c r="J6" s="354"/>
      <c r="K6" s="355"/>
    </row>
    <row r="7" spans="1:11" ht="16.5" customHeight="1">
      <c r="A7" s="123" t="s">
        <v>73</v>
      </c>
      <c r="B7" s="346"/>
      <c r="C7" s="347"/>
      <c r="D7" s="123" t="s">
        <v>190</v>
      </c>
      <c r="E7" s="124"/>
      <c r="F7" s="346"/>
      <c r="G7" s="347"/>
      <c r="H7" s="348"/>
      <c r="I7" s="278"/>
      <c r="J7" s="278"/>
      <c r="K7" s="279"/>
    </row>
    <row r="8" spans="1:11" ht="16.5" customHeight="1">
      <c r="A8" s="128"/>
      <c r="B8" s="274"/>
      <c r="C8" s="275"/>
      <c r="D8" s="240" t="s">
        <v>76</v>
      </c>
      <c r="E8" s="241"/>
      <c r="F8" s="349"/>
      <c r="G8" s="350"/>
      <c r="H8" s="329"/>
      <c r="I8" s="330"/>
      <c r="J8" s="330"/>
      <c r="K8" s="331"/>
    </row>
    <row r="9" spans="1:11" ht="16.5" customHeight="1">
      <c r="A9" s="315" t="s">
        <v>191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1" ht="16.5" customHeight="1">
      <c r="A10" s="129" t="s">
        <v>80</v>
      </c>
      <c r="B10" s="130" t="s">
        <v>81</v>
      </c>
      <c r="C10" s="131" t="s">
        <v>82</v>
      </c>
      <c r="D10" s="132"/>
      <c r="E10" s="133" t="s">
        <v>85</v>
      </c>
      <c r="F10" s="130" t="s">
        <v>81</v>
      </c>
      <c r="G10" s="131" t="s">
        <v>82</v>
      </c>
      <c r="H10" s="130"/>
      <c r="I10" s="133" t="s">
        <v>83</v>
      </c>
      <c r="J10" s="130" t="s">
        <v>81</v>
      </c>
      <c r="K10" s="146" t="s">
        <v>82</v>
      </c>
    </row>
    <row r="11" spans="1:11" ht="16.5" customHeight="1">
      <c r="A11" s="125" t="s">
        <v>86</v>
      </c>
      <c r="B11" s="134" t="s">
        <v>81</v>
      </c>
      <c r="C11" s="135" t="s">
        <v>82</v>
      </c>
      <c r="D11" s="136"/>
      <c r="E11" s="137" t="s">
        <v>88</v>
      </c>
      <c r="F11" s="134" t="s">
        <v>81</v>
      </c>
      <c r="G11" s="135" t="s">
        <v>82</v>
      </c>
      <c r="H11" s="134"/>
      <c r="I11" s="137" t="s">
        <v>93</v>
      </c>
      <c r="J11" s="134" t="s">
        <v>81</v>
      </c>
      <c r="K11" s="144" t="s">
        <v>82</v>
      </c>
    </row>
    <row r="12" spans="1:11" ht="16.5" customHeight="1">
      <c r="A12" s="240" t="s">
        <v>121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2"/>
    </row>
    <row r="13" spans="1:11" ht="16.5" customHeight="1">
      <c r="A13" s="336" t="s">
        <v>192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spans="1:11" ht="16.5" customHeight="1">
      <c r="A14" s="337"/>
      <c r="B14" s="338"/>
      <c r="C14" s="338"/>
      <c r="D14" s="338"/>
      <c r="E14" s="338"/>
      <c r="F14" s="338"/>
      <c r="G14" s="338"/>
      <c r="H14" s="338"/>
      <c r="I14" s="334"/>
      <c r="J14" s="334"/>
      <c r="K14" s="335"/>
    </row>
    <row r="15" spans="1:11" ht="16.5" customHeight="1">
      <c r="A15" s="339"/>
      <c r="B15" s="340"/>
      <c r="C15" s="340"/>
      <c r="D15" s="341"/>
      <c r="E15" s="342"/>
      <c r="F15" s="340"/>
      <c r="G15" s="340"/>
      <c r="H15" s="341"/>
      <c r="I15" s="343"/>
      <c r="J15" s="344"/>
      <c r="K15" s="345"/>
    </row>
    <row r="16" spans="1:11" ht="16.5" customHeight="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6.5" customHeight="1">
      <c r="A17" s="336" t="s">
        <v>193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spans="1:11" ht="16.5" customHeight="1">
      <c r="A18" s="337"/>
      <c r="B18" s="338"/>
      <c r="C18" s="338"/>
      <c r="D18" s="338"/>
      <c r="E18" s="338"/>
      <c r="F18" s="338"/>
      <c r="G18" s="338"/>
      <c r="H18" s="338"/>
      <c r="I18" s="334"/>
      <c r="J18" s="334"/>
      <c r="K18" s="335"/>
    </row>
    <row r="19" spans="1:11" ht="16.5" customHeight="1">
      <c r="A19" s="339"/>
      <c r="B19" s="340"/>
      <c r="C19" s="340"/>
      <c r="D19" s="341"/>
      <c r="E19" s="342"/>
      <c r="F19" s="340"/>
      <c r="G19" s="340"/>
      <c r="H19" s="341"/>
      <c r="I19" s="343"/>
      <c r="J19" s="344"/>
      <c r="K19" s="345"/>
    </row>
    <row r="20" spans="1:11" ht="16.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ht="16.5" customHeight="1">
      <c r="A21" s="332" t="s">
        <v>118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>
      <c r="A22" s="333" t="s">
        <v>119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ht="16.5" customHeight="1">
      <c r="A23" s="249" t="s">
        <v>120</v>
      </c>
      <c r="B23" s="250"/>
      <c r="C23" s="135" t="s">
        <v>63</v>
      </c>
      <c r="D23" s="135" t="s">
        <v>64</v>
      </c>
      <c r="E23" s="327"/>
      <c r="F23" s="327"/>
      <c r="G23" s="327"/>
      <c r="H23" s="327"/>
      <c r="I23" s="327"/>
      <c r="J23" s="327"/>
      <c r="K23" s="328"/>
    </row>
    <row r="24" spans="1:11" ht="16.5" customHeight="1">
      <c r="A24" s="272" t="s">
        <v>194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>
      <c r="A26" s="315" t="s">
        <v>129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 ht="16.5" customHeight="1">
      <c r="A27" s="121" t="s">
        <v>130</v>
      </c>
      <c r="B27" s="131" t="s">
        <v>91</v>
      </c>
      <c r="C27" s="131" t="s">
        <v>92</v>
      </c>
      <c r="D27" s="131" t="s">
        <v>84</v>
      </c>
      <c r="E27" s="122" t="s">
        <v>131</v>
      </c>
      <c r="F27" s="131" t="s">
        <v>91</v>
      </c>
      <c r="G27" s="131" t="s">
        <v>92</v>
      </c>
      <c r="H27" s="131" t="s">
        <v>84</v>
      </c>
      <c r="I27" s="122" t="s">
        <v>132</v>
      </c>
      <c r="J27" s="131" t="s">
        <v>91</v>
      </c>
      <c r="K27" s="146" t="s">
        <v>92</v>
      </c>
    </row>
    <row r="28" spans="1:11" ht="16.5" customHeight="1">
      <c r="A28" s="126" t="s">
        <v>83</v>
      </c>
      <c r="B28" s="135" t="s">
        <v>91</v>
      </c>
      <c r="C28" s="135" t="s">
        <v>92</v>
      </c>
      <c r="D28" s="135" t="s">
        <v>84</v>
      </c>
      <c r="E28" s="139" t="s">
        <v>90</v>
      </c>
      <c r="F28" s="135" t="s">
        <v>91</v>
      </c>
      <c r="G28" s="135" t="s">
        <v>92</v>
      </c>
      <c r="H28" s="135" t="s">
        <v>84</v>
      </c>
      <c r="I28" s="139" t="s">
        <v>101</v>
      </c>
      <c r="J28" s="135" t="s">
        <v>91</v>
      </c>
      <c r="K28" s="144" t="s">
        <v>92</v>
      </c>
    </row>
    <row r="29" spans="1:11" ht="16.5" customHeight="1">
      <c r="A29" s="272" t="s">
        <v>94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323"/>
    </row>
    <row r="30" spans="1:11" ht="16.5" customHeight="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11" ht="16.5" customHeight="1">
      <c r="A31" s="315" t="s">
        <v>195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spans="1:11" ht="17.25" customHeight="1">
      <c r="A32" s="324"/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spans="1:11" ht="17.25" customHeight="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7.25" customHeight="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33"/>
    </row>
    <row r="35" spans="1:11" ht="17.25" customHeight="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3"/>
    </row>
    <row r="36" spans="1:11" ht="17.25" customHeight="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spans="1:11" ht="17.25" customHeight="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33"/>
    </row>
    <row r="38" spans="1:11" ht="17.25" customHeight="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33"/>
    </row>
    <row r="39" spans="1:11" ht="17.25" customHeight="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33"/>
    </row>
    <row r="40" spans="1:11" ht="17.2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33"/>
    </row>
    <row r="41" spans="1:11" ht="17.2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3"/>
    </row>
    <row r="42" spans="1:11" ht="17.25" customHeight="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3"/>
    </row>
    <row r="43" spans="1:11" ht="17.25" customHeight="1">
      <c r="A43" s="234" t="s">
        <v>128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6.5" customHeight="1">
      <c r="A44" s="315" t="s">
        <v>196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spans="1:11" ht="18" customHeight="1">
      <c r="A45" s="316" t="s">
        <v>121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>
      <c r="A48" s="140" t="s">
        <v>134</v>
      </c>
      <c r="B48" s="311" t="s">
        <v>197</v>
      </c>
      <c r="C48" s="311"/>
      <c r="D48" s="141" t="s">
        <v>136</v>
      </c>
      <c r="E48" s="142"/>
      <c r="F48" s="141" t="s">
        <v>138</v>
      </c>
      <c r="G48" s="143"/>
      <c r="H48" s="312" t="s">
        <v>139</v>
      </c>
      <c r="I48" s="312"/>
      <c r="J48" s="311"/>
      <c r="K48" s="322"/>
    </row>
    <row r="49" spans="1:11" ht="16.5" customHeight="1">
      <c r="A49" s="237" t="s">
        <v>141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6.5" customHeight="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>
      <c r="A52" s="140" t="s">
        <v>134</v>
      </c>
      <c r="B52" s="311" t="s">
        <v>197</v>
      </c>
      <c r="C52" s="311"/>
      <c r="D52" s="141" t="s">
        <v>136</v>
      </c>
      <c r="E52" s="141"/>
      <c r="F52" s="141" t="s">
        <v>138</v>
      </c>
      <c r="G52" s="141"/>
      <c r="H52" s="312" t="s">
        <v>139</v>
      </c>
      <c r="I52" s="312"/>
      <c r="J52" s="313"/>
      <c r="K52" s="31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29" customWidth="1"/>
    <col min="2" max="7" width="9.375" style="29" customWidth="1"/>
    <col min="8" max="8" width="1.375" style="29" customWidth="1"/>
    <col min="9" max="9" width="16.5" style="29" customWidth="1"/>
    <col min="10" max="10" width="17" style="29" customWidth="1"/>
    <col min="11" max="11" width="18.5" style="29" customWidth="1"/>
    <col min="12" max="12" width="16.625" style="29" customWidth="1"/>
    <col min="13" max="13" width="14.125" style="29" customWidth="1"/>
    <col min="14" max="14" width="16.375" style="29" customWidth="1"/>
    <col min="15" max="16384" width="9" style="29"/>
  </cols>
  <sheetData>
    <row r="1" spans="1:14" ht="30" customHeight="1">
      <c r="A1" s="294" t="s">
        <v>144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ht="29.1" customHeight="1">
      <c r="A2" s="30" t="s">
        <v>59</v>
      </c>
      <c r="B2" s="297"/>
      <c r="C2" s="297"/>
      <c r="D2" s="33" t="s">
        <v>65</v>
      </c>
      <c r="E2" s="297"/>
      <c r="F2" s="297"/>
      <c r="G2" s="297"/>
      <c r="H2" s="302"/>
      <c r="I2" s="63" t="s">
        <v>54</v>
      </c>
      <c r="J2" s="297"/>
      <c r="K2" s="297"/>
      <c r="L2" s="297"/>
      <c r="M2" s="297"/>
      <c r="N2" s="298"/>
    </row>
    <row r="3" spans="1:14" ht="29.1" customHeight="1">
      <c r="A3" s="301" t="s">
        <v>145</v>
      </c>
      <c r="B3" s="299" t="s">
        <v>146</v>
      </c>
      <c r="C3" s="299"/>
      <c r="D3" s="299"/>
      <c r="E3" s="299"/>
      <c r="F3" s="299"/>
      <c r="G3" s="299"/>
      <c r="H3" s="303"/>
      <c r="I3" s="299" t="s">
        <v>147</v>
      </c>
      <c r="J3" s="299"/>
      <c r="K3" s="299"/>
      <c r="L3" s="299"/>
      <c r="M3" s="299"/>
      <c r="N3" s="300"/>
    </row>
    <row r="4" spans="1:14" ht="29.1" customHeight="1">
      <c r="A4" s="301"/>
      <c r="B4" s="24" t="s">
        <v>108</v>
      </c>
      <c r="C4" s="24" t="s">
        <v>109</v>
      </c>
      <c r="D4" s="113" t="s">
        <v>110</v>
      </c>
      <c r="E4" s="24" t="s">
        <v>111</v>
      </c>
      <c r="F4" s="24" t="s">
        <v>112</v>
      </c>
      <c r="G4" s="24" t="s">
        <v>113</v>
      </c>
      <c r="H4" s="303"/>
      <c r="I4" s="64"/>
      <c r="J4" s="64"/>
      <c r="K4" s="64"/>
      <c r="L4" s="64"/>
      <c r="M4" s="64"/>
      <c r="N4" s="65"/>
    </row>
    <row r="5" spans="1:14" ht="29.1" customHeight="1">
      <c r="A5" s="301"/>
      <c r="B5" s="66"/>
      <c r="C5" s="66"/>
      <c r="D5" s="113"/>
      <c r="E5" s="66"/>
      <c r="F5" s="66"/>
      <c r="G5" s="66"/>
      <c r="H5" s="303"/>
      <c r="I5" s="67"/>
      <c r="J5" s="67"/>
      <c r="K5" s="67"/>
      <c r="L5" s="67"/>
      <c r="M5" s="67"/>
      <c r="N5" s="68"/>
    </row>
    <row r="6" spans="1:14" ht="29.1" customHeight="1">
      <c r="A6" s="114"/>
      <c r="B6" s="66"/>
      <c r="C6" s="66"/>
      <c r="D6" s="27"/>
      <c r="E6" s="66"/>
      <c r="F6" s="66"/>
      <c r="G6" s="66"/>
      <c r="H6" s="303"/>
      <c r="I6" s="71"/>
      <c r="J6" s="71"/>
      <c r="K6" s="71"/>
      <c r="L6" s="71"/>
      <c r="M6" s="71"/>
      <c r="N6" s="72"/>
    </row>
    <row r="7" spans="1:14" ht="29.1" customHeight="1">
      <c r="A7" s="114"/>
      <c r="B7" s="66"/>
      <c r="C7" s="66"/>
      <c r="D7" s="27"/>
      <c r="E7" s="66"/>
      <c r="F7" s="66"/>
      <c r="G7" s="66"/>
      <c r="H7" s="303"/>
      <c r="I7" s="70"/>
      <c r="J7" s="70"/>
      <c r="K7" s="70"/>
      <c r="L7" s="70"/>
      <c r="M7" s="70"/>
      <c r="N7" s="73"/>
    </row>
    <row r="8" spans="1:14" ht="29.1" customHeight="1">
      <c r="A8" s="114"/>
      <c r="B8" s="66"/>
      <c r="C8" s="66"/>
      <c r="D8" s="27"/>
      <c r="E8" s="66"/>
      <c r="F8" s="66"/>
      <c r="G8" s="66"/>
      <c r="H8" s="303"/>
      <c r="I8" s="70"/>
      <c r="J8" s="70"/>
      <c r="K8" s="70"/>
      <c r="L8" s="70"/>
      <c r="M8" s="70"/>
      <c r="N8" s="75"/>
    </row>
    <row r="9" spans="1:14" ht="29.1" customHeight="1">
      <c r="A9" s="114"/>
      <c r="B9" s="66"/>
      <c r="C9" s="66"/>
      <c r="D9" s="27"/>
      <c r="E9" s="66"/>
      <c r="F9" s="66"/>
      <c r="G9" s="66"/>
      <c r="H9" s="303"/>
      <c r="I9" s="71"/>
      <c r="J9" s="71"/>
      <c r="K9" s="71"/>
      <c r="L9" s="71"/>
      <c r="M9" s="71"/>
      <c r="N9" s="76"/>
    </row>
    <row r="10" spans="1:14" ht="29.1" customHeight="1">
      <c r="A10" s="114"/>
      <c r="B10" s="66"/>
      <c r="C10" s="66"/>
      <c r="D10" s="27"/>
      <c r="E10" s="66"/>
      <c r="F10" s="66"/>
      <c r="G10" s="66"/>
      <c r="H10" s="303"/>
      <c r="I10" s="70"/>
      <c r="J10" s="70"/>
      <c r="K10" s="70"/>
      <c r="L10" s="70"/>
      <c r="M10" s="70"/>
      <c r="N10" s="75"/>
    </row>
    <row r="11" spans="1:14" ht="29.1" customHeight="1">
      <c r="A11" s="114"/>
      <c r="B11" s="66"/>
      <c r="C11" s="66"/>
      <c r="D11" s="27"/>
      <c r="E11" s="66"/>
      <c r="F11" s="66"/>
      <c r="G11" s="66"/>
      <c r="H11" s="303"/>
      <c r="I11" s="70"/>
      <c r="J11" s="70"/>
      <c r="K11" s="70"/>
      <c r="L11" s="70"/>
      <c r="M11" s="70"/>
      <c r="N11" s="75"/>
    </row>
    <row r="12" spans="1:14" ht="29.1" customHeight="1">
      <c r="A12" s="114"/>
      <c r="B12" s="66"/>
      <c r="C12" s="66"/>
      <c r="D12" s="27"/>
      <c r="E12" s="66"/>
      <c r="F12" s="66"/>
      <c r="G12" s="66"/>
      <c r="H12" s="303"/>
      <c r="I12" s="70"/>
      <c r="J12" s="70"/>
      <c r="K12" s="70"/>
      <c r="L12" s="70"/>
      <c r="M12" s="70"/>
      <c r="N12" s="75"/>
    </row>
    <row r="13" spans="1:14" ht="29.1" customHeight="1">
      <c r="A13" s="115"/>
      <c r="B13" s="116"/>
      <c r="C13" s="117"/>
      <c r="D13" s="118"/>
      <c r="E13" s="117"/>
      <c r="F13" s="117"/>
      <c r="G13" s="117"/>
      <c r="H13" s="303"/>
      <c r="I13" s="70"/>
      <c r="J13" s="70"/>
      <c r="K13" s="70"/>
      <c r="L13" s="70"/>
      <c r="M13" s="70"/>
      <c r="N13" s="75"/>
    </row>
    <row r="14" spans="1:14" ht="29.1" customHeight="1">
      <c r="A14" s="54"/>
      <c r="B14" s="55"/>
      <c r="C14" s="56"/>
      <c r="D14" s="56"/>
      <c r="E14" s="56"/>
      <c r="F14" s="56"/>
      <c r="G14" s="79"/>
      <c r="H14" s="303"/>
      <c r="I14" s="70"/>
      <c r="J14" s="70"/>
      <c r="K14" s="70"/>
      <c r="L14" s="70"/>
      <c r="M14" s="70"/>
      <c r="N14" s="75"/>
    </row>
    <row r="15" spans="1:14" ht="29.1" customHeight="1">
      <c r="A15" s="57"/>
      <c r="B15" s="58"/>
      <c r="C15" s="59"/>
      <c r="D15" s="59"/>
      <c r="E15" s="60"/>
      <c r="F15" s="60"/>
      <c r="G15" s="80"/>
      <c r="H15" s="304"/>
      <c r="I15" s="81"/>
      <c r="J15" s="82"/>
      <c r="K15" s="83"/>
      <c r="L15" s="82"/>
      <c r="M15" s="82"/>
      <c r="N15" s="84"/>
    </row>
    <row r="16" spans="1:14" ht="14.25">
      <c r="A16" s="61" t="s">
        <v>121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4.25">
      <c r="A17" s="29" t="s">
        <v>180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ht="14.25">
      <c r="A18" s="62"/>
      <c r="B18" s="62"/>
      <c r="C18" s="62"/>
      <c r="D18" s="62"/>
      <c r="E18" s="62"/>
      <c r="F18" s="62"/>
      <c r="G18" s="62"/>
      <c r="H18" s="62"/>
      <c r="I18" s="61" t="s">
        <v>181</v>
      </c>
      <c r="J18" s="85"/>
      <c r="K18" s="61" t="s">
        <v>182</v>
      </c>
      <c r="L18" s="61"/>
      <c r="M18" s="61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M11" sqref="M11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10.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spans="1:11" ht="25.5">
      <c r="A1" s="392" t="s">
        <v>198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>
      <c r="A2" s="87" t="s">
        <v>51</v>
      </c>
      <c r="B2" s="393" t="s">
        <v>199</v>
      </c>
      <c r="C2" s="393"/>
      <c r="D2" s="88" t="s">
        <v>59</v>
      </c>
      <c r="E2" s="89" t="str">
        <f>首期!B4</f>
        <v>TAMMFL91093</v>
      </c>
      <c r="F2" s="90" t="s">
        <v>200</v>
      </c>
      <c r="G2" s="394" t="str">
        <f>首期!B5</f>
        <v>南极带队服</v>
      </c>
      <c r="H2" s="394"/>
      <c r="I2" s="107" t="s">
        <v>54</v>
      </c>
      <c r="J2" s="394" t="str">
        <f>首期!I2</f>
        <v>青岛锦川</v>
      </c>
      <c r="K2" s="395"/>
    </row>
    <row r="3" spans="1:11">
      <c r="A3" s="91" t="s">
        <v>73</v>
      </c>
      <c r="B3" s="346">
        <v>650</v>
      </c>
      <c r="C3" s="346"/>
      <c r="D3" s="93" t="s">
        <v>201</v>
      </c>
      <c r="E3" s="396">
        <f>首期!F4</f>
        <v>45163</v>
      </c>
      <c r="F3" s="351"/>
      <c r="G3" s="351"/>
      <c r="H3" s="327" t="s">
        <v>202</v>
      </c>
      <c r="I3" s="327"/>
      <c r="J3" s="327"/>
      <c r="K3" s="328"/>
    </row>
    <row r="4" spans="1:11">
      <c r="A4" s="94" t="s">
        <v>69</v>
      </c>
      <c r="B4" s="95" t="s">
        <v>70</v>
      </c>
      <c r="C4" s="95"/>
      <c r="D4" s="96" t="s">
        <v>203</v>
      </c>
      <c r="E4" s="351" t="s">
        <v>204</v>
      </c>
      <c r="F4" s="351"/>
      <c r="G4" s="351"/>
      <c r="H4" s="250" t="s">
        <v>205</v>
      </c>
      <c r="I4" s="250"/>
      <c r="J4" s="105" t="s">
        <v>63</v>
      </c>
      <c r="K4" s="110" t="s">
        <v>64</v>
      </c>
    </row>
    <row r="5" spans="1:11">
      <c r="A5" s="94" t="s">
        <v>206</v>
      </c>
      <c r="B5" s="346">
        <v>1</v>
      </c>
      <c r="C5" s="346"/>
      <c r="D5" s="93" t="s">
        <v>207</v>
      </c>
      <c r="E5" s="93" t="s">
        <v>208</v>
      </c>
      <c r="F5" s="93" t="s">
        <v>209</v>
      </c>
      <c r="G5" s="93" t="s">
        <v>210</v>
      </c>
      <c r="H5" s="250" t="s">
        <v>211</v>
      </c>
      <c r="I5" s="250"/>
      <c r="J5" s="105" t="s">
        <v>63</v>
      </c>
      <c r="K5" s="110" t="s">
        <v>64</v>
      </c>
    </row>
    <row r="6" spans="1:11">
      <c r="A6" s="97" t="s">
        <v>212</v>
      </c>
      <c r="B6" s="390">
        <v>50</v>
      </c>
      <c r="C6" s="390"/>
      <c r="D6" s="98" t="s">
        <v>213</v>
      </c>
      <c r="E6" s="99"/>
      <c r="F6" s="100">
        <v>500</v>
      </c>
      <c r="G6" s="98"/>
      <c r="H6" s="391" t="s">
        <v>214</v>
      </c>
      <c r="I6" s="391"/>
      <c r="J6" s="100" t="s">
        <v>63</v>
      </c>
      <c r="K6" s="111" t="s">
        <v>64</v>
      </c>
    </row>
    <row r="7" spans="1:1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1">
      <c r="A8" s="104" t="s">
        <v>215</v>
      </c>
      <c r="B8" s="90" t="s">
        <v>216</v>
      </c>
      <c r="C8" s="90" t="s">
        <v>217</v>
      </c>
      <c r="D8" s="90" t="s">
        <v>218</v>
      </c>
      <c r="E8" s="90" t="s">
        <v>219</v>
      </c>
      <c r="F8" s="90" t="s">
        <v>220</v>
      </c>
      <c r="G8" s="384"/>
      <c r="H8" s="385"/>
      <c r="I8" s="385"/>
      <c r="J8" s="385"/>
      <c r="K8" s="386"/>
    </row>
    <row r="9" spans="1:11">
      <c r="A9" s="249" t="s">
        <v>221</v>
      </c>
      <c r="B9" s="250"/>
      <c r="C9" s="105" t="s">
        <v>63</v>
      </c>
      <c r="D9" s="105" t="s">
        <v>64</v>
      </c>
      <c r="E9" s="93" t="s">
        <v>222</v>
      </c>
      <c r="F9" s="106" t="s">
        <v>223</v>
      </c>
      <c r="G9" s="387"/>
      <c r="H9" s="388"/>
      <c r="I9" s="388"/>
      <c r="J9" s="388"/>
      <c r="K9" s="389"/>
    </row>
    <row r="10" spans="1:11">
      <c r="A10" s="249" t="s">
        <v>224</v>
      </c>
      <c r="B10" s="250"/>
      <c r="C10" s="105" t="s">
        <v>63</v>
      </c>
      <c r="D10" s="105" t="s">
        <v>64</v>
      </c>
      <c r="E10" s="93" t="s">
        <v>225</v>
      </c>
      <c r="F10" s="106" t="s">
        <v>226</v>
      </c>
      <c r="G10" s="387" t="s">
        <v>227</v>
      </c>
      <c r="H10" s="388"/>
      <c r="I10" s="388"/>
      <c r="J10" s="388"/>
      <c r="K10" s="389"/>
    </row>
    <row r="11" spans="1:11">
      <c r="A11" s="316" t="s">
        <v>191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>
      <c r="A12" s="91" t="s">
        <v>85</v>
      </c>
      <c r="B12" s="105" t="s">
        <v>81</v>
      </c>
      <c r="C12" s="105" t="s">
        <v>82</v>
      </c>
      <c r="D12" s="106"/>
      <c r="E12" s="93" t="s">
        <v>83</v>
      </c>
      <c r="F12" s="105" t="s">
        <v>81</v>
      </c>
      <c r="G12" s="105" t="s">
        <v>82</v>
      </c>
      <c r="H12" s="105"/>
      <c r="I12" s="93" t="s">
        <v>228</v>
      </c>
      <c r="J12" s="105" t="s">
        <v>81</v>
      </c>
      <c r="K12" s="110" t="s">
        <v>82</v>
      </c>
    </row>
    <row r="13" spans="1:11">
      <c r="A13" s="91" t="s">
        <v>88</v>
      </c>
      <c r="B13" s="105" t="s">
        <v>81</v>
      </c>
      <c r="C13" s="105" t="s">
        <v>82</v>
      </c>
      <c r="D13" s="106"/>
      <c r="E13" s="93" t="s">
        <v>93</v>
      </c>
      <c r="F13" s="105" t="s">
        <v>81</v>
      </c>
      <c r="G13" s="105" t="s">
        <v>82</v>
      </c>
      <c r="H13" s="105"/>
      <c r="I13" s="93" t="s">
        <v>229</v>
      </c>
      <c r="J13" s="105" t="s">
        <v>81</v>
      </c>
      <c r="K13" s="110" t="s">
        <v>82</v>
      </c>
    </row>
    <row r="14" spans="1:11">
      <c r="A14" s="97" t="s">
        <v>230</v>
      </c>
      <c r="B14" s="100" t="s">
        <v>81</v>
      </c>
      <c r="C14" s="100" t="s">
        <v>82</v>
      </c>
      <c r="D14" s="99"/>
      <c r="E14" s="98" t="s">
        <v>231</v>
      </c>
      <c r="F14" s="100" t="s">
        <v>81</v>
      </c>
      <c r="G14" s="100" t="s">
        <v>82</v>
      </c>
      <c r="H14" s="100"/>
      <c r="I14" s="98" t="s">
        <v>232</v>
      </c>
      <c r="J14" s="100" t="s">
        <v>81</v>
      </c>
      <c r="K14" s="111" t="s">
        <v>82</v>
      </c>
    </row>
    <row r="15" spans="1:11">
      <c r="A15" s="101"/>
      <c r="B15" s="103"/>
      <c r="C15" s="103"/>
      <c r="D15" s="102"/>
      <c r="E15" s="101"/>
      <c r="F15" s="103"/>
      <c r="G15" s="103"/>
      <c r="H15" s="103"/>
      <c r="I15" s="101"/>
      <c r="J15" s="103"/>
      <c r="K15" s="103"/>
    </row>
    <row r="16" spans="1:11">
      <c r="A16" s="333" t="s">
        <v>233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>
      <c r="A17" s="249" t="s">
        <v>234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23"/>
    </row>
    <row r="18" spans="1:11">
      <c r="A18" s="249" t="s">
        <v>235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23"/>
    </row>
    <row r="19" spans="1:11">
      <c r="A19" s="381"/>
      <c r="B19" s="382"/>
      <c r="C19" s="382"/>
      <c r="D19" s="382"/>
      <c r="E19" s="382"/>
      <c r="F19" s="382"/>
      <c r="G19" s="382"/>
      <c r="H19" s="382"/>
      <c r="I19" s="382"/>
      <c r="J19" s="382"/>
      <c r="K19" s="383"/>
    </row>
    <row r="20" spans="1:11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361"/>
    </row>
    <row r="21" spans="1:11">
      <c r="A21" s="339"/>
      <c r="B21" s="340"/>
      <c r="C21" s="340"/>
      <c r="D21" s="340"/>
      <c r="E21" s="340"/>
      <c r="F21" s="340"/>
      <c r="G21" s="340"/>
      <c r="H21" s="340"/>
      <c r="I21" s="340"/>
      <c r="J21" s="340"/>
      <c r="K21" s="361"/>
    </row>
    <row r="22" spans="1:11">
      <c r="A22" s="339"/>
      <c r="B22" s="340"/>
      <c r="C22" s="340"/>
      <c r="D22" s="340"/>
      <c r="E22" s="340"/>
      <c r="F22" s="340"/>
      <c r="G22" s="340"/>
      <c r="H22" s="340"/>
      <c r="I22" s="340"/>
      <c r="J22" s="340"/>
      <c r="K22" s="361"/>
    </row>
    <row r="23" spans="1:11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>
      <c r="A24" s="249" t="s">
        <v>120</v>
      </c>
      <c r="B24" s="250"/>
      <c r="C24" s="105" t="s">
        <v>63</v>
      </c>
      <c r="D24" s="105" t="s">
        <v>64</v>
      </c>
      <c r="E24" s="327"/>
      <c r="F24" s="327"/>
      <c r="G24" s="327"/>
      <c r="H24" s="327"/>
      <c r="I24" s="327"/>
      <c r="J24" s="327"/>
      <c r="K24" s="328"/>
    </row>
    <row r="25" spans="1:11">
      <c r="A25" s="108" t="s">
        <v>236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>
      <c r="A26" s="374"/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>
      <c r="A27" s="375" t="s">
        <v>237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7"/>
    </row>
    <row r="28" spans="1:11">
      <c r="A28" s="369" t="s">
        <v>394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>
      <c r="A29" s="369" t="s">
        <v>395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23.1" customHeight="1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23.1" customHeight="1">
      <c r="A34" s="339"/>
      <c r="B34" s="340"/>
      <c r="C34" s="340"/>
      <c r="D34" s="340"/>
      <c r="E34" s="340"/>
      <c r="F34" s="340"/>
      <c r="G34" s="340"/>
      <c r="H34" s="340"/>
      <c r="I34" s="340"/>
      <c r="J34" s="340"/>
      <c r="K34" s="361"/>
    </row>
    <row r="35" spans="1:11" ht="23.1" customHeight="1">
      <c r="A35" s="360"/>
      <c r="B35" s="340"/>
      <c r="C35" s="340"/>
      <c r="D35" s="340"/>
      <c r="E35" s="340"/>
      <c r="F35" s="340"/>
      <c r="G35" s="340"/>
      <c r="H35" s="340"/>
      <c r="I35" s="340"/>
      <c r="J35" s="340"/>
      <c r="K35" s="361"/>
    </row>
    <row r="36" spans="1:11" ht="23.1" customHeight="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1" ht="18.75" customHeight="1">
      <c r="A37" s="365" t="s">
        <v>238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8.75" customHeight="1">
      <c r="A38" s="249" t="s">
        <v>239</v>
      </c>
      <c r="B38" s="250"/>
      <c r="C38" s="250"/>
      <c r="D38" s="327" t="s">
        <v>240</v>
      </c>
      <c r="E38" s="327"/>
      <c r="F38" s="343" t="s">
        <v>241</v>
      </c>
      <c r="G38" s="368"/>
      <c r="H38" s="250" t="s">
        <v>242</v>
      </c>
      <c r="I38" s="250"/>
      <c r="J38" s="250" t="s">
        <v>243</v>
      </c>
      <c r="K38" s="323"/>
    </row>
    <row r="39" spans="1:11" ht="18.75" customHeight="1">
      <c r="A39" s="94" t="s">
        <v>121</v>
      </c>
      <c r="B39" s="250" t="s">
        <v>244</v>
      </c>
      <c r="C39" s="250"/>
      <c r="D39" s="250"/>
      <c r="E39" s="250"/>
      <c r="F39" s="250"/>
      <c r="G39" s="250"/>
      <c r="H39" s="250"/>
      <c r="I39" s="250"/>
      <c r="J39" s="250"/>
      <c r="K39" s="323"/>
    </row>
    <row r="40" spans="1:11" ht="30.9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323"/>
    </row>
    <row r="41" spans="1:11" ht="18.7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23"/>
    </row>
    <row r="42" spans="1:11" ht="32.1" customHeight="1">
      <c r="A42" s="97" t="s">
        <v>134</v>
      </c>
      <c r="B42" s="357" t="s">
        <v>245</v>
      </c>
      <c r="C42" s="357"/>
      <c r="D42" s="98" t="s">
        <v>246</v>
      </c>
      <c r="E42" s="99"/>
      <c r="F42" s="98" t="s">
        <v>138</v>
      </c>
      <c r="G42" s="109">
        <v>45160</v>
      </c>
      <c r="H42" s="358" t="s">
        <v>139</v>
      </c>
      <c r="I42" s="358"/>
      <c r="J42" s="357"/>
      <c r="K42" s="35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0"/>
  <sheetViews>
    <sheetView zoomScaleNormal="100" zoomScaleSheetLayoutView="100" workbookViewId="0">
      <selection activeCell="M10" sqref="M10"/>
    </sheetView>
  </sheetViews>
  <sheetFormatPr defaultColWidth="9" defaultRowHeight="26.1" customHeight="1"/>
  <cols>
    <col min="1" max="1" width="13.375" style="29" customWidth="1"/>
    <col min="2" max="9" width="9.375" style="29" customWidth="1"/>
    <col min="10" max="10" width="1.375" style="29" customWidth="1"/>
    <col min="11" max="16" width="10.625" style="29" customWidth="1"/>
    <col min="17" max="16384" width="9" style="29"/>
  </cols>
  <sheetData>
    <row r="1" spans="1:17" ht="30" customHeight="1">
      <c r="A1" s="294" t="s">
        <v>144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7" ht="29.1" customHeight="1">
      <c r="A2" s="30" t="s">
        <v>59</v>
      </c>
      <c r="B2" s="438" t="str">
        <f>首期尺寸表!B2</f>
        <v>TAMMFL91093</v>
      </c>
      <c r="C2" s="439"/>
      <c r="D2" s="439"/>
      <c r="E2" s="440"/>
      <c r="F2" s="33" t="s">
        <v>65</v>
      </c>
      <c r="G2" s="297" t="str">
        <f>首期尺寸表!G2</f>
        <v>南极带队服</v>
      </c>
      <c r="H2" s="297"/>
      <c r="I2" s="297"/>
      <c r="J2" s="302"/>
      <c r="K2" s="63" t="s">
        <v>54</v>
      </c>
      <c r="L2" s="297" t="s">
        <v>55</v>
      </c>
      <c r="M2" s="297"/>
      <c r="N2" s="297"/>
      <c r="O2" s="297"/>
      <c r="P2" s="298"/>
    </row>
    <row r="3" spans="1:17" ht="29.1" customHeight="1">
      <c r="A3" s="397" t="s">
        <v>145</v>
      </c>
      <c r="B3" s="34" t="s">
        <v>107</v>
      </c>
      <c r="C3" s="34" t="s">
        <v>108</v>
      </c>
      <c r="D3" s="34" t="s">
        <v>109</v>
      </c>
      <c r="E3" s="35" t="s">
        <v>110</v>
      </c>
      <c r="F3" s="34" t="s">
        <v>111</v>
      </c>
      <c r="G3" s="34" t="s">
        <v>112</v>
      </c>
      <c r="H3" s="36" t="s">
        <v>113</v>
      </c>
      <c r="I3" s="24"/>
      <c r="J3" s="303"/>
      <c r="K3" s="34" t="s">
        <v>107</v>
      </c>
      <c r="L3" s="34" t="s">
        <v>108</v>
      </c>
      <c r="M3" s="34" t="s">
        <v>109</v>
      </c>
      <c r="N3" s="35" t="s">
        <v>110</v>
      </c>
      <c r="O3" s="34" t="s">
        <v>111</v>
      </c>
      <c r="P3" s="34" t="s">
        <v>112</v>
      </c>
      <c r="Q3" s="36" t="s">
        <v>113</v>
      </c>
    </row>
    <row r="4" spans="1:17" ht="29.1" customHeight="1">
      <c r="A4" s="398"/>
      <c r="B4" s="34" t="s">
        <v>148</v>
      </c>
      <c r="C4" s="34" t="s">
        <v>149</v>
      </c>
      <c r="D4" s="34" t="s">
        <v>150</v>
      </c>
      <c r="E4" s="37" t="s">
        <v>151</v>
      </c>
      <c r="F4" s="38" t="s">
        <v>152</v>
      </c>
      <c r="G4" s="34" t="s">
        <v>153</v>
      </c>
      <c r="H4" s="34" t="s">
        <v>154</v>
      </c>
      <c r="I4" s="66"/>
      <c r="J4" s="303"/>
      <c r="K4" s="441" t="s">
        <v>371</v>
      </c>
      <c r="L4" s="441" t="s">
        <v>371</v>
      </c>
      <c r="M4" s="441" t="s">
        <v>371</v>
      </c>
      <c r="N4" s="441" t="s">
        <v>371</v>
      </c>
      <c r="O4" s="441" t="s">
        <v>371</v>
      </c>
      <c r="P4" s="441" t="s">
        <v>371</v>
      </c>
      <c r="Q4" s="441" t="s">
        <v>371</v>
      </c>
    </row>
    <row r="5" spans="1:17" ht="21" customHeight="1">
      <c r="A5" s="39" t="s">
        <v>157</v>
      </c>
      <c r="B5" s="40">
        <f>C5-2.1</f>
        <v>96.700000000000017</v>
      </c>
      <c r="C5" s="40">
        <f>D5-2.1</f>
        <v>98.800000000000011</v>
      </c>
      <c r="D5" s="40">
        <f>E5-2.1</f>
        <v>100.9</v>
      </c>
      <c r="E5" s="41">
        <v>103</v>
      </c>
      <c r="F5" s="40">
        <f t="shared" ref="F5:H5" si="0">E5+2.1</f>
        <v>105.1</v>
      </c>
      <c r="G5" s="40">
        <f t="shared" si="0"/>
        <v>107.19999999999999</v>
      </c>
      <c r="H5" s="40">
        <f t="shared" si="0"/>
        <v>109.29999999999998</v>
      </c>
      <c r="I5" s="69"/>
      <c r="J5" s="303"/>
      <c r="K5" s="443" t="s">
        <v>391</v>
      </c>
      <c r="L5" s="443" t="s">
        <v>385</v>
      </c>
      <c r="M5" s="442" t="s">
        <v>375</v>
      </c>
      <c r="N5" s="442" t="s">
        <v>375</v>
      </c>
      <c r="O5" s="442" t="s">
        <v>377</v>
      </c>
      <c r="P5" s="442" t="s">
        <v>372</v>
      </c>
      <c r="Q5" s="442" t="s">
        <v>376</v>
      </c>
    </row>
    <row r="6" spans="1:17" ht="21" customHeight="1">
      <c r="A6" s="43" t="s">
        <v>159</v>
      </c>
      <c r="B6" s="40">
        <f t="shared" ref="B6:D6" si="1">C6-4</f>
        <v>78</v>
      </c>
      <c r="C6" s="40">
        <f t="shared" si="1"/>
        <v>82</v>
      </c>
      <c r="D6" s="40">
        <f t="shared" si="1"/>
        <v>86</v>
      </c>
      <c r="E6" s="41">
        <v>90</v>
      </c>
      <c r="F6" s="40">
        <f t="shared" ref="F6:F7" si="2">E6+4</f>
        <v>94</v>
      </c>
      <c r="G6" s="40">
        <f>F6+5</f>
        <v>99</v>
      </c>
      <c r="H6" s="44">
        <f>G6+6</f>
        <v>105</v>
      </c>
      <c r="I6" s="69"/>
      <c r="J6" s="303"/>
      <c r="K6" s="443" t="s">
        <v>373</v>
      </c>
      <c r="L6" s="74" t="s">
        <v>378</v>
      </c>
      <c r="M6" s="443" t="s">
        <v>378</v>
      </c>
      <c r="N6" s="443" t="s">
        <v>378</v>
      </c>
      <c r="O6" s="443" t="s">
        <v>378</v>
      </c>
      <c r="P6" s="443" t="s">
        <v>373</v>
      </c>
      <c r="Q6" s="443" t="s">
        <v>378</v>
      </c>
    </row>
    <row r="7" spans="1:17" ht="21" customHeight="1">
      <c r="A7" s="42" t="s">
        <v>161</v>
      </c>
      <c r="B7" s="40">
        <f>C7-3.6</f>
        <v>99.200000000000017</v>
      </c>
      <c r="C7" s="40">
        <f>D7-3.6</f>
        <v>102.80000000000001</v>
      </c>
      <c r="D7" s="40">
        <f>E7-3.6</f>
        <v>106.4</v>
      </c>
      <c r="E7" s="41">
        <v>110</v>
      </c>
      <c r="F7" s="40">
        <f t="shared" si="2"/>
        <v>114</v>
      </c>
      <c r="G7" s="40">
        <f>F7+4</f>
        <v>118</v>
      </c>
      <c r="H7" s="44">
        <f>G7+4</f>
        <v>122</v>
      </c>
      <c r="I7" s="69"/>
      <c r="J7" s="303"/>
      <c r="K7" s="74" t="s">
        <v>392</v>
      </c>
      <c r="L7" s="74" t="s">
        <v>386</v>
      </c>
      <c r="M7" s="443" t="s">
        <v>382</v>
      </c>
      <c r="N7" s="443" t="s">
        <v>374</v>
      </c>
      <c r="O7" s="443" t="s">
        <v>379</v>
      </c>
      <c r="P7" s="443" t="s">
        <v>374</v>
      </c>
      <c r="Q7" s="443" t="s">
        <v>375</v>
      </c>
    </row>
    <row r="8" spans="1:17" ht="21" customHeight="1">
      <c r="A8" s="42" t="s">
        <v>163</v>
      </c>
      <c r="B8" s="40">
        <f>C8-1.15</f>
        <v>30.550000000000004</v>
      </c>
      <c r="C8" s="40">
        <f>D8-1.15</f>
        <v>31.700000000000003</v>
      </c>
      <c r="D8" s="40">
        <f>E8-1.15</f>
        <v>32.85</v>
      </c>
      <c r="E8" s="41">
        <v>34</v>
      </c>
      <c r="F8" s="40">
        <f t="shared" ref="F8:H8" si="3">E8+1.3</f>
        <v>35.299999999999997</v>
      </c>
      <c r="G8" s="40">
        <f t="shared" si="3"/>
        <v>36.599999999999994</v>
      </c>
      <c r="H8" s="40">
        <f t="shared" si="3"/>
        <v>37.899999999999991</v>
      </c>
      <c r="I8" s="77"/>
      <c r="J8" s="303"/>
      <c r="K8" s="443" t="s">
        <v>375</v>
      </c>
      <c r="L8" s="443" t="s">
        <v>387</v>
      </c>
      <c r="M8" s="443" t="s">
        <v>383</v>
      </c>
      <c r="N8" s="443" t="s">
        <v>388</v>
      </c>
      <c r="O8" s="443" t="s">
        <v>374</v>
      </c>
      <c r="P8" s="443" t="s">
        <v>374</v>
      </c>
      <c r="Q8" s="443" t="s">
        <v>389</v>
      </c>
    </row>
    <row r="9" spans="1:17" ht="21" customHeight="1">
      <c r="A9" s="42" t="s">
        <v>168</v>
      </c>
      <c r="B9" s="40">
        <f t="shared" ref="B9" si="4">C9-0.5</f>
        <v>19.5</v>
      </c>
      <c r="C9" s="40">
        <f t="shared" ref="C9" si="5">D9-0.5</f>
        <v>20</v>
      </c>
      <c r="D9" s="40">
        <f t="shared" ref="D9" si="6">E9-0.5</f>
        <v>20.5</v>
      </c>
      <c r="E9" s="41">
        <v>21</v>
      </c>
      <c r="F9" s="40">
        <f>E9+0.5</f>
        <v>21.5</v>
      </c>
      <c r="G9" s="40">
        <f>F9+0.5</f>
        <v>22</v>
      </c>
      <c r="H9" s="44">
        <f>G9+0.7</f>
        <v>22.7</v>
      </c>
      <c r="I9" s="69"/>
      <c r="J9" s="303"/>
      <c r="K9" s="443" t="s">
        <v>390</v>
      </c>
      <c r="L9" s="442" t="s">
        <v>375</v>
      </c>
      <c r="M9" s="443" t="s">
        <v>375</v>
      </c>
      <c r="N9" s="443" t="s">
        <v>380</v>
      </c>
      <c r="O9" s="443" t="s">
        <v>380</v>
      </c>
      <c r="P9" s="443" t="s">
        <v>375</v>
      </c>
      <c r="Q9" s="443" t="s">
        <v>390</v>
      </c>
    </row>
    <row r="10" spans="1:17" ht="30" customHeight="1">
      <c r="A10" s="42" t="s">
        <v>170</v>
      </c>
      <c r="B10" s="40">
        <f t="shared" ref="B10" si="7">C10-0.7</f>
        <v>26.5</v>
      </c>
      <c r="C10" s="40">
        <f t="shared" ref="C10" si="8">D10-0.7</f>
        <v>27.2</v>
      </c>
      <c r="D10" s="40">
        <f>E10-0.6</f>
        <v>27.9</v>
      </c>
      <c r="E10" s="41">
        <v>28.5</v>
      </c>
      <c r="F10" s="40">
        <f>E10+0.6</f>
        <v>29.1</v>
      </c>
      <c r="G10" s="40">
        <f>F10+0.7</f>
        <v>29.8</v>
      </c>
      <c r="H10" s="44">
        <f>G10+0.6</f>
        <v>30.400000000000002</v>
      </c>
      <c r="I10" s="78"/>
      <c r="J10" s="303"/>
      <c r="K10" s="443" t="s">
        <v>373</v>
      </c>
      <c r="L10" s="442" t="s">
        <v>372</v>
      </c>
      <c r="M10" s="443" t="s">
        <v>384</v>
      </c>
      <c r="N10" s="443" t="s">
        <v>375</v>
      </c>
      <c r="O10" s="443" t="s">
        <v>381</v>
      </c>
      <c r="P10" s="443" t="s">
        <v>376</v>
      </c>
      <c r="Q10" s="443" t="s">
        <v>381</v>
      </c>
    </row>
    <row r="11" spans="1:17" ht="23.1" customHeight="1">
      <c r="A11" s="42" t="s">
        <v>172</v>
      </c>
      <c r="B11" s="40">
        <f>C11-0.9</f>
        <v>42.800000000000004</v>
      </c>
      <c r="C11" s="40">
        <f>D11-0.9</f>
        <v>43.7</v>
      </c>
      <c r="D11" s="40">
        <f>E11-0.9</f>
        <v>44.6</v>
      </c>
      <c r="E11" s="41">
        <v>45.5</v>
      </c>
      <c r="F11" s="40">
        <f t="shared" ref="F11:H11" si="9">E11+1.1</f>
        <v>46.6</v>
      </c>
      <c r="G11" s="40">
        <f t="shared" si="9"/>
        <v>47.7</v>
      </c>
      <c r="H11" s="44">
        <f t="shared" si="9"/>
        <v>48.800000000000004</v>
      </c>
      <c r="I11" s="69"/>
      <c r="J11" s="303"/>
      <c r="K11" s="443" t="s">
        <v>393</v>
      </c>
      <c r="L11" s="442" t="s">
        <v>384</v>
      </c>
      <c r="M11" s="442" t="s">
        <v>376</v>
      </c>
      <c r="N11" s="442" t="s">
        <v>375</v>
      </c>
      <c r="O11" s="442" t="s">
        <v>381</v>
      </c>
      <c r="P11" s="442" t="s">
        <v>376</v>
      </c>
      <c r="Q11" s="442" t="s">
        <v>386</v>
      </c>
    </row>
    <row r="12" spans="1:17" ht="23.1" customHeight="1">
      <c r="A12" s="45"/>
      <c r="B12" s="46"/>
      <c r="C12" s="46"/>
      <c r="D12" s="46"/>
      <c r="E12" s="46"/>
      <c r="F12" s="47"/>
      <c r="G12" s="46"/>
      <c r="H12" s="46"/>
      <c r="I12" s="46"/>
      <c r="J12" s="303"/>
      <c r="K12" s="71"/>
      <c r="L12" s="71"/>
      <c r="M12" s="71"/>
      <c r="N12" s="71"/>
      <c r="O12" s="71"/>
      <c r="P12" s="76"/>
    </row>
    <row r="13" spans="1:17" ht="23.1" customHeight="1">
      <c r="A13" s="49"/>
      <c r="B13" s="50"/>
      <c r="C13" s="50"/>
      <c r="D13" s="50"/>
      <c r="E13" s="50"/>
      <c r="F13" s="51"/>
      <c r="G13" s="50"/>
      <c r="H13" s="50"/>
      <c r="I13" s="50"/>
      <c r="J13" s="303"/>
      <c r="K13" s="70"/>
      <c r="L13" s="70"/>
      <c r="M13" s="70"/>
      <c r="N13" s="70"/>
      <c r="O13" s="70"/>
      <c r="P13" s="75"/>
    </row>
    <row r="14" spans="1:17" ht="23.1" customHeight="1">
      <c r="A14" s="45"/>
      <c r="B14" s="52"/>
      <c r="C14" s="52"/>
      <c r="D14" s="52"/>
      <c r="E14" s="52"/>
      <c r="F14" s="53"/>
      <c r="G14" s="52"/>
      <c r="H14" s="52"/>
      <c r="I14" s="52"/>
      <c r="J14" s="303"/>
      <c r="K14" s="70"/>
      <c r="L14" s="71"/>
      <c r="M14" s="70"/>
      <c r="N14" s="70"/>
      <c r="O14" s="70"/>
      <c r="P14" s="75"/>
    </row>
    <row r="15" spans="1:17" ht="23.1" customHeight="1">
      <c r="A15" s="45"/>
      <c r="B15" s="52"/>
      <c r="C15" s="52"/>
      <c r="D15" s="52"/>
      <c r="E15" s="52"/>
      <c r="F15" s="53"/>
      <c r="G15" s="52"/>
      <c r="H15" s="52"/>
      <c r="I15" s="52"/>
      <c r="J15" s="303"/>
      <c r="K15" s="71"/>
      <c r="L15" s="71"/>
      <c r="M15" s="70"/>
      <c r="N15" s="70"/>
      <c r="O15" s="70"/>
      <c r="P15" s="75"/>
    </row>
    <row r="16" spans="1:17" ht="21" customHeight="1">
      <c r="A16" s="54"/>
      <c r="B16" s="55"/>
      <c r="C16" s="55"/>
      <c r="D16" s="55"/>
      <c r="E16" s="56"/>
      <c r="F16" s="56"/>
      <c r="G16" s="56"/>
      <c r="H16" s="56"/>
      <c r="I16" s="79"/>
      <c r="J16" s="303"/>
      <c r="K16" s="70"/>
      <c r="L16" s="70"/>
      <c r="M16" s="70"/>
      <c r="N16" s="70"/>
      <c r="O16" s="70"/>
      <c r="P16" s="75"/>
    </row>
    <row r="17" spans="1:16" ht="21" customHeight="1">
      <c r="A17" s="57"/>
      <c r="B17" s="58"/>
      <c r="C17" s="58"/>
      <c r="D17" s="58"/>
      <c r="E17" s="59"/>
      <c r="F17" s="59"/>
      <c r="G17" s="60"/>
      <c r="H17" s="60"/>
      <c r="I17" s="80"/>
      <c r="J17" s="304"/>
      <c r="K17" s="81"/>
      <c r="L17" s="82"/>
      <c r="M17" s="83"/>
      <c r="N17" s="82"/>
      <c r="O17" s="82"/>
      <c r="P17" s="84"/>
    </row>
    <row r="18" spans="1:16" ht="14.25">
      <c r="A18" s="61" t="s">
        <v>121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6" ht="14.25">
      <c r="A19" s="29" t="s">
        <v>180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16" ht="14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1" t="s">
        <v>181</v>
      </c>
      <c r="L20" s="85"/>
      <c r="M20" s="61" t="s">
        <v>182</v>
      </c>
      <c r="N20" s="61"/>
      <c r="O20" s="61" t="s">
        <v>183</v>
      </c>
    </row>
  </sheetData>
  <mergeCells count="6">
    <mergeCell ref="A1:P1"/>
    <mergeCell ref="G2:I2"/>
    <mergeCell ref="L2:P2"/>
    <mergeCell ref="A3:A4"/>
    <mergeCell ref="J2:J17"/>
    <mergeCell ref="B2:E2"/>
  </mergeCells>
  <phoneticPr fontId="47" type="noConversion"/>
  <pageMargins left="0.75" right="0.75" top="0.156944444444444" bottom="3.8888888888888903E-2" header="0.5" footer="0.39305555555555599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99" t="s">
        <v>247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24" customHeight="1">
      <c r="A2" s="408" t="s">
        <v>248</v>
      </c>
      <c r="B2" s="409" t="s">
        <v>249</v>
      </c>
      <c r="C2" s="409" t="s">
        <v>250</v>
      </c>
      <c r="D2" s="409" t="s">
        <v>251</v>
      </c>
      <c r="E2" s="409" t="s">
        <v>252</v>
      </c>
      <c r="F2" s="409" t="s">
        <v>253</v>
      </c>
      <c r="G2" s="409" t="s">
        <v>254</v>
      </c>
      <c r="H2" s="409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409" t="s">
        <v>261</v>
      </c>
      <c r="O2" s="409" t="s">
        <v>262</v>
      </c>
    </row>
    <row r="3" spans="1:15" s="1" customFormat="1" ht="24.95" customHeight="1">
      <c r="A3" s="408"/>
      <c r="B3" s="410"/>
      <c r="C3" s="410"/>
      <c r="D3" s="410"/>
      <c r="E3" s="410"/>
      <c r="F3" s="410"/>
      <c r="G3" s="410"/>
      <c r="H3" s="410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410"/>
      <c r="O3" s="410"/>
    </row>
    <row r="4" spans="1:15" ht="36" customHeight="1">
      <c r="A4" s="5"/>
      <c r="B4" s="6"/>
      <c r="C4" s="6" t="s">
        <v>264</v>
      </c>
      <c r="D4" s="6" t="s">
        <v>70</v>
      </c>
      <c r="E4" s="6" t="s">
        <v>60</v>
      </c>
      <c r="F4" s="6"/>
      <c r="G4" s="7" t="s">
        <v>63</v>
      </c>
      <c r="H4" s="7" t="s">
        <v>265</v>
      </c>
      <c r="I4" s="27">
        <v>8</v>
      </c>
      <c r="J4" s="27"/>
      <c r="K4" s="27"/>
      <c r="L4" s="27"/>
      <c r="M4" s="27"/>
      <c r="N4" s="27">
        <v>8</v>
      </c>
      <c r="O4" s="6" t="s">
        <v>266</v>
      </c>
    </row>
    <row r="5" spans="1:15" ht="36" customHeight="1">
      <c r="A5" s="5"/>
      <c r="B5" s="6"/>
      <c r="C5" s="6" t="s">
        <v>264</v>
      </c>
      <c r="D5" s="6" t="s">
        <v>70</v>
      </c>
      <c r="E5" s="6" t="s">
        <v>60</v>
      </c>
      <c r="F5" s="6"/>
      <c r="G5" s="7" t="s">
        <v>63</v>
      </c>
      <c r="H5" s="7" t="s">
        <v>265</v>
      </c>
      <c r="I5" s="27">
        <v>5</v>
      </c>
      <c r="J5" s="27"/>
      <c r="K5" s="27"/>
      <c r="L5" s="27"/>
      <c r="M5" s="27"/>
      <c r="N5" s="27">
        <v>5</v>
      </c>
      <c r="O5" s="6" t="s">
        <v>266</v>
      </c>
    </row>
    <row r="6" spans="1:15" ht="36" customHeight="1">
      <c r="A6" s="5"/>
      <c r="B6" s="6"/>
      <c r="C6" s="6" t="s">
        <v>264</v>
      </c>
      <c r="D6" s="6" t="s">
        <v>70</v>
      </c>
      <c r="E6" s="6" t="s">
        <v>60</v>
      </c>
      <c r="F6" s="6"/>
      <c r="G6" s="7" t="s">
        <v>63</v>
      </c>
      <c r="H6" s="7" t="s">
        <v>265</v>
      </c>
      <c r="I6" s="27">
        <v>4</v>
      </c>
      <c r="J6" s="27"/>
      <c r="K6" s="27">
        <v>1</v>
      </c>
      <c r="L6" s="27"/>
      <c r="M6" s="27"/>
      <c r="N6" s="27">
        <v>5</v>
      </c>
      <c r="O6" s="6" t="s">
        <v>266</v>
      </c>
    </row>
    <row r="7" spans="1:15" ht="36" customHeight="1">
      <c r="A7" s="5"/>
      <c r="B7" s="6"/>
      <c r="C7" s="6" t="s">
        <v>264</v>
      </c>
      <c r="D7" s="6" t="s">
        <v>70</v>
      </c>
      <c r="E7" s="6" t="s">
        <v>60</v>
      </c>
      <c r="F7" s="6"/>
      <c r="G7" s="7" t="s">
        <v>63</v>
      </c>
      <c r="H7" s="7" t="s">
        <v>265</v>
      </c>
      <c r="I7" s="27">
        <v>6</v>
      </c>
      <c r="J7" s="27"/>
      <c r="K7" s="27"/>
      <c r="L7" s="27"/>
      <c r="M7" s="27"/>
      <c r="N7" s="27">
        <v>6</v>
      </c>
      <c r="O7" s="6" t="s">
        <v>266</v>
      </c>
    </row>
    <row r="8" spans="1:15" ht="36" customHeight="1">
      <c r="A8" s="5"/>
      <c r="B8" s="6"/>
      <c r="C8" s="6" t="s">
        <v>264</v>
      </c>
      <c r="D8" s="6" t="s">
        <v>70</v>
      </c>
      <c r="E8" s="6" t="s">
        <v>60</v>
      </c>
      <c r="F8" s="6"/>
      <c r="G8" s="7" t="s">
        <v>63</v>
      </c>
      <c r="H8" s="7" t="s">
        <v>265</v>
      </c>
      <c r="I8" s="27">
        <v>16</v>
      </c>
      <c r="J8" s="27">
        <v>22</v>
      </c>
      <c r="K8" s="27">
        <v>11</v>
      </c>
      <c r="L8" s="27">
        <v>1</v>
      </c>
      <c r="M8" s="27"/>
      <c r="N8" s="27">
        <v>50</v>
      </c>
      <c r="O8" s="6" t="s">
        <v>266</v>
      </c>
    </row>
    <row r="9" spans="1:15" ht="36" customHeight="1">
      <c r="A9" s="5"/>
      <c r="B9" s="6"/>
      <c r="C9" s="6" t="s">
        <v>264</v>
      </c>
      <c r="D9" s="6" t="s">
        <v>70</v>
      </c>
      <c r="E9" s="6" t="s">
        <v>60</v>
      </c>
      <c r="F9" s="6"/>
      <c r="G9" s="7" t="s">
        <v>63</v>
      </c>
      <c r="H9" s="7" t="s">
        <v>265</v>
      </c>
      <c r="I9" s="27"/>
      <c r="J9" s="27">
        <v>2</v>
      </c>
      <c r="K9" s="27">
        <v>1</v>
      </c>
      <c r="L9" s="27"/>
      <c r="M9" s="27">
        <v>3</v>
      </c>
      <c r="N9" s="27">
        <v>6</v>
      </c>
      <c r="O9" s="6" t="s">
        <v>266</v>
      </c>
    </row>
    <row r="10" spans="1:15" ht="36" customHeight="1">
      <c r="A10" s="5"/>
      <c r="B10" s="6"/>
      <c r="C10" s="6" t="s">
        <v>264</v>
      </c>
      <c r="D10" s="6" t="s">
        <v>70</v>
      </c>
      <c r="E10" s="6" t="s">
        <v>60</v>
      </c>
      <c r="F10" s="6"/>
      <c r="G10" s="7" t="s">
        <v>63</v>
      </c>
      <c r="H10" s="7" t="s">
        <v>265</v>
      </c>
      <c r="I10" s="27">
        <v>24</v>
      </c>
      <c r="J10" s="27">
        <v>12</v>
      </c>
      <c r="K10" s="27">
        <v>26</v>
      </c>
      <c r="L10" s="27"/>
      <c r="M10" s="27"/>
      <c r="N10" s="27">
        <v>38</v>
      </c>
      <c r="O10" s="6" t="s">
        <v>266</v>
      </c>
    </row>
    <row r="11" spans="1:15" ht="36" customHeight="1">
      <c r="A11" s="5"/>
      <c r="B11" s="6"/>
      <c r="C11" s="6" t="s">
        <v>264</v>
      </c>
      <c r="D11" s="6" t="s">
        <v>70</v>
      </c>
      <c r="E11" s="6" t="s">
        <v>60</v>
      </c>
      <c r="F11" s="6"/>
      <c r="G11" s="7" t="s">
        <v>63</v>
      </c>
      <c r="H11" s="7" t="s">
        <v>265</v>
      </c>
      <c r="I11" s="27">
        <v>16</v>
      </c>
      <c r="J11" s="27">
        <v>13</v>
      </c>
      <c r="K11" s="27"/>
      <c r="L11" s="27"/>
      <c r="M11" s="27"/>
      <c r="N11" s="27">
        <v>29</v>
      </c>
      <c r="O11" s="6" t="s">
        <v>266</v>
      </c>
    </row>
    <row r="12" spans="1:15" s="25" customFormat="1" ht="33.950000000000003" customHeight="1">
      <c r="A12" s="400" t="s">
        <v>267</v>
      </c>
      <c r="B12" s="401"/>
      <c r="C12" s="401"/>
      <c r="D12" s="402"/>
      <c r="E12" s="403"/>
      <c r="F12" s="404"/>
      <c r="G12" s="404"/>
      <c r="H12" s="404"/>
      <c r="I12" s="405"/>
      <c r="J12" s="400" t="s">
        <v>268</v>
      </c>
      <c r="K12" s="401"/>
      <c r="L12" s="401"/>
      <c r="M12" s="402"/>
      <c r="N12" s="26"/>
      <c r="O12" s="28"/>
    </row>
    <row r="13" spans="1:15" ht="48.95" customHeight="1">
      <c r="A13" s="406" t="s">
        <v>269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3 O4:O11 O12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2023-08-22T06:51:02Z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030678A2ACF445BA9D5A68EE91E55AB3_13</vt:lpwstr>
  </property>
  <property fmtid="{D5CDD505-2E9C-101B-9397-08002B2CF9AE}" pid="3" name="KSOProductBuildVer">
    <vt:lpwstr>2052-12.1.0.15120</vt:lpwstr>
  </property>
</Properties>
</file>