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两款翻单8-3尾期\977款尾期验货\"/>
    </mc:Choice>
  </mc:AlternateContent>
  <xr:revisionPtr revIDLastSave="0" documentId="13_ncr:1_{D3B302CC-3B97-4834-BC9B-A84FC27B085A}" xr6:coauthVersionLast="47" xr6:coauthVersionMax="47" xr10:uidLastSave="{00000000-0000-0000-0000-000000000000}"/>
  <bookViews>
    <workbookView xWindow="-120" yWindow="-120" windowWidth="20730" windowHeight="11160" tabRatio="793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5">#REF!</definedName>
    <definedName name="_xlnm.Print_Area" localSheetId="2">首期!$A$76:$O$116</definedName>
    <definedName name="TAB_RANGE">'[2]3-15'!$A$8:$S$29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[1]洗水!#REF!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F16" i="15"/>
  <c r="G16" i="15"/>
  <c r="H16" i="15"/>
  <c r="I16" i="15"/>
  <c r="D16" i="15"/>
  <c r="C16" i="15"/>
  <c r="F15" i="15"/>
  <c r="G15" i="15"/>
  <c r="H15" i="15"/>
  <c r="I15" i="15"/>
  <c r="D15" i="15"/>
  <c r="C15" i="15"/>
  <c r="F14" i="15"/>
  <c r="G14" i="15"/>
  <c r="H14" i="15"/>
  <c r="I14" i="15"/>
  <c r="D14" i="15"/>
  <c r="C14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<sst xmlns="http://schemas.openxmlformats.org/spreadsheetml/2006/main" count="667" uniqueCount="319">
  <si>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</si>
  <si>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</si>
  <si>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</si>
  <si>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</si>
  <si>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</si>
  <si>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</si>
  <si>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</si>
  <si>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</si>
  <si>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</si>
  <si>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</si>
  <si>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</si>
  <si>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</si>
  <si>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</si>
  <si>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</si>
  <si>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</si>
  <si>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</si>
  <si>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</si>
  <si>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</si>
  <si>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</si>
  <si>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</si>
  <si>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</si>
  <si>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</si>
  <si>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</si>
  <si>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</si>
  <si>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</si>
  <si>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</si>
  <si>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</si>
  <si>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</si>
  <si>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</si>
  <si>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</si>
  <si>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</si>
  <si>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</si>
  <si>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</si>
  <si>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</si>
  <si>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</si>
  <si>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</si>
  <si>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</si>
  <si>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</si>
  <si>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</si>
  <si>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</si>
  <si>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</si>
  <si>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</si>
  <si>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</si>
  <si>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</si>
  <si>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</si>
  <si>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</si>
  <si>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</si>
  <si>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</si>
  <si>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</si>
  <si>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</si>
  <si>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</si>
  <si>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</si>
  <si>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</si>
  <si>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</si>
  <si>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</si>
  <si>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</si>
  <si>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</si>
  <si>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</si>
  <si>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</si>
  <si>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</si>
  <si>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</si>
  <si>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</si>
  <si>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</si>
  <si>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TAJJFL82977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</si>
  <si>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</si>
  <si>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</si>
  <si>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</si>
  <si>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</si>
  <si>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</si>
  <si>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</si>
  <si>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</si>
  <si>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</si>
  <si>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</si>
  <si>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</si>
  <si>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</si>
  <si>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</si>
  <si>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</si>
  <si>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</si>
  <si>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</si>
  <si>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</si>
  <si>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</si>
  <si>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</si>
  <si>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</si>
  <si>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</si>
  <si>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</si>
  <si>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</si>
  <si>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</si>
  <si>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</si>
  <si>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</si>
  <si>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</si>
  <si>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</si>
  <si>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</si>
  <si>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</si>
  <si>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</si>
  <si>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</si>
  <si>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</si>
  <si>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</si>
  <si>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</si>
  <si>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</si>
  <si>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</si>
  <si>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</si>
  <si>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</si>
  <si>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</si>
  <si>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</si>
  <si>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</si>
  <si>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</si>
  <si>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</si>
  <si>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</si>
  <si>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</si>
  <si>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</si>
  <si>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</si>
  <si>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</si>
  <si>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</si>
  <si>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</si>
  <si>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</si>
  <si>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</si>
  <si>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</si>
  <si>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</si>
  <si>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</si>
  <si>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</si>
  <si>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</si>
  <si>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</si>
  <si>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</si>
  <si>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</si>
  <si>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</si>
  <si>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</si>
  <si>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</si>
  <si>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</si>
  <si>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</si>
  <si>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</si>
  <si>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</si>
  <si>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</si>
  <si>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</si>
  <si>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</si>
  <si>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</si>
  <si>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</si>
  <si>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</si>
  <si>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</si>
  <si>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</si>
  <si>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</si>
  <si>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</si>
  <si>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女式短袖POLO T恤衫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</si>
  <si>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</si>
  <si>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</si>
  <si>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</si>
  <si>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</si>
  <si>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XS</t>
  </si>
  <si>
    <t>XXXL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</si>
  <si>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</si>
  <si>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</si>
  <si>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</si>
  <si>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</si>
  <si>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</si>
  <si>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</si>
  <si>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</si>
  <si>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</si>
  <si>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</si>
  <si>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</si>
  <si>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/</t>
  </si>
  <si>
    <t>前后腰节长</t>
  </si>
  <si>
    <t>+0.5</t>
  </si>
  <si>
    <t>胸围</t>
  </si>
  <si>
    <t>-0.8</t>
  </si>
  <si>
    <t>腰围</t>
  </si>
  <si>
    <t>摆围</t>
  </si>
  <si>
    <t>肩宽</t>
  </si>
  <si>
    <t>-0.3</t>
  </si>
  <si>
    <t>-0.5</t>
  </si>
  <si>
    <t>肩点短袖长</t>
  </si>
  <si>
    <t>短袖后中袖长</t>
  </si>
  <si>
    <t>袖肥/2（参考值）</t>
  </si>
  <si>
    <t>短袖口/2</t>
  </si>
  <si>
    <t>袖口高</t>
  </si>
  <si>
    <t>验货时间：</t>
  </si>
  <si>
    <t>跟单QC:</t>
  </si>
  <si>
    <t>工厂负责人：</t>
  </si>
  <si>
    <t>【附属资料确认】</t>
  </si>
  <si>
    <t>数量</t>
  </si>
  <si>
    <t>合计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</si>
  <si>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</si>
  <si>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</si>
  <si>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</si>
  <si>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</si>
  <si>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</si>
  <si>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</si>
  <si>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</si>
  <si>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</si>
  <si>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</si>
  <si>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</si>
  <si>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</si>
  <si>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</si>
  <si>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</si>
  <si>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</si>
  <si>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</si>
  <si>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</si>
  <si>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</si>
  <si>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</si>
  <si>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</si>
  <si>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</si>
  <si>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</si>
  <si>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采购凭证编号：CGDD23080100005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</si>
  <si>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</si>
  <si>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</si>
  <si>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</si>
  <si>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</si>
  <si>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</si>
  <si>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</si>
  <si>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</si>
  <si>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</si>
  <si>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</si>
  <si>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</si>
  <si>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</si>
  <si>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</si>
  <si>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</si>
  <si>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齐色齐码抽50件</t>
  </si>
  <si>
    <t>情况说明：</t>
  </si>
  <si>
    <t xml:space="preserve">【问题点描述】  </t>
  </si>
  <si>
    <t>1.领咀左右有大小欠圆顺。</t>
  </si>
  <si>
    <t>2.夹底有错位</t>
  </si>
  <si>
    <t>3.注意线头、油污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</si>
  <si>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</si>
  <si>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</si>
  <si>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</si>
  <si>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</si>
  <si>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</si>
  <si>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</si>
  <si>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</si>
  <si>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</si>
  <si>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</si>
  <si>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</si>
  <si>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+0.3  +0.5</t>
  </si>
  <si>
    <t>+0.5  +0.5</t>
  </si>
  <si>
    <t>+0.6  +0.5</t>
  </si>
  <si>
    <t>+1  +1</t>
  </si>
  <si>
    <t>+1  +0.8</t>
  </si>
  <si>
    <t>+0.8  +0.8</t>
  </si>
  <si>
    <t>/  /</t>
  </si>
  <si>
    <t>/  +0.3</t>
  </si>
  <si>
    <t>+0.3 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</si>
  <si>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</si>
  <si>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</si>
  <si>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</si>
  <si>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</si>
  <si>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</si>
  <si>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</si>
  <si>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</si>
  <si>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</si>
  <si>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</si>
  <si>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</si>
  <si>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</si>
  <si>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</si>
  <si>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</si>
  <si>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</si>
  <si>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</si>
  <si>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</si>
  <si>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</si>
  <si>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</si>
  <si>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</si>
  <si>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制表时间：2023-5-23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</si>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</sst>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_ "/>
    <numFmt numFmtId="180" formatCode="yyyy&quot;年&quot;m&quot;月&quot;d&quot;日&quot;;@"/>
    <numFmt numFmtId="182" formatCode="_ [$¥-804]* #,##0.00_ ;_ [$¥-804]* \-#,##0.00_ ;_ [$¥-804]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47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  <xf numFmtId="0" fontId="48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12" xfId="4" applyFont="1" applyBorder="1">
      <alignment vertical="center"/>
    </xf>
    <xf numFmtId="0" fontId="26" fillId="0" borderId="2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/>
    </xf>
    <xf numFmtId="0" fontId="27" fillId="0" borderId="2" xfId="7" applyFont="1" applyBorder="1" applyAlignment="1">
      <alignment horizontal="center" vertical="center"/>
    </xf>
    <xf numFmtId="179" fontId="27" fillId="0" borderId="2" xfId="7" applyNumberFormat="1" applyFont="1" applyBorder="1" applyAlignment="1">
      <alignment horizontal="center" vertical="center"/>
    </xf>
    <xf numFmtId="0" fontId="27" fillId="0" borderId="4" xfId="7" applyFont="1" applyBorder="1" applyAlignment="1">
      <alignment horizontal="center" vertical="center"/>
    </xf>
    <xf numFmtId="179" fontId="27" fillId="0" borderId="2" xfId="10" applyNumberFormat="1" applyFont="1" applyBorder="1" applyAlignment="1">
      <alignment horizontal="center" vertical="center"/>
    </xf>
    <xf numFmtId="0" fontId="27" fillId="0" borderId="2" xfId="7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3" fillId="0" borderId="17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49" fontId="30" fillId="0" borderId="2" xfId="6" applyNumberFormat="1" applyFont="1" applyBorder="1" applyAlignment="1">
      <alignment horizontal="center" vertical="center"/>
    </xf>
    <xf numFmtId="49" fontId="30" fillId="0" borderId="2" xfId="5" applyNumberFormat="1" applyFont="1" applyBorder="1" applyAlignment="1">
      <alignment horizontal="center"/>
    </xf>
    <xf numFmtId="0" fontId="25" fillId="0" borderId="0" xfId="5" applyFont="1"/>
    <xf numFmtId="14" fontId="25" fillId="0" borderId="0" xfId="5" applyNumberFormat="1" applyFont="1" applyAlignment="1">
      <alignment horizontal="left"/>
    </xf>
    <xf numFmtId="0" fontId="25" fillId="0" borderId="0" xfId="5" applyFont="1" applyAlignment="1">
      <alignment horizontal="right"/>
    </xf>
    <xf numFmtId="0" fontId="21" fillId="0" borderId="0" xfId="4" applyAlignment="1">
      <alignment horizontal="left" vertical="center"/>
    </xf>
    <xf numFmtId="0" fontId="32" fillId="0" borderId="21" xfId="4" applyFont="1" applyBorder="1" applyAlignment="1">
      <alignment horizontal="left" vertical="center"/>
    </xf>
    <xf numFmtId="0" fontId="32" fillId="0" borderId="22" xfId="4" applyFont="1" applyBorder="1" applyAlignment="1">
      <alignment horizontal="center" vertical="center"/>
    </xf>
    <xf numFmtId="0" fontId="32" fillId="0" borderId="22" xfId="4" applyFont="1" applyBorder="1">
      <alignment vertical="center"/>
    </xf>
    <xf numFmtId="0" fontId="7" fillId="0" borderId="22" xfId="4" applyFont="1" applyBorder="1">
      <alignment vertical="center"/>
    </xf>
    <xf numFmtId="0" fontId="32" fillId="0" borderId="23" xfId="4" applyFont="1" applyBorder="1">
      <alignment vertical="center"/>
    </xf>
    <xf numFmtId="0" fontId="13" fillId="0" borderId="24" xfId="4" applyFont="1" applyBorder="1" applyAlignment="1">
      <alignment horizontal="center" vertical="center"/>
    </xf>
    <xf numFmtId="0" fontId="32" fillId="0" borderId="24" xfId="4" applyFont="1" applyBorder="1">
      <alignment vertical="center"/>
    </xf>
    <xf numFmtId="0" fontId="32" fillId="0" borderId="23" xfId="4" applyFont="1" applyBorder="1" applyAlignment="1">
      <alignment horizontal="left" vertical="center"/>
    </xf>
    <xf numFmtId="49" fontId="13" fillId="0" borderId="24" xfId="4" applyNumberFormat="1" applyFont="1" applyBorder="1" applyAlignment="1">
      <alignment horizontal="right" vertical="center"/>
    </xf>
    <xf numFmtId="0" fontId="7" fillId="0" borderId="24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25" xfId="4" applyFont="1" applyBorder="1">
      <alignment vertical="center"/>
    </xf>
    <xf numFmtId="0" fontId="32" fillId="0" borderId="26" xfId="4" applyFont="1" applyBorder="1">
      <alignment vertical="center"/>
    </xf>
    <xf numFmtId="0" fontId="7" fillId="0" borderId="26" xfId="4" applyFont="1" applyBorder="1" applyAlignment="1">
      <alignment horizontal="center" vertical="center"/>
    </xf>
    <xf numFmtId="0" fontId="7" fillId="0" borderId="26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2" fillId="0" borderId="21" xfId="4" applyFont="1" applyBorder="1">
      <alignment vertical="center"/>
    </xf>
    <xf numFmtId="0" fontId="7" fillId="0" borderId="24" xfId="4" applyFont="1" applyBorder="1">
      <alignment vertical="center"/>
    </xf>
    <xf numFmtId="0" fontId="7" fillId="0" borderId="26" xfId="4" applyFont="1" applyBorder="1">
      <alignment vertical="center"/>
    </xf>
    <xf numFmtId="0" fontId="32" fillId="0" borderId="22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58" fontId="32" fillId="0" borderId="26" xfId="4" applyNumberFormat="1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7" fillId="0" borderId="41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44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2" fillId="0" borderId="41" xfId="4" applyFont="1" applyBorder="1" applyAlignment="1">
      <alignment horizontal="left" vertical="center"/>
    </xf>
    <xf numFmtId="0" fontId="33" fillId="0" borderId="43" xfId="4" applyFont="1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1" fillId="0" borderId="44" xfId="4" applyBorder="1" applyAlignment="1">
      <alignment horizontal="center" vertical="center"/>
    </xf>
    <xf numFmtId="0" fontId="33" fillId="0" borderId="44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20" fillId="0" borderId="2" xfId="5" applyFont="1" applyBorder="1"/>
    <xf numFmtId="0" fontId="20" fillId="0" borderId="2" xfId="5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33" fillId="0" borderId="54" xfId="4" applyFont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8" fillId="0" borderId="55" xfId="4" applyFont="1" applyBorder="1" applyAlignment="1">
      <alignment horizontal="left" vertical="center"/>
    </xf>
    <xf numFmtId="0" fontId="28" fillId="0" borderId="23" xfId="4" applyFont="1" applyBorder="1" applyAlignment="1">
      <alignment horizontal="left" vertical="center"/>
    </xf>
    <xf numFmtId="0" fontId="28" fillId="0" borderId="23" xfId="4" applyFont="1" applyBorder="1">
      <alignment vertical="center"/>
    </xf>
    <xf numFmtId="0" fontId="13" fillId="0" borderId="23" xfId="4" applyFont="1" applyBorder="1" applyAlignment="1">
      <alignment horizontal="left" vertical="center"/>
    </xf>
    <xf numFmtId="0" fontId="36" fillId="0" borderId="25" xfId="4" applyFont="1" applyBorder="1">
      <alignment vertical="center"/>
    </xf>
    <xf numFmtId="0" fontId="21" fillId="0" borderId="24" xfId="4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21" fillId="0" borderId="24" xfId="4" applyBorder="1">
      <alignment vertical="center"/>
    </xf>
    <xf numFmtId="0" fontId="28" fillId="0" borderId="24" xfId="4" applyFont="1" applyBorder="1">
      <alignment vertical="center"/>
    </xf>
    <xf numFmtId="0" fontId="13" fillId="0" borderId="26" xfId="4" applyFont="1" applyBorder="1" applyAlignment="1">
      <alignment horizontal="left" vertical="center"/>
    </xf>
    <xf numFmtId="0" fontId="28" fillId="0" borderId="23" xfId="4" applyFont="1" applyBorder="1" applyAlignment="1">
      <alignment horizontal="center" vertical="center"/>
    </xf>
    <xf numFmtId="0" fontId="28" fillId="0" borderId="24" xfId="4" applyFont="1" applyBorder="1" applyAlignment="1">
      <alignment horizontal="center" vertical="center"/>
    </xf>
    <xf numFmtId="0" fontId="13" fillId="0" borderId="41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49" fontId="30" fillId="7" borderId="2" xfId="6" applyNumberFormat="1" applyFont="1" applyFill="1" applyBorder="1" applyAlignment="1">
      <alignment horizontal="center" vertical="center"/>
    </xf>
    <xf numFmtId="182" fontId="26" fillId="0" borderId="2" xfId="0" applyNumberFormat="1" applyFont="1" applyBorder="1" applyAlignment="1">
      <alignment horizontal="center" vertical="center"/>
    </xf>
    <xf numFmtId="49" fontId="37" fillId="7" borderId="2" xfId="6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14" fontId="25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13" fillId="0" borderId="37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13" fillId="0" borderId="24" xfId="4" applyFont="1" applyBorder="1">
      <alignment vertical="center"/>
    </xf>
    <xf numFmtId="0" fontId="28" fillId="0" borderId="36" xfId="4" applyFont="1" applyBorder="1">
      <alignment vertical="center"/>
    </xf>
    <xf numFmtId="0" fontId="21" fillId="0" borderId="37" xfId="4" applyBorder="1" applyAlignment="1">
      <alignment horizontal="left" vertical="center"/>
    </xf>
    <xf numFmtId="0" fontId="21" fillId="0" borderId="37" xfId="4" applyBorder="1">
      <alignment vertical="center"/>
    </xf>
    <xf numFmtId="0" fontId="28" fillId="0" borderId="37" xfId="4" applyFont="1" applyBorder="1">
      <alignment vertical="center"/>
    </xf>
    <xf numFmtId="0" fontId="28" fillId="0" borderId="36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/>
    </xf>
    <xf numFmtId="0" fontId="21" fillId="0" borderId="37" xfId="4" applyBorder="1" applyAlignment="1">
      <alignment horizontal="center" vertical="center"/>
    </xf>
    <xf numFmtId="0" fontId="21" fillId="0" borderId="24" xfId="4" applyBorder="1" applyAlignment="1">
      <alignment horizontal="center" vertical="center"/>
    </xf>
    <xf numFmtId="0" fontId="39" fillId="0" borderId="65" xfId="4" applyFont="1" applyBorder="1" applyAlignment="1">
      <alignment horizontal="left" vertical="center" wrapText="1"/>
    </xf>
    <xf numFmtId="0" fontId="40" fillId="0" borderId="66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8" fontId="13" fillId="0" borderId="24" xfId="4" applyNumberFormat="1" applyFont="1" applyBorder="1" applyAlignment="1">
      <alignment horizontal="center" vertical="center"/>
    </xf>
    <xf numFmtId="9" fontId="13" fillId="0" borderId="24" xfId="4" applyNumberFormat="1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13" fillId="0" borderId="70" xfId="4" applyFont="1" applyBorder="1" applyAlignment="1">
      <alignment horizontal="center" vertical="center"/>
    </xf>
    <xf numFmtId="0" fontId="33" fillId="0" borderId="70" xfId="4" applyFont="1" applyBorder="1" applyAlignment="1">
      <alignment horizontal="center" vertical="center"/>
    </xf>
    <xf numFmtId="58" fontId="21" fillId="0" borderId="55" xfId="4" applyNumberFormat="1" applyBorder="1" applyAlignment="1">
      <alignment horizontal="center" vertical="center"/>
    </xf>
    <xf numFmtId="0" fontId="28" fillId="0" borderId="0" xfId="4" applyFont="1">
      <alignment vertical="center"/>
    </xf>
    <xf numFmtId="0" fontId="35" fillId="0" borderId="41" xfId="4" applyFont="1" applyBorder="1" applyAlignment="1">
      <alignment horizontal="left" vertical="center" wrapText="1"/>
    </xf>
    <xf numFmtId="0" fontId="43" fillId="0" borderId="75" xfId="0" applyFont="1" applyBorder="1"/>
    <xf numFmtId="0" fontId="43" fillId="0" borderId="2" xfId="0" applyFont="1" applyBorder="1"/>
    <xf numFmtId="0" fontId="43" fillId="8" borderId="2" xfId="0" applyFont="1" applyFill="1" applyBorder="1"/>
    <xf numFmtId="0" fontId="0" fillId="0" borderId="75" xfId="0" applyBorder="1"/>
    <xf numFmtId="0" fontId="0" fillId="8" borderId="2" xfId="0" applyFill="1" applyBorder="1"/>
    <xf numFmtId="0" fontId="0" fillId="0" borderId="76" xfId="0" applyBorder="1"/>
    <xf numFmtId="0" fontId="0" fillId="0" borderId="52" xfId="0" applyBorder="1"/>
    <xf numFmtId="0" fontId="0" fillId="8" borderId="52" xfId="0" applyFill="1" applyBorder="1"/>
    <xf numFmtId="0" fontId="0" fillId="9" borderId="0" xfId="0" applyFill="1"/>
    <xf numFmtId="0" fontId="43" fillId="0" borderId="53" xfId="0" applyFont="1" applyBorder="1"/>
    <xf numFmtId="0" fontId="0" fillId="0" borderId="53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4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3" fillId="10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42" fillId="0" borderId="74" xfId="0" applyFont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8" borderId="6" xfId="0" applyFont="1" applyFill="1" applyBorder="1" applyAlignment="1">
      <alignment horizontal="center" vertical="center"/>
    </xf>
    <xf numFmtId="0" fontId="43" fillId="8" borderId="8" xfId="0" applyFont="1" applyFill="1" applyBorder="1" applyAlignment="1">
      <alignment horizontal="center" vertical="center"/>
    </xf>
    <xf numFmtId="0" fontId="43" fillId="0" borderId="78" xfId="0" applyFont="1" applyBorder="1" applyAlignment="1">
      <alignment horizontal="center" vertical="center"/>
    </xf>
    <xf numFmtId="0" fontId="38" fillId="0" borderId="20" xfId="4" applyFont="1" applyBorder="1" applyAlignment="1">
      <alignment horizontal="center" vertical="top"/>
    </xf>
    <xf numFmtId="0" fontId="13" fillId="0" borderId="55" xfId="4" applyFont="1" applyBorder="1" applyAlignment="1">
      <alignment horizontal="center" vertical="center"/>
    </xf>
    <xf numFmtId="0" fontId="33" fillId="0" borderId="55" xfId="4" applyFont="1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1" fillId="0" borderId="57" xfId="4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8" fillId="0" borderId="59" xfId="4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33" fillId="0" borderId="22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8" fillId="0" borderId="23" xfId="4" applyFont="1" applyBorder="1" applyAlignment="1">
      <alignment horizontal="left" vertical="center"/>
    </xf>
    <xf numFmtId="0" fontId="28" fillId="0" borderId="24" xfId="4" applyFont="1" applyBorder="1" applyAlignment="1">
      <alignment horizontal="left" vertical="center"/>
    </xf>
    <xf numFmtId="14" fontId="13" fillId="0" borderId="24" xfId="4" applyNumberFormat="1" applyFont="1" applyBorder="1" applyAlignment="1">
      <alignment horizontal="center" vertical="center"/>
    </xf>
    <xf numFmtId="14" fontId="13" fillId="0" borderId="41" xfId="4" applyNumberFormat="1" applyFont="1" applyBorder="1" applyAlignment="1">
      <alignment horizontal="center" vertical="center"/>
    </xf>
    <xf numFmtId="0" fontId="13" fillId="0" borderId="37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13" fillId="0" borderId="29" xfId="4" applyFont="1" applyBorder="1" applyAlignment="1">
      <alignment horizontal="center" vertical="center"/>
    </xf>
    <xf numFmtId="0" fontId="13" fillId="0" borderId="44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0" fontId="28" fillId="0" borderId="25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14" fontId="13" fillId="0" borderId="26" xfId="4" applyNumberFormat="1" applyFont="1" applyBorder="1" applyAlignment="1">
      <alignment horizontal="center" vertical="center"/>
    </xf>
    <xf numFmtId="14" fontId="13" fillId="0" borderId="42" xfId="4" applyNumberFormat="1" applyFont="1" applyBorder="1" applyAlignment="1">
      <alignment horizontal="center" vertical="center"/>
    </xf>
    <xf numFmtId="0" fontId="28" fillId="0" borderId="62" xfId="4" applyFont="1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28" fillId="0" borderId="71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58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8" fillId="0" borderId="63" xfId="4" applyFont="1" applyBorder="1" applyAlignment="1">
      <alignment horizontal="left" vertical="center" wrapText="1"/>
    </xf>
    <xf numFmtId="0" fontId="28" fillId="0" borderId="64" xfId="4" applyFont="1" applyBorder="1" applyAlignment="1">
      <alignment horizontal="left" vertical="center" wrapText="1"/>
    </xf>
    <xf numFmtId="0" fontId="28" fillId="0" borderId="48" xfId="4" applyFont="1" applyBorder="1" applyAlignment="1">
      <alignment horizontal="left" vertical="center" wrapText="1"/>
    </xf>
    <xf numFmtId="0" fontId="28" fillId="0" borderId="36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50" xfId="4" applyFont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33" fillId="0" borderId="58" xfId="0" applyFont="1" applyBorder="1" applyAlignment="1">
      <alignment horizontal="left" vertical="center"/>
    </xf>
    <xf numFmtId="9" fontId="13" fillId="0" borderId="33" xfId="4" applyNumberFormat="1" applyFont="1" applyBorder="1" applyAlignment="1">
      <alignment horizontal="left" vertical="center"/>
    </xf>
    <xf numFmtId="9" fontId="13" fillId="0" borderId="28" xfId="4" applyNumberFormat="1" applyFont="1" applyBorder="1" applyAlignment="1">
      <alignment horizontal="left" vertical="center"/>
    </xf>
    <xf numFmtId="9" fontId="13" fillId="0" borderId="43" xfId="4" applyNumberFormat="1" applyFont="1" applyBorder="1" applyAlignment="1">
      <alignment horizontal="left" vertical="center"/>
    </xf>
    <xf numFmtId="9" fontId="13" fillId="0" borderId="63" xfId="4" applyNumberFormat="1" applyFont="1" applyBorder="1" applyAlignment="1">
      <alignment horizontal="left" vertical="center"/>
    </xf>
    <xf numFmtId="9" fontId="13" fillId="0" borderId="64" xfId="4" applyNumberFormat="1" applyFont="1" applyBorder="1" applyAlignment="1">
      <alignment horizontal="left" vertical="center"/>
    </xf>
    <xf numFmtId="9" fontId="13" fillId="0" borderId="48" xfId="4" applyNumberFormat="1" applyFont="1" applyBorder="1" applyAlignment="1">
      <alignment horizontal="left" vertical="center"/>
    </xf>
    <xf numFmtId="0" fontId="32" fillId="0" borderId="36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32" fillId="0" borderId="50" xfId="4" applyFont="1" applyBorder="1" applyAlignment="1">
      <alignment horizontal="left" vertical="center"/>
    </xf>
    <xf numFmtId="0" fontId="32" fillId="0" borderId="23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67" xfId="4" applyFont="1" applyBorder="1" applyAlignment="1">
      <alignment horizontal="left" vertical="center"/>
    </xf>
    <xf numFmtId="0" fontId="32" fillId="0" borderId="64" xfId="4" applyFont="1" applyBorder="1" applyAlignment="1">
      <alignment horizontal="left" vertical="center"/>
    </xf>
    <xf numFmtId="0" fontId="32" fillId="0" borderId="48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13" fillId="0" borderId="68" xfId="4" applyFont="1" applyBorder="1" applyAlignment="1">
      <alignment horizontal="left" vertical="center"/>
    </xf>
    <xf numFmtId="0" fontId="13" fillId="0" borderId="69" xfId="4" applyFont="1" applyBorder="1" applyAlignment="1">
      <alignment horizontal="left" vertical="center"/>
    </xf>
    <xf numFmtId="0" fontId="13" fillId="0" borderId="72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44" xfId="4" applyFont="1" applyBorder="1" applyAlignment="1">
      <alignment horizontal="left" vertical="center"/>
    </xf>
    <xf numFmtId="0" fontId="28" fillId="0" borderId="63" xfId="4" applyFont="1" applyBorder="1" applyAlignment="1">
      <alignment horizontal="left" vertical="center"/>
    </xf>
    <xf numFmtId="0" fontId="28" fillId="0" borderId="64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41" fillId="0" borderId="35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73" xfId="4" applyFont="1" applyBorder="1" applyAlignment="1">
      <alignment horizontal="center" vertical="center"/>
    </xf>
    <xf numFmtId="0" fontId="13" fillId="0" borderId="70" xfId="4" applyFont="1" applyBorder="1" applyAlignment="1">
      <alignment horizontal="center" vertical="center"/>
    </xf>
    <xf numFmtId="0" fontId="13" fillId="0" borderId="71" xfId="4" applyFont="1" applyBorder="1" applyAlignment="1">
      <alignment horizontal="center" vertical="center"/>
    </xf>
    <xf numFmtId="0" fontId="13" fillId="0" borderId="62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3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49" fontId="29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13" fillId="0" borderId="24" xfId="4" applyFont="1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32" fillId="0" borderId="22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7" fillId="0" borderId="31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32" fillId="0" borderId="21" xfId="4" applyFont="1" applyBorder="1" applyAlignment="1">
      <alignment horizontal="left" vertical="center"/>
    </xf>
    <xf numFmtId="0" fontId="32" fillId="0" borderId="24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32" fillId="0" borderId="41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24" fillId="0" borderId="14" xfId="5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top"/>
    </xf>
    <xf numFmtId="0" fontId="13" fillId="0" borderId="22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180" fontId="7" fillId="0" borderId="24" xfId="4" applyNumberFormat="1" applyFont="1" applyBorder="1" applyAlignment="1">
      <alignment horizontal="center" vertical="center"/>
    </xf>
    <xf numFmtId="0" fontId="32" fillId="0" borderId="26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7" fillId="0" borderId="29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23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7" fillId="0" borderId="41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wrapText="1"/>
    </xf>
    <xf numFmtId="0" fontId="7" fillId="0" borderId="41" xfId="4" applyFont="1" applyBorder="1" applyAlignment="1">
      <alignment horizontal="left" vertical="center" wrapText="1"/>
    </xf>
    <xf numFmtId="0" fontId="21" fillId="0" borderId="26" xfId="4" applyBorder="1" applyAlignment="1">
      <alignment horizontal="center" vertical="center"/>
    </xf>
    <xf numFmtId="0" fontId="21" fillId="0" borderId="42" xfId="4" applyBorder="1" applyAlignment="1">
      <alignment horizontal="center" vertical="center"/>
    </xf>
    <xf numFmtId="0" fontId="32" fillId="0" borderId="32" xfId="4" applyFont="1" applyBorder="1" applyAlignment="1">
      <alignment horizontal="center" vertical="center"/>
    </xf>
    <xf numFmtId="0" fontId="32" fillId="0" borderId="33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21" fillId="0" borderId="31" xfId="4" applyBorder="1" applyAlignment="1">
      <alignment horizontal="left" vertical="center"/>
    </xf>
    <xf numFmtId="0" fontId="21" fillId="0" borderId="30" xfId="4" applyBorder="1" applyAlignment="1">
      <alignment horizontal="left" vertical="center"/>
    </xf>
    <xf numFmtId="0" fontId="21" fillId="0" borderId="46" xfId="4" applyBorder="1" applyAlignment="1">
      <alignment horizontal="left" vertical="center"/>
    </xf>
    <xf numFmtId="0" fontId="21" fillId="0" borderId="31" xfId="4" applyBorder="1" applyAlignment="1">
      <alignment horizontal="right" vertical="center"/>
    </xf>
    <xf numFmtId="0" fontId="21" fillId="0" borderId="30" xfId="4" applyBorder="1" applyAlignment="1">
      <alignment horizontal="right" vertical="center"/>
    </xf>
    <xf numFmtId="0" fontId="21" fillId="0" borderId="46" xfId="4" applyBorder="1" applyAlignment="1">
      <alignment horizontal="right" vertical="center"/>
    </xf>
    <xf numFmtId="0" fontId="28" fillId="0" borderId="34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49" xfId="4" applyFont="1" applyBorder="1" applyAlignment="1">
      <alignment horizontal="left" vertical="center"/>
    </xf>
    <xf numFmtId="0" fontId="32" fillId="0" borderId="37" xfId="4" applyFont="1" applyBorder="1" applyAlignment="1">
      <alignment horizontal="center" vertical="center"/>
    </xf>
    <xf numFmtId="0" fontId="32" fillId="0" borderId="38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7" fillId="0" borderId="26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5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4" fillId="0" borderId="15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1">
    <cellStyle name="S10" xfId="8" xr:uid="{00000000-0005-0000-0000-000038000000}"/>
    <cellStyle name="S15 2" xfId="3" xr:uid="{00000000-0005-0000-0000-000033000000}"/>
    <cellStyle name="常规" xfId="0" builtinId="0"/>
    <cellStyle name="常规 11 17" xfId="10" xr:uid="{00000000-0005-0000-0000-00003A000000}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71" xfId="7" xr:uid="{00000000-0005-0000-0000-000037000000}"/>
    <cellStyle name="常规_110509_2006-09-2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26">
        <v>1</v>
      </c>
      <c r="B2" s="171" t="s">
        <v>1</v>
      </c>
    </row>
    <row r="3" spans="1:2">
      <c r="A3" s="26">
        <v>2</v>
      </c>
      <c r="B3" s="171" t="s">
        <v>2</v>
      </c>
    </row>
    <row r="4" spans="1:2">
      <c r="A4" s="26">
        <v>3</v>
      </c>
      <c r="B4" s="171" t="s">
        <v>3</v>
      </c>
    </row>
    <row r="5" spans="1:2">
      <c r="A5" s="26">
        <v>4</v>
      </c>
      <c r="B5" s="171" t="s">
        <v>4</v>
      </c>
    </row>
    <row r="6" spans="1:2">
      <c r="A6" s="26">
        <v>5</v>
      </c>
      <c r="B6" s="171" t="s">
        <v>5</v>
      </c>
    </row>
    <row r="7" spans="1:2">
      <c r="A7" s="26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26">
        <v>1</v>
      </c>
      <c r="B10" s="175" t="s">
        <v>9</v>
      </c>
    </row>
    <row r="11" spans="1:2">
      <c r="A11" s="26">
        <v>2</v>
      </c>
      <c r="B11" s="171" t="s">
        <v>10</v>
      </c>
    </row>
    <row r="12" spans="1:2">
      <c r="A12" s="26">
        <v>3</v>
      </c>
      <c r="B12" s="173" t="s">
        <v>11</v>
      </c>
    </row>
    <row r="13" spans="1:2">
      <c r="A13" s="26">
        <v>4</v>
      </c>
      <c r="B13" s="171" t="s">
        <v>12</v>
      </c>
    </row>
    <row r="14" spans="1:2">
      <c r="A14" s="26">
        <v>5</v>
      </c>
      <c r="B14" s="171" t="s">
        <v>13</v>
      </c>
    </row>
    <row r="15" spans="1:2">
      <c r="A15" s="26">
        <v>6</v>
      </c>
      <c r="B15" s="171" t="s">
        <v>14</v>
      </c>
    </row>
    <row r="16" spans="1:2">
      <c r="A16" s="26">
        <v>7</v>
      </c>
      <c r="B16" s="171" t="s">
        <v>15</v>
      </c>
    </row>
    <row r="17" spans="1:2">
      <c r="A17" s="26">
        <v>8</v>
      </c>
      <c r="B17" s="171" t="s">
        <v>16</v>
      </c>
    </row>
    <row r="18" spans="1:2">
      <c r="A18" s="26">
        <v>9</v>
      </c>
      <c r="B18" s="171" t="s">
        <v>17</v>
      </c>
    </row>
    <row r="19" spans="1:2">
      <c r="A19" s="26"/>
      <c r="B19" s="171"/>
    </row>
    <row r="20" spans="1:2" ht="20.25">
      <c r="A20" s="169"/>
      <c r="B20" s="170" t="s">
        <v>18</v>
      </c>
    </row>
    <row r="21" spans="1:2">
      <c r="A21" s="26">
        <v>1</v>
      </c>
      <c r="B21" s="171" t="s">
        <v>19</v>
      </c>
    </row>
    <row r="22" spans="1:2">
      <c r="A22" s="26">
        <v>2</v>
      </c>
      <c r="B22" s="171" t="s">
        <v>20</v>
      </c>
    </row>
    <row r="23" spans="1:2">
      <c r="A23" s="26">
        <v>3</v>
      </c>
      <c r="B23" s="171" t="s">
        <v>21</v>
      </c>
    </row>
    <row r="24" spans="1:2">
      <c r="A24" s="26">
        <v>4</v>
      </c>
      <c r="B24" s="171" t="s">
        <v>22</v>
      </c>
    </row>
    <row r="25" spans="1:2">
      <c r="A25" s="26">
        <v>5</v>
      </c>
      <c r="B25" s="171" t="s">
        <v>23</v>
      </c>
    </row>
    <row r="26" spans="1:2">
      <c r="A26" s="26">
        <v>6</v>
      </c>
      <c r="B26" s="171" t="s">
        <v>24</v>
      </c>
    </row>
    <row r="27" spans="1:2">
      <c r="A27" s="26">
        <v>7</v>
      </c>
      <c r="B27" s="171" t="s">
        <v>25</v>
      </c>
    </row>
    <row r="28" spans="1:2">
      <c r="A28" s="26"/>
      <c r="B28" s="171"/>
    </row>
    <row r="29" spans="1:2" ht="20.25">
      <c r="A29" s="169"/>
      <c r="B29" s="170" t="s">
        <v>26</v>
      </c>
    </row>
    <row r="30" spans="1:2">
      <c r="A30" s="26">
        <v>1</v>
      </c>
      <c r="B30" s="171" t="s">
        <v>27</v>
      </c>
    </row>
    <row r="31" spans="1:2">
      <c r="A31" s="26">
        <v>2</v>
      </c>
      <c r="B31" s="171" t="s">
        <v>28</v>
      </c>
    </row>
    <row r="32" spans="1:2">
      <c r="A32" s="26">
        <v>3</v>
      </c>
      <c r="B32" s="171" t="s">
        <v>29</v>
      </c>
    </row>
    <row r="33" spans="1:2" ht="28.5">
      <c r="A33" s="26">
        <v>4</v>
      </c>
      <c r="B33" s="171" t="s">
        <v>30</v>
      </c>
    </row>
    <row r="34" spans="1:2">
      <c r="A34" s="26">
        <v>5</v>
      </c>
      <c r="B34" s="171" t="s">
        <v>31</v>
      </c>
    </row>
    <row r="35" spans="1:2">
      <c r="A35" s="26">
        <v>6</v>
      </c>
      <c r="B35" s="171" t="s">
        <v>32</v>
      </c>
    </row>
    <row r="36" spans="1:2">
      <c r="A36" s="26">
        <v>7</v>
      </c>
      <c r="B36" s="171" t="s">
        <v>33</v>
      </c>
    </row>
    <row r="37" spans="1:2">
      <c r="A37" s="26"/>
      <c r="B37" s="171"/>
    </row>
    <row r="39" spans="1:2">
      <c r="A39" s="176" t="s">
        <v>34</v>
      </c>
      <c r="B39" s="177"/>
    </row>
  </sheetData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4" t="s">
        <v>294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4" s="2" customFormat="1" ht="16.5">
      <c r="A2" s="24" t="s">
        <v>295</v>
      </c>
      <c r="B2" s="25" t="s">
        <v>241</v>
      </c>
      <c r="C2" s="25" t="s">
        <v>242</v>
      </c>
      <c r="D2" s="25" t="s">
        <v>243</v>
      </c>
      <c r="E2" s="25" t="s">
        <v>244</v>
      </c>
      <c r="F2" s="25" t="s">
        <v>245</v>
      </c>
      <c r="G2" s="24" t="s">
        <v>296</v>
      </c>
      <c r="H2" s="24" t="s">
        <v>297</v>
      </c>
      <c r="I2" s="24" t="s">
        <v>298</v>
      </c>
      <c r="J2" s="24" t="s">
        <v>297</v>
      </c>
      <c r="K2" s="24" t="s">
        <v>299</v>
      </c>
      <c r="L2" s="24" t="s">
        <v>297</v>
      </c>
      <c r="M2" s="25" t="s">
        <v>281</v>
      </c>
      <c r="N2" s="25" t="s">
        <v>254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295</v>
      </c>
      <c r="B4" s="29" t="s">
        <v>300</v>
      </c>
      <c r="C4" s="29" t="s">
        <v>282</v>
      </c>
      <c r="D4" s="29" t="s">
        <v>243</v>
      </c>
      <c r="E4" s="25" t="s">
        <v>244</v>
      </c>
      <c r="F4" s="25" t="s">
        <v>245</v>
      </c>
      <c r="G4" s="24" t="s">
        <v>296</v>
      </c>
      <c r="H4" s="24" t="s">
        <v>297</v>
      </c>
      <c r="I4" s="24" t="s">
        <v>298</v>
      </c>
      <c r="J4" s="24" t="s">
        <v>297</v>
      </c>
      <c r="K4" s="24" t="s">
        <v>299</v>
      </c>
      <c r="L4" s="24" t="s">
        <v>297</v>
      </c>
      <c r="M4" s="25" t="s">
        <v>281</v>
      </c>
      <c r="N4" s="25" t="s">
        <v>254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335" t="s">
        <v>301</v>
      </c>
      <c r="B11" s="336"/>
      <c r="C11" s="336"/>
      <c r="D11" s="337"/>
      <c r="E11" s="338"/>
      <c r="F11" s="339"/>
      <c r="G11" s="340"/>
      <c r="H11" s="30"/>
      <c r="I11" s="335" t="s">
        <v>302</v>
      </c>
      <c r="J11" s="336"/>
      <c r="K11" s="336"/>
      <c r="L11" s="12"/>
      <c r="M11" s="12"/>
      <c r="N11" s="14"/>
    </row>
    <row r="12" spans="1:14" ht="16.5">
      <c r="A12" s="341" t="s">
        <v>303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34" t="s">
        <v>304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2" s="2" customFormat="1" ht="18" customHeight="1">
      <c r="A2" s="4" t="s">
        <v>275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305</v>
      </c>
      <c r="H2" s="4" t="s">
        <v>306</v>
      </c>
      <c r="I2" s="4" t="s">
        <v>307</v>
      </c>
      <c r="J2" s="4" t="s">
        <v>308</v>
      </c>
      <c r="K2" s="5" t="s">
        <v>281</v>
      </c>
      <c r="L2" s="5" t="s">
        <v>254</v>
      </c>
    </row>
    <row r="3" spans="1:12" ht="26.1" customHeight="1">
      <c r="A3" s="11" t="s">
        <v>309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310</v>
      </c>
      <c r="L3" s="6" t="s">
        <v>270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335" t="s">
        <v>311</v>
      </c>
      <c r="B10" s="336"/>
      <c r="C10" s="336"/>
      <c r="D10" s="336"/>
      <c r="E10" s="337"/>
      <c r="F10" s="338"/>
      <c r="G10" s="340"/>
      <c r="H10" s="335" t="s">
        <v>312</v>
      </c>
      <c r="I10" s="336"/>
      <c r="J10" s="336"/>
      <c r="K10" s="12"/>
      <c r="L10" s="14"/>
    </row>
    <row r="11" spans="1:12" ht="72.95" customHeight="1">
      <c r="A11" s="341" t="s">
        <v>313</v>
      </c>
      <c r="B11" s="341"/>
      <c r="C11" s="342"/>
      <c r="D11" s="342"/>
      <c r="E11" s="342"/>
      <c r="F11" s="342"/>
      <c r="G11" s="342"/>
      <c r="H11" s="342"/>
      <c r="I11" s="342"/>
      <c r="J11" s="342"/>
      <c r="K11" s="342"/>
      <c r="L11" s="342"/>
    </row>
  </sheetData>
  <mergeCells count="5">
    <mergeCell ref="A1:J1"/>
    <mergeCell ref="A10:E10"/>
    <mergeCell ref="F10:G10"/>
    <mergeCell ref="H10:J10"/>
    <mergeCell ref="A11:L11"/>
  </mergeCells>
  <phoneticPr fontId="52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34" t="s">
        <v>314</v>
      </c>
      <c r="B1" s="334"/>
      <c r="C1" s="334"/>
      <c r="D1" s="334"/>
      <c r="E1" s="334"/>
      <c r="F1" s="334"/>
      <c r="G1" s="334"/>
      <c r="H1" s="334"/>
      <c r="I1" s="334"/>
    </row>
    <row r="2" spans="1:9" s="2" customFormat="1" ht="18" customHeight="1">
      <c r="A2" s="343" t="s">
        <v>240</v>
      </c>
      <c r="B2" s="344" t="s">
        <v>245</v>
      </c>
      <c r="C2" s="344" t="s">
        <v>282</v>
      </c>
      <c r="D2" s="344" t="s">
        <v>243</v>
      </c>
      <c r="E2" s="344" t="s">
        <v>244</v>
      </c>
      <c r="F2" s="4" t="s">
        <v>315</v>
      </c>
      <c r="G2" s="4" t="s">
        <v>263</v>
      </c>
      <c r="H2" s="349" t="s">
        <v>264</v>
      </c>
      <c r="I2" s="353" t="s">
        <v>266</v>
      </c>
    </row>
    <row r="3" spans="1:9" s="2" customFormat="1" ht="18" customHeight="1">
      <c r="A3" s="343"/>
      <c r="B3" s="345"/>
      <c r="C3" s="345"/>
      <c r="D3" s="345"/>
      <c r="E3" s="345"/>
      <c r="F3" s="4" t="s">
        <v>316</v>
      </c>
      <c r="G3" s="4" t="s">
        <v>267</v>
      </c>
      <c r="H3" s="350"/>
      <c r="I3" s="354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335" t="s">
        <v>301</v>
      </c>
      <c r="B10" s="336"/>
      <c r="C10" s="336"/>
      <c r="D10" s="337"/>
      <c r="E10" s="13"/>
      <c r="F10" s="335" t="s">
        <v>317</v>
      </c>
      <c r="G10" s="336"/>
      <c r="H10" s="337"/>
      <c r="I10" s="14"/>
    </row>
    <row r="11" spans="1:9" ht="51.95" customHeight="1">
      <c r="A11" s="341" t="s">
        <v>318</v>
      </c>
      <c r="B11" s="341"/>
      <c r="C11" s="342"/>
      <c r="D11" s="342"/>
      <c r="E11" s="342"/>
      <c r="F11" s="342"/>
      <c r="G11" s="342"/>
      <c r="H11" s="342"/>
      <c r="I11" s="342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26">
        <v>13</v>
      </c>
      <c r="D5" s="26">
        <v>0</v>
      </c>
      <c r="E5" s="26">
        <v>1</v>
      </c>
      <c r="F5" s="159">
        <v>0</v>
      </c>
      <c r="G5" s="159">
        <v>1</v>
      </c>
      <c r="H5" s="26">
        <v>1</v>
      </c>
      <c r="I5" s="165">
        <v>2</v>
      </c>
    </row>
    <row r="6" spans="2:9" ht="27.95" customHeight="1">
      <c r="B6" s="158" t="s">
        <v>44</v>
      </c>
      <c r="C6" s="26">
        <v>20</v>
      </c>
      <c r="D6" s="26">
        <v>0</v>
      </c>
      <c r="E6" s="26">
        <v>1</v>
      </c>
      <c r="F6" s="159">
        <v>1</v>
      </c>
      <c r="G6" s="159">
        <v>2</v>
      </c>
      <c r="H6" s="26">
        <v>2</v>
      </c>
      <c r="I6" s="165">
        <v>3</v>
      </c>
    </row>
    <row r="7" spans="2:9" ht="27.95" customHeight="1">
      <c r="B7" s="158" t="s">
        <v>45</v>
      </c>
      <c r="C7" s="26">
        <v>32</v>
      </c>
      <c r="D7" s="26">
        <v>0</v>
      </c>
      <c r="E7" s="26">
        <v>1</v>
      </c>
      <c r="F7" s="159">
        <v>2</v>
      </c>
      <c r="G7" s="159">
        <v>3</v>
      </c>
      <c r="H7" s="26">
        <v>3</v>
      </c>
      <c r="I7" s="165">
        <v>4</v>
      </c>
    </row>
    <row r="8" spans="2:9" ht="27.95" customHeight="1">
      <c r="B8" s="158" t="s">
        <v>46</v>
      </c>
      <c r="C8" s="26">
        <v>50</v>
      </c>
      <c r="D8" s="26">
        <v>1</v>
      </c>
      <c r="E8" s="26">
        <v>2</v>
      </c>
      <c r="F8" s="159">
        <v>3</v>
      </c>
      <c r="G8" s="159">
        <v>4</v>
      </c>
      <c r="H8" s="26">
        <v>5</v>
      </c>
      <c r="I8" s="165">
        <v>6</v>
      </c>
    </row>
    <row r="9" spans="2:9" ht="27.95" customHeight="1">
      <c r="B9" s="158" t="s">
        <v>47</v>
      </c>
      <c r="C9" s="26">
        <v>80</v>
      </c>
      <c r="D9" s="26">
        <v>2</v>
      </c>
      <c r="E9" s="26">
        <v>3</v>
      </c>
      <c r="F9" s="159">
        <v>5</v>
      </c>
      <c r="G9" s="159">
        <v>6</v>
      </c>
      <c r="H9" s="26">
        <v>7</v>
      </c>
      <c r="I9" s="165">
        <v>8</v>
      </c>
    </row>
    <row r="10" spans="2:9" ht="27.95" customHeight="1">
      <c r="B10" s="158" t="s">
        <v>48</v>
      </c>
      <c r="C10" s="26">
        <v>125</v>
      </c>
      <c r="D10" s="26">
        <v>3</v>
      </c>
      <c r="E10" s="26">
        <v>4</v>
      </c>
      <c r="F10" s="159">
        <v>7</v>
      </c>
      <c r="G10" s="159">
        <v>8</v>
      </c>
      <c r="H10" s="26">
        <v>10</v>
      </c>
      <c r="I10" s="165">
        <v>11</v>
      </c>
    </row>
    <row r="11" spans="2:9" ht="27.95" customHeight="1">
      <c r="B11" s="158" t="s">
        <v>49</v>
      </c>
      <c r="C11" s="26">
        <v>200</v>
      </c>
      <c r="D11" s="26">
        <v>5</v>
      </c>
      <c r="E11" s="26">
        <v>6</v>
      </c>
      <c r="F11" s="159">
        <v>10</v>
      </c>
      <c r="G11" s="159">
        <v>11</v>
      </c>
      <c r="H11" s="26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I22" sqref="I22"/>
    </sheetView>
  </sheetViews>
  <sheetFormatPr defaultColWidth="10.375" defaultRowHeight="16.5" customHeight="1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107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109" t="s">
        <v>57</v>
      </c>
      <c r="I2" s="189" t="s">
        <v>58</v>
      </c>
      <c r="J2" s="189"/>
      <c r="K2" s="190"/>
    </row>
    <row r="3" spans="1:11" ht="14.25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spans="1:11" ht="14.25">
      <c r="A4" s="110" t="s">
        <v>62</v>
      </c>
      <c r="B4" s="197" t="s">
        <v>63</v>
      </c>
      <c r="C4" s="198"/>
      <c r="D4" s="199" t="s">
        <v>64</v>
      </c>
      <c r="E4" s="200"/>
      <c r="F4" s="201"/>
      <c r="G4" s="202"/>
      <c r="H4" s="199" t="s">
        <v>65</v>
      </c>
      <c r="I4" s="200"/>
      <c r="J4" s="115" t="s">
        <v>66</v>
      </c>
      <c r="K4" s="121" t="s">
        <v>67</v>
      </c>
    </row>
    <row r="5" spans="1:11" ht="14.25">
      <c r="A5" s="111" t="s">
        <v>68</v>
      </c>
      <c r="B5" s="203" t="s">
        <v>69</v>
      </c>
      <c r="C5" s="204"/>
      <c r="D5" s="199" t="s">
        <v>70</v>
      </c>
      <c r="E5" s="200"/>
      <c r="F5" s="201"/>
      <c r="G5" s="202"/>
      <c r="H5" s="199" t="s">
        <v>71</v>
      </c>
      <c r="I5" s="200"/>
      <c r="J5" s="115" t="s">
        <v>66</v>
      </c>
      <c r="K5" s="121" t="s">
        <v>67</v>
      </c>
    </row>
    <row r="6" spans="1:11" ht="14.25">
      <c r="A6" s="110" t="s">
        <v>72</v>
      </c>
      <c r="B6" s="133">
        <v>1</v>
      </c>
      <c r="C6" s="121">
        <v>5</v>
      </c>
      <c r="D6" s="111" t="s">
        <v>73</v>
      </c>
      <c r="E6" s="117"/>
      <c r="F6" s="201"/>
      <c r="G6" s="202"/>
      <c r="H6" s="199" t="s">
        <v>74</v>
      </c>
      <c r="I6" s="200"/>
      <c r="J6" s="115" t="s">
        <v>66</v>
      </c>
      <c r="K6" s="121" t="s">
        <v>67</v>
      </c>
    </row>
    <row r="7" spans="1:11" ht="14.25">
      <c r="A7" s="110" t="s">
        <v>75</v>
      </c>
      <c r="B7" s="205">
        <v>951</v>
      </c>
      <c r="C7" s="206"/>
      <c r="D7" s="111" t="s">
        <v>76</v>
      </c>
      <c r="E7" s="116"/>
      <c r="F7" s="201"/>
      <c r="G7" s="202"/>
      <c r="H7" s="199" t="s">
        <v>77</v>
      </c>
      <c r="I7" s="200"/>
      <c r="J7" s="115" t="s">
        <v>66</v>
      </c>
      <c r="K7" s="121" t="s">
        <v>67</v>
      </c>
    </row>
    <row r="8" spans="1:11" ht="14.25">
      <c r="A8" s="113" t="s">
        <v>78</v>
      </c>
      <c r="B8" s="207"/>
      <c r="C8" s="208"/>
      <c r="D8" s="209" t="s">
        <v>79</v>
      </c>
      <c r="E8" s="210"/>
      <c r="F8" s="211"/>
      <c r="G8" s="212"/>
      <c r="H8" s="209" t="s">
        <v>80</v>
      </c>
      <c r="I8" s="210"/>
      <c r="J8" s="118" t="s">
        <v>66</v>
      </c>
      <c r="K8" s="122" t="s">
        <v>67</v>
      </c>
    </row>
    <row r="9" spans="1:11" ht="14.25">
      <c r="A9" s="213" t="s">
        <v>81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>
      <c r="A10" s="216" t="s">
        <v>82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>
      <c r="A11" s="134" t="s">
        <v>83</v>
      </c>
      <c r="B11" s="135" t="s">
        <v>84</v>
      </c>
      <c r="C11" s="131" t="s">
        <v>85</v>
      </c>
      <c r="D11" s="136"/>
      <c r="E11" s="137" t="s">
        <v>86</v>
      </c>
      <c r="F11" s="135" t="s">
        <v>84</v>
      </c>
      <c r="G11" s="131" t="s">
        <v>85</v>
      </c>
      <c r="H11" s="131" t="s">
        <v>87</v>
      </c>
      <c r="I11" s="137" t="s">
        <v>88</v>
      </c>
      <c r="J11" s="135" t="s">
        <v>84</v>
      </c>
      <c r="K11" s="132" t="s">
        <v>85</v>
      </c>
    </row>
    <row r="12" spans="1:11" ht="14.25">
      <c r="A12" s="111" t="s">
        <v>89</v>
      </c>
      <c r="B12" s="114" t="s">
        <v>84</v>
      </c>
      <c r="C12" s="115" t="s">
        <v>85</v>
      </c>
      <c r="D12" s="116"/>
      <c r="E12" s="117" t="s">
        <v>90</v>
      </c>
      <c r="F12" s="114" t="s">
        <v>84</v>
      </c>
      <c r="G12" s="115" t="s">
        <v>85</v>
      </c>
      <c r="H12" s="115" t="s">
        <v>87</v>
      </c>
      <c r="I12" s="117" t="s">
        <v>91</v>
      </c>
      <c r="J12" s="114" t="s">
        <v>84</v>
      </c>
      <c r="K12" s="121" t="s">
        <v>85</v>
      </c>
    </row>
    <row r="13" spans="1:11" ht="14.25">
      <c r="A13" s="111" t="s">
        <v>92</v>
      </c>
      <c r="B13" s="114" t="s">
        <v>84</v>
      </c>
      <c r="C13" s="115" t="s">
        <v>85</v>
      </c>
      <c r="D13" s="116"/>
      <c r="E13" s="117" t="s">
        <v>93</v>
      </c>
      <c r="F13" s="115" t="s">
        <v>94</v>
      </c>
      <c r="G13" s="115" t="s">
        <v>95</v>
      </c>
      <c r="H13" s="115" t="s">
        <v>87</v>
      </c>
      <c r="I13" s="117" t="s">
        <v>96</v>
      </c>
      <c r="J13" s="114" t="s">
        <v>84</v>
      </c>
      <c r="K13" s="121" t="s">
        <v>85</v>
      </c>
    </row>
    <row r="14" spans="1:11" ht="14.25">
      <c r="A14" s="209" t="s">
        <v>97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>
      <c r="A15" s="216" t="s">
        <v>98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>
      <c r="A16" s="138" t="s">
        <v>99</v>
      </c>
      <c r="B16" s="131" t="s">
        <v>94</v>
      </c>
      <c r="C16" s="131" t="s">
        <v>95</v>
      </c>
      <c r="D16" s="139"/>
      <c r="E16" s="140" t="s">
        <v>100</v>
      </c>
      <c r="F16" s="131" t="s">
        <v>94</v>
      </c>
      <c r="G16" s="131" t="s">
        <v>95</v>
      </c>
      <c r="H16" s="141"/>
      <c r="I16" s="140" t="s">
        <v>101</v>
      </c>
      <c r="J16" s="131" t="s">
        <v>94</v>
      </c>
      <c r="K16" s="132" t="s">
        <v>95</v>
      </c>
    </row>
    <row r="17" spans="1:22" ht="16.5" customHeight="1">
      <c r="A17" s="119" t="s">
        <v>102</v>
      </c>
      <c r="B17" s="115" t="s">
        <v>94</v>
      </c>
      <c r="C17" s="115" t="s">
        <v>95</v>
      </c>
      <c r="D17" s="73"/>
      <c r="E17" s="120" t="s">
        <v>103</v>
      </c>
      <c r="F17" s="115" t="s">
        <v>94</v>
      </c>
      <c r="G17" s="115" t="s">
        <v>95</v>
      </c>
      <c r="H17" s="142"/>
      <c r="I17" s="120" t="s">
        <v>104</v>
      </c>
      <c r="J17" s="115" t="s">
        <v>94</v>
      </c>
      <c r="K17" s="121" t="s">
        <v>95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20" t="s">
        <v>105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ht="18" customHeight="1">
      <c r="A19" s="216" t="s">
        <v>106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>
      <c r="A20" s="223" t="s">
        <v>107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43" t="s">
        <v>108</v>
      </c>
      <c r="B21" s="144" t="s">
        <v>109</v>
      </c>
      <c r="C21" s="144" t="s">
        <v>110</v>
      </c>
      <c r="D21" s="144" t="s">
        <v>111</v>
      </c>
      <c r="E21" s="144" t="s">
        <v>112</v>
      </c>
      <c r="F21" s="144" t="s">
        <v>113</v>
      </c>
      <c r="G21" s="145"/>
      <c r="H21" s="120"/>
      <c r="I21" s="120"/>
      <c r="J21" s="120"/>
      <c r="K21" s="97" t="s">
        <v>114</v>
      </c>
    </row>
    <row r="22" spans="1:22" ht="29.1" customHeight="1">
      <c r="A22" s="146" t="s">
        <v>115</v>
      </c>
      <c r="B22" s="73" t="s">
        <v>94</v>
      </c>
      <c r="C22" s="73" t="s">
        <v>94</v>
      </c>
      <c r="D22" s="73" t="s">
        <v>94</v>
      </c>
      <c r="E22" s="73" t="s">
        <v>94</v>
      </c>
      <c r="F22" s="73" t="s">
        <v>94</v>
      </c>
      <c r="G22" s="73"/>
      <c r="H22" s="73"/>
      <c r="I22" s="148"/>
      <c r="J22" s="148"/>
      <c r="K22" s="154"/>
    </row>
    <row r="23" spans="1:22" ht="23.1" customHeight="1">
      <c r="A23" s="22"/>
      <c r="B23" s="73"/>
      <c r="C23" s="73"/>
      <c r="D23" s="73"/>
      <c r="E23" s="73"/>
      <c r="F23" s="73"/>
      <c r="G23" s="73"/>
      <c r="H23" s="73"/>
      <c r="I23" s="148"/>
      <c r="J23" s="148"/>
      <c r="K23" s="154"/>
    </row>
    <row r="24" spans="1:22" ht="23.1" customHeight="1">
      <c r="A24" s="73"/>
      <c r="B24" s="73"/>
      <c r="C24" s="73"/>
      <c r="D24" s="73"/>
      <c r="E24" s="73"/>
      <c r="F24" s="73"/>
      <c r="G24" s="73"/>
      <c r="H24" s="147"/>
      <c r="I24" s="148"/>
      <c r="J24" s="148"/>
      <c r="K24" s="154"/>
    </row>
    <row r="25" spans="1:22" ht="23.1" customHeight="1">
      <c r="A25" s="73"/>
      <c r="B25" s="73"/>
      <c r="C25" s="73"/>
      <c r="D25" s="73"/>
      <c r="E25" s="73"/>
      <c r="F25" s="73"/>
      <c r="G25" s="73"/>
      <c r="H25" s="147"/>
      <c r="I25" s="148"/>
      <c r="J25" s="148"/>
      <c r="K25" s="154"/>
    </row>
    <row r="26" spans="1:22" ht="23.1" customHeight="1">
      <c r="A26" s="112"/>
      <c r="B26" s="73"/>
      <c r="C26" s="73"/>
      <c r="D26" s="73"/>
      <c r="E26" s="73"/>
      <c r="F26" s="73"/>
      <c r="G26" s="73"/>
      <c r="H26" s="147"/>
      <c r="I26" s="148"/>
      <c r="J26" s="148"/>
      <c r="K26" s="154"/>
    </row>
    <row r="27" spans="1:22" ht="23.1" customHeight="1">
      <c r="A27" s="112"/>
      <c r="B27" s="148"/>
      <c r="C27" s="148"/>
      <c r="D27" s="148"/>
      <c r="E27" s="148"/>
      <c r="F27" s="148"/>
      <c r="G27" s="148"/>
      <c r="H27" s="147"/>
      <c r="I27" s="148"/>
      <c r="J27" s="148"/>
      <c r="K27" s="93"/>
    </row>
    <row r="28" spans="1:22" ht="23.1" customHeight="1">
      <c r="A28" s="112"/>
      <c r="B28" s="148"/>
      <c r="C28" s="148"/>
      <c r="D28" s="148"/>
      <c r="E28" s="148"/>
      <c r="F28" s="148"/>
      <c r="G28" s="148"/>
      <c r="H28" s="147"/>
      <c r="I28" s="148"/>
      <c r="J28" s="148"/>
      <c r="K28" s="93"/>
    </row>
    <row r="29" spans="1:22" ht="18" customHeight="1">
      <c r="A29" s="226" t="s">
        <v>116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29" t="s">
        <v>117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>
      <c r="A32" s="226" t="s">
        <v>118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>
      <c r="A33" s="235" t="s">
        <v>119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>
      <c r="A34" s="238" t="s">
        <v>120</v>
      </c>
      <c r="B34" s="239"/>
      <c r="C34" s="115" t="s">
        <v>66</v>
      </c>
      <c r="D34" s="115" t="s">
        <v>67</v>
      </c>
      <c r="E34" s="240" t="s">
        <v>121</v>
      </c>
      <c r="F34" s="241"/>
      <c r="G34" s="241"/>
      <c r="H34" s="241"/>
      <c r="I34" s="241"/>
      <c r="J34" s="241"/>
      <c r="K34" s="242"/>
    </row>
    <row r="35" spans="1:11" ht="14.25">
      <c r="A35" s="243" t="s">
        <v>122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21" customHeight="1">
      <c r="A36" s="244" t="s">
        <v>123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21" customHeight="1">
      <c r="A37" s="247" t="s">
        <v>124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21" customHeight="1">
      <c r="A38" s="247" t="s">
        <v>125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21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21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21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21" customHeight="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4.25">
      <c r="A43" s="250" t="s">
        <v>126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>
      <c r="A44" s="216" t="s">
        <v>127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>
      <c r="A45" s="138" t="s">
        <v>128</v>
      </c>
      <c r="B45" s="131" t="s">
        <v>94</v>
      </c>
      <c r="C45" s="131" t="s">
        <v>95</v>
      </c>
      <c r="D45" s="131" t="s">
        <v>87</v>
      </c>
      <c r="E45" s="140" t="s">
        <v>129</v>
      </c>
      <c r="F45" s="131" t="s">
        <v>94</v>
      </c>
      <c r="G45" s="131" t="s">
        <v>95</v>
      </c>
      <c r="H45" s="131" t="s">
        <v>87</v>
      </c>
      <c r="I45" s="140" t="s">
        <v>130</v>
      </c>
      <c r="J45" s="131" t="s">
        <v>94</v>
      </c>
      <c r="K45" s="132" t="s">
        <v>95</v>
      </c>
    </row>
    <row r="46" spans="1:11" ht="14.25">
      <c r="A46" s="119" t="s">
        <v>86</v>
      </c>
      <c r="B46" s="115" t="s">
        <v>94</v>
      </c>
      <c r="C46" s="115" t="s">
        <v>95</v>
      </c>
      <c r="D46" s="115" t="s">
        <v>87</v>
      </c>
      <c r="E46" s="120" t="s">
        <v>93</v>
      </c>
      <c r="F46" s="115" t="s">
        <v>94</v>
      </c>
      <c r="G46" s="115" t="s">
        <v>95</v>
      </c>
      <c r="H46" s="115" t="s">
        <v>87</v>
      </c>
      <c r="I46" s="120" t="s">
        <v>104</v>
      </c>
      <c r="J46" s="115" t="s">
        <v>94</v>
      </c>
      <c r="K46" s="121" t="s">
        <v>95</v>
      </c>
    </row>
    <row r="47" spans="1:11" ht="14.25">
      <c r="A47" s="209" t="s">
        <v>97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4.25">
      <c r="A48" s="243" t="s">
        <v>131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>
      <c r="A50" s="149" t="s">
        <v>132</v>
      </c>
      <c r="B50" s="253" t="s">
        <v>133</v>
      </c>
      <c r="C50" s="253"/>
      <c r="D50" s="108" t="s">
        <v>134</v>
      </c>
      <c r="E50" s="150" t="s">
        <v>135</v>
      </c>
      <c r="F50" s="151" t="s">
        <v>136</v>
      </c>
      <c r="G50" s="152">
        <v>45057</v>
      </c>
      <c r="H50" s="254" t="s">
        <v>137</v>
      </c>
      <c r="I50" s="255"/>
      <c r="J50" s="256" t="s">
        <v>138</v>
      </c>
      <c r="K50" s="257"/>
    </row>
    <row r="51" spans="1:11" ht="14.25">
      <c r="A51" s="254"/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4.2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57"/>
    </row>
    <row r="53" spans="1:11" ht="14.25">
      <c r="A53" s="149" t="s">
        <v>132</v>
      </c>
      <c r="B53" s="253" t="s">
        <v>133</v>
      </c>
      <c r="C53" s="253"/>
      <c r="D53" s="108" t="s">
        <v>134</v>
      </c>
      <c r="E53" s="150" t="s">
        <v>135</v>
      </c>
      <c r="F53" s="151" t="s">
        <v>139</v>
      </c>
      <c r="G53" s="152">
        <v>45057</v>
      </c>
      <c r="H53" s="254" t="s">
        <v>137</v>
      </c>
      <c r="I53" s="255"/>
      <c r="J53" s="256" t="s">
        <v>138</v>
      </c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7"/>
  <sheetViews>
    <sheetView workbookViewId="0">
      <selection activeCell="L26" sqref="L26"/>
    </sheetView>
  </sheetViews>
  <sheetFormatPr defaultColWidth="9" defaultRowHeight="14.25"/>
  <cols>
    <col min="1" max="1" width="18.375" style="44" customWidth="1"/>
    <col min="2" max="2" width="4.875" style="44" customWidth="1"/>
    <col min="3" max="4" width="8.875" style="45" customWidth="1"/>
    <col min="5" max="9" width="8.875" style="44" customWidth="1"/>
    <col min="10" max="10" width="2.75" style="44" customWidth="1"/>
    <col min="11" max="11" width="9.125" style="44" customWidth="1"/>
    <col min="12" max="16" width="9.75" style="44" customWidth="1"/>
    <col min="17" max="17" width="9.75" style="46" customWidth="1"/>
    <col min="18" max="255" width="9" style="44"/>
    <col min="256" max="16384" width="9" style="23"/>
  </cols>
  <sheetData>
    <row r="1" spans="1:258" s="44" customFormat="1" ht="29.1" customHeight="1">
      <c r="A1" s="260" t="s">
        <v>140</v>
      </c>
      <c r="B1" s="260"/>
      <c r="C1" s="261"/>
      <c r="D1" s="261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56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4" customFormat="1" ht="20.100000000000001" customHeight="1">
      <c r="A2" s="123" t="s">
        <v>62</v>
      </c>
      <c r="B2" s="263" t="s">
        <v>63</v>
      </c>
      <c r="C2" s="264"/>
      <c r="D2" s="263"/>
      <c r="E2" s="123" t="s">
        <v>68</v>
      </c>
      <c r="F2" s="265" t="s">
        <v>141</v>
      </c>
      <c r="G2" s="265"/>
      <c r="H2" s="265"/>
      <c r="I2" s="265"/>
      <c r="J2" s="271"/>
      <c r="K2" s="124" t="s">
        <v>57</v>
      </c>
      <c r="L2" s="266" t="s">
        <v>58</v>
      </c>
      <c r="M2" s="266"/>
      <c r="N2" s="266"/>
      <c r="O2" s="266"/>
      <c r="P2" s="266"/>
      <c r="Q2" s="59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4" customFormat="1">
      <c r="A3" s="269" t="s">
        <v>142</v>
      </c>
      <c r="B3" s="267" t="s">
        <v>143</v>
      </c>
      <c r="C3" s="268"/>
      <c r="D3" s="267"/>
      <c r="E3" s="267"/>
      <c r="F3" s="267"/>
      <c r="G3" s="267"/>
      <c r="H3" s="267"/>
      <c r="I3" s="267"/>
      <c r="J3" s="271"/>
      <c r="K3" s="267" t="s">
        <v>144</v>
      </c>
      <c r="L3" s="267"/>
      <c r="M3" s="267"/>
      <c r="N3" s="267"/>
      <c r="O3" s="267"/>
      <c r="P3" s="267"/>
      <c r="Q3" s="59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4" customFormat="1" ht="16.5">
      <c r="A4" s="269"/>
      <c r="B4" s="270" t="s">
        <v>145</v>
      </c>
      <c r="C4" s="49" t="s">
        <v>146</v>
      </c>
      <c r="D4" s="49" t="s">
        <v>109</v>
      </c>
      <c r="E4" s="49" t="s">
        <v>110</v>
      </c>
      <c r="F4" s="49" t="s">
        <v>111</v>
      </c>
      <c r="G4" s="49" t="s">
        <v>112</v>
      </c>
      <c r="H4" s="49" t="s">
        <v>113</v>
      </c>
      <c r="I4" s="49" t="s">
        <v>147</v>
      </c>
      <c r="J4" s="271"/>
      <c r="K4" s="106"/>
      <c r="L4" s="125" t="s">
        <v>148</v>
      </c>
      <c r="M4" s="125"/>
      <c r="N4" s="125" t="s">
        <v>149</v>
      </c>
      <c r="O4" s="125"/>
      <c r="P4" s="125"/>
      <c r="Q4" s="125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4" customFormat="1" ht="17.25">
      <c r="A5" s="269"/>
      <c r="B5" s="270"/>
      <c r="C5" s="49" t="s">
        <v>150</v>
      </c>
      <c r="D5" s="49" t="s">
        <v>151</v>
      </c>
      <c r="E5" s="49" t="s">
        <v>152</v>
      </c>
      <c r="F5" s="50" t="s">
        <v>153</v>
      </c>
      <c r="G5" s="50" t="s">
        <v>154</v>
      </c>
      <c r="H5" s="50" t="s">
        <v>155</v>
      </c>
      <c r="I5" s="50" t="s">
        <v>156</v>
      </c>
      <c r="J5" s="271"/>
      <c r="K5" s="126"/>
      <c r="L5" s="125" t="s">
        <v>111</v>
      </c>
      <c r="M5" s="125"/>
      <c r="N5" s="125"/>
      <c r="O5" s="103"/>
      <c r="P5" s="105"/>
      <c r="Q5" s="105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4" customFormat="1" ht="20.100000000000001" customHeight="1">
      <c r="A6" s="51" t="s">
        <v>157</v>
      </c>
      <c r="B6" s="103"/>
      <c r="C6" s="52">
        <f>D6-1</f>
        <v>57</v>
      </c>
      <c r="D6" s="52">
        <f>E6-2</f>
        <v>58</v>
      </c>
      <c r="E6" s="52">
        <v>60</v>
      </c>
      <c r="F6" s="52">
        <f>E6+2</f>
        <v>62</v>
      </c>
      <c r="G6" s="52">
        <f>F6+2</f>
        <v>64</v>
      </c>
      <c r="H6" s="52">
        <f>G6+1</f>
        <v>65</v>
      </c>
      <c r="I6" s="53">
        <f>H6+1</f>
        <v>66</v>
      </c>
      <c r="J6" s="271"/>
      <c r="K6" s="125"/>
      <c r="L6" s="125" t="s">
        <v>158</v>
      </c>
      <c r="M6" s="127"/>
      <c r="N6" s="125" t="s">
        <v>158</v>
      </c>
      <c r="O6" s="125"/>
      <c r="P6" s="125"/>
      <c r="Q6" s="125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4" customFormat="1" ht="20.100000000000001" customHeight="1">
      <c r="A7" s="51" t="s">
        <v>159</v>
      </c>
      <c r="B7" s="103"/>
      <c r="C7" s="52">
        <f>D7-0.5</f>
        <v>-1.5</v>
      </c>
      <c r="D7" s="52">
        <f>E7-1</f>
        <v>-1</v>
      </c>
      <c r="E7" s="52"/>
      <c r="F7" s="52">
        <f>E7+1</f>
        <v>1</v>
      </c>
      <c r="G7" s="52">
        <f>F7+1</f>
        <v>2</v>
      </c>
      <c r="H7" s="52">
        <f>G7+0.5</f>
        <v>2.5</v>
      </c>
      <c r="I7" s="51">
        <f>H7+0.6</f>
        <v>3.1</v>
      </c>
      <c r="J7" s="271"/>
      <c r="K7" s="125"/>
      <c r="L7" s="125" t="s">
        <v>160</v>
      </c>
      <c r="M7" s="125"/>
      <c r="N7" s="125" t="s">
        <v>158</v>
      </c>
      <c r="O7" s="125"/>
      <c r="P7" s="125"/>
      <c r="Q7" s="125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4" customFormat="1" ht="20.100000000000001" customHeight="1">
      <c r="A8" s="51" t="s">
        <v>161</v>
      </c>
      <c r="B8" s="103"/>
      <c r="C8" s="52">
        <f t="shared" ref="C8:C10" si="0">D8-4</f>
        <v>84</v>
      </c>
      <c r="D8" s="52">
        <f t="shared" ref="D8:D10" si="1">E8-4</f>
        <v>88</v>
      </c>
      <c r="E8" s="52">
        <v>92</v>
      </c>
      <c r="F8" s="52">
        <f t="shared" ref="F8:F10" si="2">E8+4</f>
        <v>96</v>
      </c>
      <c r="G8" s="52">
        <f>F8+4</f>
        <v>100</v>
      </c>
      <c r="H8" s="52">
        <f t="shared" ref="H8:H10" si="3">G8+6</f>
        <v>106</v>
      </c>
      <c r="I8" s="51">
        <f>H8+6</f>
        <v>112</v>
      </c>
      <c r="J8" s="271"/>
      <c r="K8" s="125"/>
      <c r="L8" s="125" t="s">
        <v>158</v>
      </c>
      <c r="M8" s="125"/>
      <c r="N8" s="125" t="s">
        <v>162</v>
      </c>
      <c r="O8" s="125"/>
      <c r="P8" s="125"/>
      <c r="Q8" s="125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4" customFormat="1" ht="20.100000000000001" customHeight="1">
      <c r="A9" s="51" t="s">
        <v>163</v>
      </c>
      <c r="B9" s="103"/>
      <c r="C9" s="52">
        <f t="shared" si="0"/>
        <v>78</v>
      </c>
      <c r="D9" s="52">
        <f t="shared" si="1"/>
        <v>82</v>
      </c>
      <c r="E9" s="52">
        <v>86</v>
      </c>
      <c r="F9" s="52">
        <f t="shared" si="2"/>
        <v>90</v>
      </c>
      <c r="G9" s="52">
        <f>F9+5</f>
        <v>95</v>
      </c>
      <c r="H9" s="52">
        <f t="shared" si="3"/>
        <v>101</v>
      </c>
      <c r="I9" s="51">
        <f>H9+7</f>
        <v>108</v>
      </c>
      <c r="J9" s="271"/>
      <c r="K9" s="125"/>
      <c r="L9" s="125" t="s">
        <v>158</v>
      </c>
      <c r="M9" s="125"/>
      <c r="N9" s="125" t="s">
        <v>158</v>
      </c>
      <c r="O9" s="125"/>
      <c r="P9" s="125"/>
      <c r="Q9" s="125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4" customFormat="1" ht="20.100000000000001" customHeight="1">
      <c r="A10" s="51" t="s">
        <v>164</v>
      </c>
      <c r="B10" s="103"/>
      <c r="C10" s="52">
        <f t="shared" si="0"/>
        <v>86</v>
      </c>
      <c r="D10" s="52">
        <f t="shared" si="1"/>
        <v>90</v>
      </c>
      <c r="E10" s="52">
        <v>94</v>
      </c>
      <c r="F10" s="52">
        <f t="shared" si="2"/>
        <v>98</v>
      </c>
      <c r="G10" s="52">
        <f>F10+5</f>
        <v>103</v>
      </c>
      <c r="H10" s="52">
        <f t="shared" si="3"/>
        <v>109</v>
      </c>
      <c r="I10" s="51">
        <f>H10+7</f>
        <v>116</v>
      </c>
      <c r="J10" s="271"/>
      <c r="K10" s="125"/>
      <c r="L10" s="125" t="s">
        <v>160</v>
      </c>
      <c r="M10" s="125"/>
      <c r="N10" s="125" t="s">
        <v>158</v>
      </c>
      <c r="O10" s="125"/>
      <c r="P10" s="125"/>
      <c r="Q10" s="125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4" customFormat="1" ht="20.100000000000001" customHeight="1">
      <c r="A11" s="51" t="s">
        <v>165</v>
      </c>
      <c r="B11" s="103"/>
      <c r="C11" s="52">
        <f>D11-1</f>
        <v>35.5</v>
      </c>
      <c r="D11" s="52">
        <f>E11-1</f>
        <v>36.5</v>
      </c>
      <c r="E11" s="52">
        <v>37.5</v>
      </c>
      <c r="F11" s="52">
        <f>E11+1</f>
        <v>38.5</v>
      </c>
      <c r="G11" s="52">
        <f>F11+1</f>
        <v>39.5</v>
      </c>
      <c r="H11" s="52">
        <f>G11+1.2</f>
        <v>40.700000000000003</v>
      </c>
      <c r="I11" s="51">
        <f>H11+1.4</f>
        <v>42.1</v>
      </c>
      <c r="J11" s="271"/>
      <c r="K11" s="128"/>
      <c r="L11" s="128" t="s">
        <v>166</v>
      </c>
      <c r="M11" s="125"/>
      <c r="N11" s="125" t="s">
        <v>167</v>
      </c>
      <c r="O11" s="128"/>
      <c r="P11" s="125"/>
      <c r="Q11" s="125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4" customFormat="1" ht="18" customHeight="1">
      <c r="A12" s="51" t="s">
        <v>168</v>
      </c>
      <c r="B12" s="103"/>
      <c r="C12" s="52">
        <f>D12-0.5</f>
        <v>17</v>
      </c>
      <c r="D12" s="52">
        <f>E12-0.5</f>
        <v>17.5</v>
      </c>
      <c r="E12" s="52">
        <v>18</v>
      </c>
      <c r="F12" s="52">
        <f t="shared" ref="F12:I12" si="4">E12+0.5</f>
        <v>18.5</v>
      </c>
      <c r="G12" s="52">
        <f t="shared" si="4"/>
        <v>19</v>
      </c>
      <c r="H12" s="52">
        <f t="shared" si="4"/>
        <v>19.5</v>
      </c>
      <c r="I12" s="51">
        <f t="shared" si="4"/>
        <v>20</v>
      </c>
      <c r="J12" s="103"/>
      <c r="K12" s="103"/>
      <c r="L12" s="104" t="s">
        <v>158</v>
      </c>
      <c r="M12" s="103"/>
      <c r="N12" s="125" t="s">
        <v>158</v>
      </c>
      <c r="O12" s="103"/>
      <c r="P12" s="103"/>
      <c r="Q12" s="59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4" customFormat="1" ht="18" customHeight="1">
      <c r="A13" s="51" t="s">
        <v>169</v>
      </c>
      <c r="B13" s="103"/>
      <c r="C13" s="52">
        <f>D13-1</f>
        <v>-2</v>
      </c>
      <c r="D13" s="52">
        <f>E13-1</f>
        <v>-1</v>
      </c>
      <c r="E13" s="52"/>
      <c r="F13" s="52">
        <f>E13+1</f>
        <v>1</v>
      </c>
      <c r="G13" s="52">
        <f>F13+1</f>
        <v>2</v>
      </c>
      <c r="H13" s="52">
        <f>G13+1.1</f>
        <v>3.1</v>
      </c>
      <c r="I13" s="51">
        <f>H13+1.2</f>
        <v>4.3</v>
      </c>
      <c r="J13" s="103"/>
      <c r="K13" s="103"/>
      <c r="L13" s="104">
        <v>-0.5</v>
      </c>
      <c r="M13" s="103"/>
      <c r="N13" s="104">
        <v>-0.8</v>
      </c>
      <c r="O13" s="103"/>
      <c r="P13" s="103"/>
      <c r="Q13" s="59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ht="16.5">
      <c r="A14" s="51" t="s">
        <v>170</v>
      </c>
      <c r="B14" s="103"/>
      <c r="C14" s="51">
        <f>D14-0.8</f>
        <v>15.399999999999999</v>
      </c>
      <c r="D14" s="51">
        <f>E14-0.8</f>
        <v>16.2</v>
      </c>
      <c r="E14" s="51">
        <v>17</v>
      </c>
      <c r="F14" s="51">
        <f>E14+0.8</f>
        <v>17.8</v>
      </c>
      <c r="G14" s="51">
        <f>F14+0.8</f>
        <v>18.600000000000001</v>
      </c>
      <c r="H14" s="51">
        <f>G14+1.1</f>
        <v>19.700000000000003</v>
      </c>
      <c r="I14" s="51">
        <f>H14+1.3</f>
        <v>21.000000000000004</v>
      </c>
      <c r="K14" s="103"/>
      <c r="L14" s="104" t="s">
        <v>158</v>
      </c>
      <c r="M14" s="103"/>
      <c r="N14" s="125" t="s">
        <v>158</v>
      </c>
      <c r="O14" s="103"/>
      <c r="P14" s="103"/>
      <c r="Q14" s="130"/>
    </row>
    <row r="15" spans="1:258" ht="16.5">
      <c r="A15" s="51" t="s">
        <v>171</v>
      </c>
      <c r="B15" s="103"/>
      <c r="C15" s="54">
        <f>D15-0.7</f>
        <v>14.100000000000001</v>
      </c>
      <c r="D15" s="54">
        <f>E15-0.7</f>
        <v>14.8</v>
      </c>
      <c r="E15" s="54">
        <v>15.5</v>
      </c>
      <c r="F15" s="54">
        <f>E15+0.7</f>
        <v>16.2</v>
      </c>
      <c r="G15" s="54">
        <f>F15+0.7</f>
        <v>16.899999999999999</v>
      </c>
      <c r="H15" s="54">
        <f>G15+0.95</f>
        <v>17.849999999999998</v>
      </c>
      <c r="I15" s="51">
        <f>H15+0.95</f>
        <v>18.799999999999997</v>
      </c>
      <c r="K15" s="103"/>
      <c r="L15" s="104">
        <v>0.5</v>
      </c>
      <c r="M15" s="103"/>
      <c r="N15" s="125" t="s">
        <v>158</v>
      </c>
      <c r="O15" s="103"/>
      <c r="P15" s="103"/>
      <c r="Q15" s="130"/>
    </row>
    <row r="16" spans="1:258" ht="17.25">
      <c r="A16" s="51" t="s">
        <v>172</v>
      </c>
      <c r="C16" s="55">
        <f>D16</f>
        <v>2</v>
      </c>
      <c r="D16" s="55">
        <f>E16</f>
        <v>2</v>
      </c>
      <c r="E16" s="55">
        <v>2</v>
      </c>
      <c r="F16" s="55">
        <f t="shared" ref="F16:I16" si="5">E16</f>
        <v>2</v>
      </c>
      <c r="G16" s="55">
        <f t="shared" si="5"/>
        <v>2</v>
      </c>
      <c r="H16" s="55">
        <f t="shared" si="5"/>
        <v>2</v>
      </c>
      <c r="I16" s="51">
        <f t="shared" si="5"/>
        <v>2</v>
      </c>
      <c r="K16" s="103"/>
      <c r="L16" s="104" t="s">
        <v>158</v>
      </c>
      <c r="M16" s="103"/>
      <c r="N16" s="125" t="s">
        <v>158</v>
      </c>
      <c r="O16" s="103"/>
      <c r="P16" s="103"/>
      <c r="Q16" s="130"/>
    </row>
    <row r="17" spans="11:16">
      <c r="K17" s="64" t="s">
        <v>173</v>
      </c>
      <c r="L17" s="129">
        <v>45057</v>
      </c>
      <c r="M17" s="64" t="s">
        <v>174</v>
      </c>
      <c r="N17" s="64" t="s">
        <v>135</v>
      </c>
      <c r="O17" s="64" t="s">
        <v>175</v>
      </c>
      <c r="P17" s="44" t="s">
        <v>138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honeticPr fontId="52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L9" sqref="L9"/>
    </sheetView>
  </sheetViews>
  <sheetFormatPr defaultColWidth="10.125" defaultRowHeight="14.25"/>
  <cols>
    <col min="1" max="1" width="9.625" style="67" customWidth="1"/>
    <col min="2" max="2" width="9.25" style="67" customWidth="1"/>
    <col min="3" max="3" width="11.875" style="67" customWidth="1"/>
    <col min="4" max="4" width="9.5" style="67" customWidth="1"/>
    <col min="5" max="5" width="12.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0.75" style="67" customWidth="1"/>
    <col min="12" max="16384" width="10.125" style="67"/>
  </cols>
  <sheetData>
    <row r="1" spans="1:14" ht="25.5">
      <c r="A1" s="286" t="s">
        <v>179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4" ht="18" customHeight="1">
      <c r="A2" s="68" t="s">
        <v>53</v>
      </c>
      <c r="B2" s="287" t="s">
        <v>54</v>
      </c>
      <c r="C2" s="287"/>
      <c r="D2" s="69" t="s">
        <v>62</v>
      </c>
      <c r="E2" s="67" t="s">
        <v>63</v>
      </c>
      <c r="F2" s="70" t="s">
        <v>180</v>
      </c>
      <c r="G2" s="71" t="s">
        <v>141</v>
      </c>
      <c r="H2" s="71"/>
      <c r="I2" s="89" t="s">
        <v>57</v>
      </c>
      <c r="J2" s="288" t="s">
        <v>58</v>
      </c>
      <c r="K2" s="289"/>
    </row>
    <row r="3" spans="1:14" ht="18" customHeight="1">
      <c r="A3" s="72" t="s">
        <v>75</v>
      </c>
      <c r="B3" s="272">
        <v>400</v>
      </c>
      <c r="C3" s="272"/>
      <c r="D3" s="74" t="s">
        <v>181</v>
      </c>
      <c r="E3" s="290">
        <v>45112</v>
      </c>
      <c r="F3" s="290"/>
      <c r="G3" s="290"/>
      <c r="H3" s="279" t="s">
        <v>182</v>
      </c>
      <c r="I3" s="279"/>
      <c r="J3" s="279"/>
      <c r="K3" s="280"/>
    </row>
    <row r="4" spans="1:14" ht="18" customHeight="1">
      <c r="A4" s="75" t="s">
        <v>72</v>
      </c>
      <c r="B4" s="76" t="s">
        <v>183</v>
      </c>
      <c r="C4" s="77">
        <v>5</v>
      </c>
      <c r="D4" s="78" t="s">
        <v>184</v>
      </c>
      <c r="E4" s="273" t="s">
        <v>185</v>
      </c>
      <c r="F4" s="273"/>
      <c r="G4" s="273"/>
      <c r="H4" s="239" t="s">
        <v>186</v>
      </c>
      <c r="I4" s="239"/>
      <c r="J4" s="77" t="s">
        <v>66</v>
      </c>
      <c r="K4" s="93" t="s">
        <v>67</v>
      </c>
    </row>
    <row r="5" spans="1:14" ht="18" customHeight="1">
      <c r="A5" s="75" t="s">
        <v>187</v>
      </c>
      <c r="B5" s="272">
        <v>1</v>
      </c>
      <c r="C5" s="272"/>
      <c r="D5" s="74" t="s">
        <v>188</v>
      </c>
      <c r="E5" s="74" t="s">
        <v>189</v>
      </c>
      <c r="G5" s="74"/>
      <c r="H5" s="239" t="s">
        <v>190</v>
      </c>
      <c r="I5" s="239"/>
      <c r="J5" s="77" t="s">
        <v>66</v>
      </c>
      <c r="K5" s="93" t="s">
        <v>67</v>
      </c>
    </row>
    <row r="6" spans="1:14" ht="18" customHeight="1">
      <c r="A6" s="79" t="s">
        <v>191</v>
      </c>
      <c r="B6" s="207">
        <v>50</v>
      </c>
      <c r="C6" s="207"/>
      <c r="D6" s="80" t="s">
        <v>192</v>
      </c>
      <c r="E6" s="81">
        <v>951</v>
      </c>
      <c r="F6" s="82"/>
      <c r="G6" s="80"/>
      <c r="H6" s="291" t="s">
        <v>193</v>
      </c>
      <c r="I6" s="291"/>
      <c r="J6" s="82" t="s">
        <v>66</v>
      </c>
      <c r="K6" s="94" t="s">
        <v>67</v>
      </c>
    </row>
    <row r="7" spans="1:14" ht="18" customHeight="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4" ht="18" customHeight="1">
      <c r="A8" s="86" t="s">
        <v>194</v>
      </c>
      <c r="B8" s="70" t="s">
        <v>195</v>
      </c>
      <c r="C8" s="70" t="s">
        <v>196</v>
      </c>
      <c r="D8" s="70" t="s">
        <v>197</v>
      </c>
      <c r="E8" s="70" t="s">
        <v>198</v>
      </c>
      <c r="F8" s="70" t="s">
        <v>199</v>
      </c>
      <c r="G8" s="292" t="s">
        <v>200</v>
      </c>
      <c r="H8" s="293"/>
      <c r="I8" s="293"/>
      <c r="J8" s="293"/>
      <c r="K8" s="294"/>
    </row>
    <row r="9" spans="1:14" ht="18" customHeight="1">
      <c r="A9" s="238" t="s">
        <v>201</v>
      </c>
      <c r="B9" s="239"/>
      <c r="C9" s="77" t="s">
        <v>66</v>
      </c>
      <c r="D9" s="77" t="s">
        <v>67</v>
      </c>
      <c r="E9" s="74" t="s">
        <v>202</v>
      </c>
      <c r="F9" s="87" t="s">
        <v>203</v>
      </c>
      <c r="G9" s="295"/>
      <c r="H9" s="296"/>
      <c r="I9" s="296"/>
      <c r="J9" s="296"/>
      <c r="K9" s="297"/>
    </row>
    <row r="10" spans="1:14" ht="18" customHeight="1">
      <c r="A10" s="238" t="s">
        <v>204</v>
      </c>
      <c r="B10" s="239"/>
      <c r="C10" s="77" t="s">
        <v>66</v>
      </c>
      <c r="D10" s="77" t="s">
        <v>67</v>
      </c>
      <c r="E10" s="74" t="s">
        <v>205</v>
      </c>
      <c r="F10" s="87" t="s">
        <v>206</v>
      </c>
      <c r="G10" s="295" t="s">
        <v>207</v>
      </c>
      <c r="H10" s="296"/>
      <c r="I10" s="296"/>
      <c r="J10" s="296"/>
      <c r="K10" s="297"/>
      <c r="N10" s="96"/>
    </row>
    <row r="11" spans="1:14" ht="18" customHeight="1">
      <c r="A11" s="282" t="s">
        <v>176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4" ht="18" customHeight="1">
      <c r="A12" s="72" t="s">
        <v>88</v>
      </c>
      <c r="B12" s="77" t="s">
        <v>84</v>
      </c>
      <c r="C12" s="77" t="s">
        <v>85</v>
      </c>
      <c r="D12" s="87"/>
      <c r="E12" s="74" t="s">
        <v>86</v>
      </c>
      <c r="F12" s="77" t="s">
        <v>84</v>
      </c>
      <c r="G12" s="77" t="s">
        <v>85</v>
      </c>
      <c r="H12" s="77"/>
      <c r="I12" s="74" t="s">
        <v>208</v>
      </c>
      <c r="J12" s="77" t="s">
        <v>84</v>
      </c>
      <c r="K12" s="93" t="s">
        <v>85</v>
      </c>
    </row>
    <row r="13" spans="1:14" ht="18" customHeight="1">
      <c r="A13" s="72" t="s">
        <v>91</v>
      </c>
      <c r="B13" s="77" t="s">
        <v>84</v>
      </c>
      <c r="C13" s="77" t="s">
        <v>85</v>
      </c>
      <c r="D13" s="87"/>
      <c r="E13" s="74" t="s">
        <v>96</v>
      </c>
      <c r="F13" s="77" t="s">
        <v>84</v>
      </c>
      <c r="G13" s="77" t="s">
        <v>85</v>
      </c>
      <c r="H13" s="77"/>
      <c r="I13" s="74" t="s">
        <v>209</v>
      </c>
      <c r="J13" s="77" t="s">
        <v>84</v>
      </c>
      <c r="K13" s="93" t="s">
        <v>85</v>
      </c>
    </row>
    <row r="14" spans="1:14" ht="18" customHeight="1">
      <c r="A14" s="79" t="s">
        <v>210</v>
      </c>
      <c r="B14" s="82" t="s">
        <v>84</v>
      </c>
      <c r="C14" s="82" t="s">
        <v>85</v>
      </c>
      <c r="D14" s="88"/>
      <c r="E14" s="80" t="s">
        <v>211</v>
      </c>
      <c r="F14" s="82" t="s">
        <v>84</v>
      </c>
      <c r="G14" s="82" t="s">
        <v>85</v>
      </c>
      <c r="H14" s="82"/>
      <c r="I14" s="80" t="s">
        <v>212</v>
      </c>
      <c r="J14" s="82" t="s">
        <v>84</v>
      </c>
      <c r="K14" s="94" t="s">
        <v>85</v>
      </c>
    </row>
    <row r="15" spans="1:14" ht="18" customHeight="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4" ht="18" customHeight="1">
      <c r="A16" s="278" t="s">
        <v>213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8" customHeight="1">
      <c r="A17" s="238" t="s">
        <v>214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81"/>
    </row>
    <row r="18" spans="1:11" ht="18" customHeight="1">
      <c r="A18" s="238"/>
      <c r="B18" s="239"/>
      <c r="C18" s="239"/>
      <c r="D18" s="239"/>
      <c r="E18" s="239"/>
      <c r="F18" s="239"/>
      <c r="G18" s="239"/>
      <c r="H18" s="239"/>
      <c r="I18" s="239"/>
      <c r="J18" s="239"/>
      <c r="K18" s="281"/>
    </row>
    <row r="19" spans="1:11" ht="21.95" customHeight="1">
      <c r="A19" s="298"/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pans="1:11" ht="21.95" customHeight="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01"/>
    </row>
    <row r="21" spans="1:11" ht="21.95" customHeight="1">
      <c r="A21" s="276"/>
      <c r="B21" s="277"/>
      <c r="C21" s="277"/>
      <c r="D21" s="277"/>
      <c r="E21" s="277"/>
      <c r="F21" s="277"/>
      <c r="G21" s="277"/>
      <c r="H21" s="277"/>
      <c r="I21" s="277"/>
      <c r="J21" s="277"/>
      <c r="K21" s="301"/>
    </row>
    <row r="22" spans="1:11" ht="21.95" customHeight="1">
      <c r="A22" s="276"/>
      <c r="B22" s="277"/>
      <c r="C22" s="277"/>
      <c r="D22" s="277"/>
      <c r="E22" s="277"/>
      <c r="F22" s="277"/>
      <c r="G22" s="277"/>
      <c r="H22" s="277"/>
      <c r="I22" s="277"/>
      <c r="J22" s="277"/>
      <c r="K22" s="301"/>
    </row>
    <row r="23" spans="1:11" ht="21.95" customHeight="1">
      <c r="A23" s="302"/>
      <c r="B23" s="303"/>
      <c r="C23" s="303"/>
      <c r="D23" s="303"/>
      <c r="E23" s="303"/>
      <c r="F23" s="303"/>
      <c r="G23" s="303"/>
      <c r="H23" s="303"/>
      <c r="I23" s="303"/>
      <c r="J23" s="303"/>
      <c r="K23" s="304"/>
    </row>
    <row r="24" spans="1:11" ht="18" customHeight="1">
      <c r="A24" s="238" t="s">
        <v>120</v>
      </c>
      <c r="B24" s="239"/>
      <c r="C24" s="77" t="s">
        <v>66</v>
      </c>
      <c r="D24" s="77" t="s">
        <v>67</v>
      </c>
      <c r="E24" s="279"/>
      <c r="F24" s="279"/>
      <c r="G24" s="279"/>
      <c r="H24" s="279"/>
      <c r="I24" s="279"/>
      <c r="J24" s="279"/>
      <c r="K24" s="280"/>
    </row>
    <row r="25" spans="1:11" ht="18" customHeight="1">
      <c r="A25" s="90" t="s">
        <v>215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>
      <c r="A26" s="307"/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spans="1:11" ht="20.100000000000001" customHeight="1">
      <c r="A27" s="308" t="s">
        <v>216</v>
      </c>
      <c r="B27" s="293"/>
      <c r="C27" s="293"/>
      <c r="D27" s="293"/>
      <c r="E27" s="293"/>
      <c r="F27" s="293"/>
      <c r="G27" s="293"/>
      <c r="H27" s="293"/>
      <c r="I27" s="293"/>
      <c r="J27" s="309"/>
      <c r="K27" s="98" t="s">
        <v>177</v>
      </c>
    </row>
    <row r="28" spans="1:11" ht="23.1" customHeight="1">
      <c r="A28" s="310" t="s">
        <v>217</v>
      </c>
      <c r="B28" s="311"/>
      <c r="C28" s="311"/>
      <c r="D28" s="311"/>
      <c r="E28" s="311"/>
      <c r="F28" s="311"/>
      <c r="G28" s="311"/>
      <c r="H28" s="311"/>
      <c r="I28" s="311"/>
      <c r="J28" s="312"/>
      <c r="K28" s="99">
        <v>1</v>
      </c>
    </row>
    <row r="29" spans="1:11" ht="23.1" customHeight="1">
      <c r="A29" s="310" t="s">
        <v>218</v>
      </c>
      <c r="B29" s="311"/>
      <c r="C29" s="311"/>
      <c r="D29" s="311"/>
      <c r="E29" s="311"/>
      <c r="F29" s="311"/>
      <c r="G29" s="311"/>
      <c r="H29" s="311"/>
      <c r="I29" s="311"/>
      <c r="J29" s="312"/>
      <c r="K29" s="100">
        <v>1</v>
      </c>
    </row>
    <row r="30" spans="1:11" ht="23.1" customHeight="1">
      <c r="A30" s="310" t="s">
        <v>219</v>
      </c>
      <c r="B30" s="311"/>
      <c r="C30" s="311"/>
      <c r="D30" s="311"/>
      <c r="E30" s="311"/>
      <c r="F30" s="311"/>
      <c r="G30" s="311"/>
      <c r="H30" s="311"/>
      <c r="I30" s="311"/>
      <c r="J30" s="312"/>
      <c r="K30" s="100">
        <v>1</v>
      </c>
    </row>
    <row r="31" spans="1:11" ht="23.1" customHeight="1">
      <c r="A31" s="310"/>
      <c r="B31" s="311"/>
      <c r="C31" s="311"/>
      <c r="D31" s="311"/>
      <c r="E31" s="311"/>
      <c r="F31" s="311"/>
      <c r="G31" s="311"/>
      <c r="H31" s="311"/>
      <c r="I31" s="311"/>
      <c r="J31" s="312"/>
      <c r="K31" s="100"/>
    </row>
    <row r="32" spans="1:11" ht="23.1" customHeight="1">
      <c r="A32" s="310"/>
      <c r="B32" s="311"/>
      <c r="C32" s="311"/>
      <c r="D32" s="311"/>
      <c r="E32" s="311"/>
      <c r="F32" s="311"/>
      <c r="G32" s="311"/>
      <c r="H32" s="311"/>
      <c r="I32" s="311"/>
      <c r="J32" s="312"/>
      <c r="K32" s="100"/>
    </row>
    <row r="33" spans="1:11" ht="23.1" customHeight="1">
      <c r="A33" s="310"/>
      <c r="B33" s="311"/>
      <c r="C33" s="311"/>
      <c r="D33" s="311"/>
      <c r="E33" s="311"/>
      <c r="F33" s="311"/>
      <c r="G33" s="311"/>
      <c r="H33" s="311"/>
      <c r="I33" s="311"/>
      <c r="J33" s="312"/>
      <c r="K33" s="100"/>
    </row>
    <row r="34" spans="1:11" ht="23.1" customHeight="1">
      <c r="A34" s="310"/>
      <c r="B34" s="311"/>
      <c r="C34" s="311"/>
      <c r="D34" s="311"/>
      <c r="E34" s="311"/>
      <c r="F34" s="311"/>
      <c r="G34" s="311"/>
      <c r="H34" s="311"/>
      <c r="I34" s="311"/>
      <c r="J34" s="312"/>
      <c r="K34" s="95"/>
    </row>
    <row r="35" spans="1:11" ht="23.1" customHeight="1">
      <c r="A35" s="310"/>
      <c r="B35" s="311"/>
      <c r="C35" s="311"/>
      <c r="D35" s="311"/>
      <c r="E35" s="311"/>
      <c r="F35" s="311"/>
      <c r="G35" s="311"/>
      <c r="H35" s="311"/>
      <c r="I35" s="311"/>
      <c r="J35" s="312"/>
      <c r="K35" s="101"/>
    </row>
    <row r="36" spans="1:11" ht="23.1" customHeight="1">
      <c r="A36" s="313" t="s">
        <v>178</v>
      </c>
      <c r="B36" s="314"/>
      <c r="C36" s="314"/>
      <c r="D36" s="314"/>
      <c r="E36" s="314"/>
      <c r="F36" s="314"/>
      <c r="G36" s="314"/>
      <c r="H36" s="314"/>
      <c r="I36" s="314"/>
      <c r="J36" s="315"/>
      <c r="K36" s="102">
        <f>SUM(K28:K35)</f>
        <v>3</v>
      </c>
    </row>
    <row r="37" spans="1:11" ht="18.75" customHeight="1">
      <c r="A37" s="316" t="s">
        <v>220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spans="1:11" ht="18.75" customHeight="1">
      <c r="A38" s="235" t="s">
        <v>221</v>
      </c>
      <c r="B38" s="236"/>
      <c r="C38" s="236"/>
      <c r="D38" s="319" t="s">
        <v>222</v>
      </c>
      <c r="E38" s="319"/>
      <c r="F38" s="320" t="s">
        <v>223</v>
      </c>
      <c r="G38" s="321"/>
      <c r="H38" s="236" t="s">
        <v>224</v>
      </c>
      <c r="I38" s="236"/>
      <c r="J38" s="236" t="s">
        <v>225</v>
      </c>
      <c r="K38" s="237"/>
    </row>
    <row r="39" spans="1:11" ht="18.75" customHeight="1">
      <c r="A39" s="75" t="s">
        <v>121</v>
      </c>
      <c r="B39" s="239" t="s">
        <v>226</v>
      </c>
      <c r="C39" s="239"/>
      <c r="D39" s="239"/>
      <c r="E39" s="239"/>
      <c r="F39" s="239"/>
      <c r="G39" s="239"/>
      <c r="H39" s="239"/>
      <c r="I39" s="239"/>
      <c r="J39" s="239"/>
      <c r="K39" s="281"/>
    </row>
    <row r="40" spans="1:11" ht="24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81"/>
    </row>
    <row r="41" spans="1:11" ht="24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81"/>
    </row>
    <row r="42" spans="1:11" ht="32.1" customHeight="1">
      <c r="A42" s="79" t="s">
        <v>132</v>
      </c>
      <c r="B42" s="322" t="s">
        <v>227</v>
      </c>
      <c r="C42" s="322"/>
      <c r="D42" s="80" t="s">
        <v>228</v>
      </c>
      <c r="E42" s="88" t="s">
        <v>135</v>
      </c>
      <c r="F42" s="91" t="s">
        <v>229</v>
      </c>
      <c r="G42" s="92">
        <v>45136</v>
      </c>
      <c r="H42" s="323" t="s">
        <v>137</v>
      </c>
      <c r="I42" s="323"/>
      <c r="J42" s="322" t="s">
        <v>138</v>
      </c>
      <c r="K42" s="324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1"/>
  <sheetViews>
    <sheetView tabSelected="1" workbookViewId="0">
      <selection activeCell="J11" sqref="J11"/>
    </sheetView>
  </sheetViews>
  <sheetFormatPr defaultColWidth="9" defaultRowHeight="14.25"/>
  <cols>
    <col min="1" max="1" width="13.625" style="44" customWidth="1"/>
    <col min="2" max="2" width="10.375" style="44" customWidth="1"/>
    <col min="3" max="4" width="10.375" style="45" customWidth="1"/>
    <col min="5" max="8" width="10.375" style="44" customWidth="1"/>
    <col min="9" max="9" width="2.75" style="44" customWidth="1"/>
    <col min="10" max="15" width="11.125" style="44" customWidth="1"/>
    <col min="16" max="16" width="9.75" style="46" customWidth="1"/>
    <col min="17" max="254" width="9" style="44"/>
    <col min="255" max="16384" width="9" style="23"/>
  </cols>
  <sheetData>
    <row r="1" spans="1:257" s="44" customFormat="1" ht="29.1" customHeight="1">
      <c r="A1" s="260" t="s">
        <v>140</v>
      </c>
      <c r="B1" s="260"/>
      <c r="C1" s="261"/>
      <c r="D1" s="261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56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4" customFormat="1" ht="20.100000000000001" customHeight="1">
      <c r="A2" s="47" t="s">
        <v>62</v>
      </c>
      <c r="B2" s="325" t="s">
        <v>63</v>
      </c>
      <c r="C2" s="325"/>
      <c r="D2" s="326"/>
      <c r="E2" s="48" t="s">
        <v>68</v>
      </c>
      <c r="F2" s="325" t="s">
        <v>141</v>
      </c>
      <c r="G2" s="325"/>
      <c r="H2" s="326"/>
      <c r="I2" s="332"/>
      <c r="J2" s="57" t="s">
        <v>57</v>
      </c>
      <c r="K2" s="327" t="s">
        <v>58</v>
      </c>
      <c r="L2" s="327"/>
      <c r="M2" s="327"/>
      <c r="N2" s="327"/>
      <c r="O2" s="328"/>
      <c r="P2" s="58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4" customFormat="1">
      <c r="A3" s="285" t="s">
        <v>142</v>
      </c>
      <c r="B3" s="329" t="s">
        <v>143</v>
      </c>
      <c r="C3" s="330"/>
      <c r="D3" s="329"/>
      <c r="E3" s="329"/>
      <c r="F3" s="329"/>
      <c r="G3" s="329"/>
      <c r="H3" s="329"/>
      <c r="I3" s="333"/>
      <c r="J3" s="267" t="s">
        <v>144</v>
      </c>
      <c r="K3" s="267"/>
      <c r="L3" s="267"/>
      <c r="M3" s="267"/>
      <c r="N3" s="267"/>
      <c r="O3" s="267"/>
      <c r="P3" s="59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4" customFormat="1" ht="16.5">
      <c r="A4" s="331"/>
      <c r="B4" s="49" t="s">
        <v>146</v>
      </c>
      <c r="C4" s="49" t="s">
        <v>109</v>
      </c>
      <c r="D4" s="49" t="s">
        <v>110</v>
      </c>
      <c r="E4" s="49" t="s">
        <v>111</v>
      </c>
      <c r="F4" s="49" t="s">
        <v>112</v>
      </c>
      <c r="G4" s="49" t="s">
        <v>113</v>
      </c>
      <c r="H4" s="49" t="s">
        <v>147</v>
      </c>
      <c r="I4" s="333"/>
      <c r="J4" s="60"/>
      <c r="K4" s="60" t="s">
        <v>115</v>
      </c>
      <c r="L4" s="60" t="s">
        <v>115</v>
      </c>
      <c r="M4" s="60" t="s">
        <v>115</v>
      </c>
      <c r="N4" s="60"/>
      <c r="O4" s="60"/>
      <c r="P4" s="60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4" customFormat="1" ht="17.25">
      <c r="A5" s="331"/>
      <c r="B5" s="49" t="s">
        <v>150</v>
      </c>
      <c r="C5" s="49" t="s">
        <v>151</v>
      </c>
      <c r="D5" s="49" t="s">
        <v>152</v>
      </c>
      <c r="E5" s="50" t="s">
        <v>153</v>
      </c>
      <c r="F5" s="50" t="s">
        <v>154</v>
      </c>
      <c r="G5" s="50" t="s">
        <v>155</v>
      </c>
      <c r="H5" s="50" t="s">
        <v>156</v>
      </c>
      <c r="I5" s="333"/>
      <c r="J5" s="61"/>
      <c r="K5" s="61" t="s">
        <v>110</v>
      </c>
      <c r="L5" s="61" t="s">
        <v>111</v>
      </c>
      <c r="M5" s="61" t="s">
        <v>112</v>
      </c>
      <c r="N5" s="61"/>
      <c r="O5" s="61"/>
      <c r="P5" s="61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4" customFormat="1" ht="24.95" customHeight="1">
      <c r="A6" s="51" t="s">
        <v>157</v>
      </c>
      <c r="B6" s="52">
        <f>C6-1</f>
        <v>57</v>
      </c>
      <c r="C6" s="52">
        <f>D6-2</f>
        <v>58</v>
      </c>
      <c r="D6" s="52">
        <v>60</v>
      </c>
      <c r="E6" s="52">
        <f>D6+2</f>
        <v>62</v>
      </c>
      <c r="F6" s="52">
        <f>E6+2</f>
        <v>64</v>
      </c>
      <c r="G6" s="52">
        <f>F6+1</f>
        <v>65</v>
      </c>
      <c r="H6" s="53">
        <f>G6+1</f>
        <v>66</v>
      </c>
      <c r="I6" s="333"/>
      <c r="J6" s="62"/>
      <c r="K6" s="62" t="s">
        <v>230</v>
      </c>
      <c r="L6" s="62" t="s">
        <v>231</v>
      </c>
      <c r="M6" s="62" t="s">
        <v>232</v>
      </c>
      <c r="N6" s="62"/>
      <c r="O6" s="62"/>
      <c r="P6" s="62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4" customFormat="1" ht="24.95" hidden="1" customHeight="1">
      <c r="A7" s="51" t="s">
        <v>159</v>
      </c>
      <c r="B7" s="52">
        <f>C7-0.5</f>
        <v>-1.5</v>
      </c>
      <c r="C7" s="52">
        <f>D7-1</f>
        <v>-1</v>
      </c>
      <c r="D7" s="52"/>
      <c r="E7" s="52">
        <f>D7+1</f>
        <v>1</v>
      </c>
      <c r="F7" s="52">
        <f>E7+1</f>
        <v>2</v>
      </c>
      <c r="G7" s="52">
        <f>F7+0.5</f>
        <v>2.5</v>
      </c>
      <c r="H7" s="51">
        <f>G7+0.6</f>
        <v>3.1</v>
      </c>
      <c r="I7" s="333"/>
      <c r="J7" s="62"/>
      <c r="K7" s="62"/>
      <c r="L7" s="62"/>
      <c r="M7" s="62"/>
      <c r="N7" s="62"/>
      <c r="O7" s="62"/>
      <c r="P7" s="62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4" customFormat="1" ht="24.95" customHeight="1">
      <c r="A8" s="51" t="s">
        <v>161</v>
      </c>
      <c r="B8" s="52">
        <f t="shared" ref="B8:B10" si="0">C8-4</f>
        <v>84</v>
      </c>
      <c r="C8" s="52">
        <f t="shared" ref="C8:C10" si="1">D8-4</f>
        <v>88</v>
      </c>
      <c r="D8" s="52">
        <v>92</v>
      </c>
      <c r="E8" s="52">
        <f t="shared" ref="E8:E10" si="2">D8+4</f>
        <v>96</v>
      </c>
      <c r="F8" s="52">
        <f>E8+4</f>
        <v>100</v>
      </c>
      <c r="G8" s="52">
        <f t="shared" ref="G8:G10" si="3">F8+6</f>
        <v>106</v>
      </c>
      <c r="H8" s="51">
        <f>G8+6</f>
        <v>112</v>
      </c>
      <c r="I8" s="333"/>
      <c r="J8" s="62"/>
      <c r="K8" s="62" t="s">
        <v>233</v>
      </c>
      <c r="L8" s="62" t="s">
        <v>234</v>
      </c>
      <c r="M8" s="62" t="s">
        <v>235</v>
      </c>
      <c r="N8" s="62"/>
      <c r="O8" s="62"/>
      <c r="P8" s="62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4" customFormat="1" ht="24.95" customHeight="1">
      <c r="A9" s="51" t="s">
        <v>163</v>
      </c>
      <c r="B9" s="52">
        <f t="shared" si="0"/>
        <v>78</v>
      </c>
      <c r="C9" s="52">
        <f t="shared" si="1"/>
        <v>82</v>
      </c>
      <c r="D9" s="52">
        <v>86</v>
      </c>
      <c r="E9" s="52">
        <f t="shared" si="2"/>
        <v>90</v>
      </c>
      <c r="F9" s="52">
        <f>E9+5</f>
        <v>95</v>
      </c>
      <c r="G9" s="52">
        <f t="shared" si="3"/>
        <v>101</v>
      </c>
      <c r="H9" s="51">
        <f>G9+7</f>
        <v>108</v>
      </c>
      <c r="I9" s="333"/>
      <c r="J9" s="62"/>
      <c r="K9" s="62" t="s">
        <v>236</v>
      </c>
      <c r="L9" s="62" t="s">
        <v>236</v>
      </c>
      <c r="M9" s="62" t="s">
        <v>236</v>
      </c>
      <c r="N9" s="62"/>
      <c r="O9" s="62"/>
      <c r="P9" s="6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4" customFormat="1" ht="24.95" customHeight="1">
      <c r="A10" s="51" t="s">
        <v>164</v>
      </c>
      <c r="B10" s="52">
        <f t="shared" si="0"/>
        <v>86</v>
      </c>
      <c r="C10" s="52">
        <f t="shared" si="1"/>
        <v>90</v>
      </c>
      <c r="D10" s="52">
        <v>94</v>
      </c>
      <c r="E10" s="52">
        <f t="shared" si="2"/>
        <v>98</v>
      </c>
      <c r="F10" s="52">
        <f>E10+5</f>
        <v>103</v>
      </c>
      <c r="G10" s="52">
        <f t="shared" si="3"/>
        <v>109</v>
      </c>
      <c r="H10" s="51">
        <f>G10+7</f>
        <v>116</v>
      </c>
      <c r="I10" s="333"/>
      <c r="J10" s="62"/>
      <c r="K10" s="62" t="s">
        <v>236</v>
      </c>
      <c r="L10" s="62" t="s">
        <v>236</v>
      </c>
      <c r="M10" s="62" t="s">
        <v>236</v>
      </c>
      <c r="N10" s="62"/>
      <c r="O10" s="62"/>
      <c r="P10" s="6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4" customFormat="1" ht="24.95" customHeight="1">
      <c r="A11" s="51" t="s">
        <v>165</v>
      </c>
      <c r="B11" s="52">
        <f>C11-1</f>
        <v>35.5</v>
      </c>
      <c r="C11" s="52">
        <f>D11-1</f>
        <v>36.5</v>
      </c>
      <c r="D11" s="52">
        <v>37.5</v>
      </c>
      <c r="E11" s="52">
        <f>D11+1</f>
        <v>38.5</v>
      </c>
      <c r="F11" s="52">
        <f>E11+1</f>
        <v>39.5</v>
      </c>
      <c r="G11" s="52">
        <f>F11+1.2</f>
        <v>40.700000000000003</v>
      </c>
      <c r="H11" s="51">
        <f>G11+1.4</f>
        <v>42.1</v>
      </c>
      <c r="I11" s="333"/>
      <c r="J11" s="63"/>
      <c r="K11" s="62" t="s">
        <v>231</v>
      </c>
      <c r="L11" s="62" t="s">
        <v>231</v>
      </c>
      <c r="M11" s="62" t="s">
        <v>231</v>
      </c>
      <c r="N11" s="63"/>
      <c r="O11" s="62"/>
      <c r="P11" s="6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4" customFormat="1" ht="24.95" customHeight="1">
      <c r="A12" s="51" t="s">
        <v>168</v>
      </c>
      <c r="B12" s="52">
        <f>C12-0.5</f>
        <v>17</v>
      </c>
      <c r="C12" s="52">
        <f>D12-0.5</f>
        <v>17.5</v>
      </c>
      <c r="D12" s="52">
        <v>18</v>
      </c>
      <c r="E12" s="52">
        <f t="shared" ref="E12:H12" si="4">D12+0.5</f>
        <v>18.5</v>
      </c>
      <c r="F12" s="52">
        <f t="shared" si="4"/>
        <v>19</v>
      </c>
      <c r="G12" s="52">
        <f t="shared" si="4"/>
        <v>19.5</v>
      </c>
      <c r="H12" s="51">
        <f t="shared" si="4"/>
        <v>20</v>
      </c>
      <c r="I12" s="333"/>
      <c r="J12" s="62"/>
      <c r="K12" s="62" t="s">
        <v>237</v>
      </c>
      <c r="L12" s="62" t="s">
        <v>238</v>
      </c>
      <c r="M12" s="62" t="s">
        <v>236</v>
      </c>
      <c r="N12" s="63"/>
      <c r="O12" s="62"/>
      <c r="P12" s="6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4" customFormat="1" ht="24.95" hidden="1" customHeight="1">
      <c r="A13" s="51" t="s">
        <v>169</v>
      </c>
      <c r="B13" s="52">
        <f>C13-1</f>
        <v>-2</v>
      </c>
      <c r="C13" s="52">
        <f>D13-1</f>
        <v>-1</v>
      </c>
      <c r="D13" s="52"/>
      <c r="E13" s="52">
        <f>D13+1</f>
        <v>1</v>
      </c>
      <c r="F13" s="52">
        <f>E13+1</f>
        <v>2</v>
      </c>
      <c r="G13" s="52">
        <f>F13+1.1</f>
        <v>3.1</v>
      </c>
      <c r="H13" s="51">
        <f>G13+1.2</f>
        <v>4.3</v>
      </c>
      <c r="I13" s="333"/>
      <c r="J13" s="63"/>
      <c r="K13" s="63"/>
      <c r="L13" s="63"/>
      <c r="M13" s="63"/>
      <c r="N13" s="63"/>
      <c r="O13" s="62"/>
      <c r="P13" s="6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4" customFormat="1" ht="24.95" customHeight="1">
      <c r="A14" s="51" t="s">
        <v>170</v>
      </c>
      <c r="B14" s="51">
        <f>C14-0.8</f>
        <v>15.399999999999999</v>
      </c>
      <c r="C14" s="51">
        <f>D14-0.8</f>
        <v>16.2</v>
      </c>
      <c r="D14" s="51">
        <v>17</v>
      </c>
      <c r="E14" s="51">
        <f>D14+0.8</f>
        <v>17.8</v>
      </c>
      <c r="F14" s="51">
        <f>E14+0.8</f>
        <v>18.600000000000001</v>
      </c>
      <c r="G14" s="51">
        <f>F14+1.1</f>
        <v>19.700000000000003</v>
      </c>
      <c r="H14" s="51">
        <f>G14+1.3</f>
        <v>21.000000000000004</v>
      </c>
      <c r="I14" s="333"/>
      <c r="J14" s="62"/>
      <c r="K14" s="62" t="s">
        <v>236</v>
      </c>
      <c r="L14" s="62" t="s">
        <v>236</v>
      </c>
      <c r="M14" s="62" t="s">
        <v>236</v>
      </c>
      <c r="N14" s="62"/>
      <c r="O14" s="62"/>
      <c r="P14" s="62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4" customFormat="1" ht="24.95" customHeight="1">
      <c r="A15" s="51" t="s">
        <v>171</v>
      </c>
      <c r="B15" s="54">
        <f>C15-0.7</f>
        <v>14.100000000000001</v>
      </c>
      <c r="C15" s="54">
        <f>D15-0.7</f>
        <v>14.8</v>
      </c>
      <c r="D15" s="54">
        <v>15.5</v>
      </c>
      <c r="E15" s="54">
        <f>D15+0.7</f>
        <v>16.2</v>
      </c>
      <c r="F15" s="54">
        <f>E15+0.7</f>
        <v>16.899999999999999</v>
      </c>
      <c r="G15" s="54">
        <f>F15+0.95</f>
        <v>17.849999999999998</v>
      </c>
      <c r="H15" s="51">
        <f>G15+0.95</f>
        <v>18.799999999999997</v>
      </c>
      <c r="I15" s="333"/>
      <c r="J15" s="62"/>
      <c r="K15" s="62" t="s">
        <v>236</v>
      </c>
      <c r="L15" s="62" t="s">
        <v>236</v>
      </c>
      <c r="M15" s="62" t="s">
        <v>236</v>
      </c>
      <c r="N15" s="62"/>
      <c r="O15" s="62"/>
      <c r="P15" s="62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4" customFormat="1" ht="24.95" customHeight="1">
      <c r="A16" s="51" t="s">
        <v>172</v>
      </c>
      <c r="B16" s="55">
        <f>C16</f>
        <v>2</v>
      </c>
      <c r="C16" s="55">
        <f>D16</f>
        <v>2</v>
      </c>
      <c r="D16" s="55">
        <v>2</v>
      </c>
      <c r="E16" s="55">
        <f t="shared" ref="E16:H16" si="5">D16</f>
        <v>2</v>
      </c>
      <c r="F16" s="55">
        <f t="shared" si="5"/>
        <v>2</v>
      </c>
      <c r="G16" s="55">
        <f t="shared" si="5"/>
        <v>2</v>
      </c>
      <c r="H16" s="51">
        <f t="shared" si="5"/>
        <v>2</v>
      </c>
      <c r="I16" s="333"/>
      <c r="J16" s="62"/>
      <c r="K16" s="62" t="s">
        <v>236</v>
      </c>
      <c r="L16" s="62" t="s">
        <v>236</v>
      </c>
      <c r="M16" s="62" t="s">
        <v>236</v>
      </c>
      <c r="N16" s="62"/>
      <c r="O16" s="62"/>
      <c r="P16" s="62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57" s="44" customFormat="1" ht="24.95" customHeight="1">
      <c r="A17" s="51"/>
      <c r="B17" s="51"/>
      <c r="C17" s="51"/>
      <c r="D17" s="49"/>
      <c r="E17" s="51"/>
      <c r="F17" s="51"/>
      <c r="G17" s="51"/>
      <c r="H17" s="51"/>
      <c r="I17" s="333"/>
      <c r="J17" s="62"/>
      <c r="K17" s="62"/>
      <c r="L17" s="62"/>
      <c r="M17" s="62"/>
      <c r="N17" s="62"/>
      <c r="O17" s="62"/>
      <c r="P17" s="62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pans="1:257" s="44" customFormat="1" ht="24.95" customHeight="1">
      <c r="A18" s="51"/>
      <c r="B18" s="51"/>
      <c r="C18" s="51"/>
      <c r="D18" s="49"/>
      <c r="E18" s="51"/>
      <c r="F18" s="51"/>
      <c r="G18" s="51"/>
      <c r="H18" s="51"/>
      <c r="I18" s="333"/>
      <c r="J18" s="62"/>
      <c r="K18" s="62"/>
      <c r="L18" s="62"/>
      <c r="M18" s="62"/>
      <c r="N18" s="62"/>
      <c r="O18" s="62"/>
      <c r="P18" s="62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57" s="44" customFormat="1" ht="24.95" customHeight="1">
      <c r="A19" s="51"/>
      <c r="B19" s="51"/>
      <c r="C19" s="51"/>
      <c r="D19" s="49"/>
      <c r="E19" s="51"/>
      <c r="F19" s="51"/>
      <c r="G19" s="51"/>
      <c r="H19" s="51"/>
      <c r="J19" s="62"/>
      <c r="K19" s="62"/>
      <c r="L19" s="62"/>
      <c r="M19" s="62"/>
      <c r="N19" s="62"/>
      <c r="O19" s="62"/>
      <c r="P19" s="62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1" spans="1:257">
      <c r="J21" s="64" t="s">
        <v>173</v>
      </c>
      <c r="K21" s="65">
        <v>45136</v>
      </c>
      <c r="L21" s="66" t="s">
        <v>174</v>
      </c>
      <c r="M21" s="64" t="s">
        <v>135</v>
      </c>
      <c r="N21" s="64" t="s">
        <v>175</v>
      </c>
      <c r="O21" s="44" t="s">
        <v>138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honeticPr fontId="52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B4" sqref="B4:B6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334" t="s">
        <v>239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s="2" customFormat="1" ht="18" customHeight="1">
      <c r="A2" s="343" t="s">
        <v>240</v>
      </c>
      <c r="B2" s="344" t="s">
        <v>241</v>
      </c>
      <c r="C2" s="344" t="s">
        <v>242</v>
      </c>
      <c r="D2" s="344" t="s">
        <v>243</v>
      </c>
      <c r="E2" s="344" t="s">
        <v>244</v>
      </c>
      <c r="F2" s="344" t="s">
        <v>245</v>
      </c>
      <c r="G2" s="344" t="s">
        <v>246</v>
      </c>
      <c r="H2" s="344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344" t="s">
        <v>253</v>
      </c>
      <c r="O2" s="344" t="s">
        <v>254</v>
      </c>
    </row>
    <row r="3" spans="1:15" s="2" customFormat="1" ht="18" customHeight="1">
      <c r="A3" s="343"/>
      <c r="B3" s="345"/>
      <c r="C3" s="345"/>
      <c r="D3" s="345"/>
      <c r="E3" s="345"/>
      <c r="F3" s="345"/>
      <c r="G3" s="345"/>
      <c r="H3" s="345"/>
      <c r="I3" s="4" t="s">
        <v>177</v>
      </c>
      <c r="J3" s="4" t="s">
        <v>177</v>
      </c>
      <c r="K3" s="4" t="s">
        <v>177</v>
      </c>
      <c r="L3" s="4" t="s">
        <v>177</v>
      </c>
      <c r="M3" s="4" t="s">
        <v>177</v>
      </c>
      <c r="N3" s="345"/>
      <c r="O3" s="345"/>
    </row>
    <row r="4" spans="1:15" s="3" customFormat="1" ht="30.95" customHeight="1">
      <c r="A4" s="22">
        <v>1</v>
      </c>
      <c r="B4" s="15">
        <v>230516531</v>
      </c>
      <c r="C4" s="16" t="s">
        <v>255</v>
      </c>
      <c r="D4" s="39" t="s">
        <v>115</v>
      </c>
      <c r="E4" s="16" t="s">
        <v>256</v>
      </c>
      <c r="F4" s="16" t="s">
        <v>257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>SUM(I4:M4)</f>
        <v>2</v>
      </c>
      <c r="O4" s="22"/>
    </row>
    <row r="5" spans="1:15" s="3" customFormat="1" ht="30.95" customHeight="1">
      <c r="A5" s="22">
        <v>2</v>
      </c>
      <c r="B5" s="16">
        <v>230518533</v>
      </c>
      <c r="C5" s="16" t="s">
        <v>255</v>
      </c>
      <c r="D5" s="39" t="s">
        <v>115</v>
      </c>
      <c r="E5" s="16" t="s">
        <v>256</v>
      </c>
      <c r="F5" s="16" t="s">
        <v>257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>SUM(I5:M5)</f>
        <v>6</v>
      </c>
      <c r="O5" s="22"/>
    </row>
    <row r="6" spans="1:15" ht="30.95" customHeight="1">
      <c r="A6" s="22">
        <v>3</v>
      </c>
      <c r="B6" s="15">
        <v>230516532</v>
      </c>
      <c r="C6" s="16" t="s">
        <v>255</v>
      </c>
      <c r="D6" s="39" t="s">
        <v>115</v>
      </c>
      <c r="E6" s="16" t="s">
        <v>256</v>
      </c>
      <c r="F6" s="16" t="s">
        <v>257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>SUM(I6:M6)</f>
        <v>3</v>
      </c>
      <c r="O6" s="11"/>
    </row>
    <row r="7" spans="1:15" ht="30.95" customHeight="1">
      <c r="A7" s="22"/>
      <c r="B7" s="15"/>
      <c r="C7" s="16"/>
      <c r="D7" s="39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9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335" t="s">
        <v>258</v>
      </c>
      <c r="B12" s="336"/>
      <c r="C12" s="336"/>
      <c r="D12" s="337"/>
      <c r="E12" s="338"/>
      <c r="F12" s="339"/>
      <c r="G12" s="339"/>
      <c r="H12" s="339"/>
      <c r="I12" s="340"/>
      <c r="J12" s="335" t="s">
        <v>259</v>
      </c>
      <c r="K12" s="336"/>
      <c r="L12" s="336"/>
      <c r="M12" s="337"/>
      <c r="N12" s="12"/>
      <c r="O12" s="14"/>
    </row>
    <row r="13" spans="1:15" ht="72.95" customHeight="1">
      <c r="A13" s="341" t="s">
        <v>260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zoomScale="125" zoomScaleNormal="125" workbookViewId="0">
      <selection activeCell="A13" sqref="A13:M13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334" t="s">
        <v>261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23" s="2" customFormat="1" ht="18" customHeight="1">
      <c r="A2" s="343" t="s">
        <v>240</v>
      </c>
      <c r="B2" s="344" t="s">
        <v>245</v>
      </c>
      <c r="C2" s="344" t="s">
        <v>241</v>
      </c>
      <c r="D2" s="344" t="s">
        <v>242</v>
      </c>
      <c r="E2" s="344" t="s">
        <v>243</v>
      </c>
      <c r="F2" s="344" t="s">
        <v>244</v>
      </c>
      <c r="G2" s="343" t="s">
        <v>262</v>
      </c>
      <c r="H2" s="343"/>
      <c r="I2" s="343" t="s">
        <v>263</v>
      </c>
      <c r="J2" s="343"/>
      <c r="K2" s="349" t="s">
        <v>264</v>
      </c>
      <c r="L2" s="351" t="s">
        <v>265</v>
      </c>
      <c r="M2" s="353" t="s">
        <v>266</v>
      </c>
    </row>
    <row r="3" spans="1:23" s="2" customFormat="1" ht="21" customHeight="1">
      <c r="A3" s="343"/>
      <c r="B3" s="345"/>
      <c r="C3" s="345"/>
      <c r="D3" s="345"/>
      <c r="E3" s="345"/>
      <c r="F3" s="345"/>
      <c r="G3" s="4" t="s">
        <v>267</v>
      </c>
      <c r="H3" s="4" t="s">
        <v>268</v>
      </c>
      <c r="I3" s="4" t="s">
        <v>267</v>
      </c>
      <c r="J3" s="4" t="s">
        <v>268</v>
      </c>
      <c r="K3" s="350"/>
      <c r="L3" s="352"/>
      <c r="M3" s="354"/>
    </row>
    <row r="4" spans="1:23" ht="20.100000000000001" customHeight="1">
      <c r="A4" s="6">
        <v>1</v>
      </c>
      <c r="B4" s="16" t="s">
        <v>257</v>
      </c>
      <c r="C4" s="15">
        <v>230516531</v>
      </c>
      <c r="D4" s="16" t="s">
        <v>255</v>
      </c>
      <c r="E4" s="39" t="s">
        <v>115</v>
      </c>
      <c r="F4" s="16" t="s">
        <v>256</v>
      </c>
      <c r="G4" s="6">
        <v>-0.5</v>
      </c>
      <c r="H4" s="6">
        <v>0</v>
      </c>
      <c r="I4" s="6">
        <v>-0.3</v>
      </c>
      <c r="J4" s="6">
        <v>-0.5</v>
      </c>
      <c r="K4" s="6">
        <f t="shared" ref="K4:K6" si="0">SUM(G4:J4)</f>
        <v>-1.3</v>
      </c>
      <c r="L4" s="6" t="s">
        <v>269</v>
      </c>
      <c r="M4" s="6" t="s">
        <v>270</v>
      </c>
    </row>
    <row r="5" spans="1:23" ht="20.100000000000001" customHeight="1">
      <c r="A5" s="6">
        <v>2</v>
      </c>
      <c r="B5" s="16" t="s">
        <v>257</v>
      </c>
      <c r="C5" s="16">
        <v>230518533</v>
      </c>
      <c r="D5" s="16" t="s">
        <v>255</v>
      </c>
      <c r="E5" s="39" t="s">
        <v>115</v>
      </c>
      <c r="F5" s="16" t="s">
        <v>256</v>
      </c>
      <c r="G5" s="6">
        <v>-0.8</v>
      </c>
      <c r="H5" s="6">
        <v>0</v>
      </c>
      <c r="I5" s="6">
        <v>-0.4</v>
      </c>
      <c r="J5" s="6">
        <v>-0.5</v>
      </c>
      <c r="K5" s="6">
        <f t="shared" si="0"/>
        <v>-1.7000000000000002</v>
      </c>
      <c r="L5" s="6" t="s">
        <v>269</v>
      </c>
      <c r="M5" s="6" t="s">
        <v>270</v>
      </c>
    </row>
    <row r="6" spans="1:23" ht="20.100000000000001" customHeight="1">
      <c r="A6" s="6">
        <v>3</v>
      </c>
      <c r="B6" s="16" t="s">
        <v>257</v>
      </c>
      <c r="C6" s="15">
        <v>230516532</v>
      </c>
      <c r="D6" s="16" t="s">
        <v>255</v>
      </c>
      <c r="E6" s="39" t="s">
        <v>115</v>
      </c>
      <c r="F6" s="16" t="s">
        <v>256</v>
      </c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269</v>
      </c>
      <c r="M6" s="6" t="s">
        <v>270</v>
      </c>
    </row>
    <row r="7" spans="1:23" ht="20.100000000000001" customHeight="1">
      <c r="A7" s="6"/>
      <c r="B7" s="16"/>
      <c r="C7" s="15"/>
      <c r="D7" s="16"/>
      <c r="E7" s="39"/>
      <c r="F7" s="16"/>
      <c r="G7" s="6"/>
      <c r="H7" s="6"/>
      <c r="I7" s="6"/>
      <c r="J7" s="6"/>
      <c r="K7" s="6"/>
      <c r="L7" s="6"/>
      <c r="M7" s="6"/>
    </row>
    <row r="8" spans="1:23" ht="20.100000000000001" customHeight="1">
      <c r="A8" s="6"/>
      <c r="B8" s="16"/>
      <c r="C8" s="15"/>
      <c r="D8" s="16"/>
      <c r="E8" s="39"/>
      <c r="F8" s="16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41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41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335" t="s">
        <v>271</v>
      </c>
      <c r="B12" s="336"/>
      <c r="C12" s="336"/>
      <c r="D12" s="336"/>
      <c r="E12" s="337"/>
      <c r="F12" s="338"/>
      <c r="G12" s="340"/>
      <c r="H12" s="335" t="s">
        <v>259</v>
      </c>
      <c r="I12" s="336"/>
      <c r="J12" s="336"/>
      <c r="K12" s="337"/>
      <c r="L12" s="346"/>
      <c r="M12" s="347"/>
    </row>
    <row r="13" spans="1:23" ht="63" customHeight="1">
      <c r="A13" s="341" t="s">
        <v>272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6.5">
      <c r="A14" s="341" t="s">
        <v>273</v>
      </c>
      <c r="B14" s="348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2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G11" sqref="G1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34" t="s">
        <v>274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</row>
    <row r="2" spans="1:23" s="2" customFormat="1" ht="15.95" customHeight="1">
      <c r="A2" s="344" t="s">
        <v>275</v>
      </c>
      <c r="B2" s="344" t="s">
        <v>245</v>
      </c>
      <c r="C2" s="344" t="s">
        <v>241</v>
      </c>
      <c r="D2" s="344" t="s">
        <v>242</v>
      </c>
      <c r="E2" s="344" t="s">
        <v>243</v>
      </c>
      <c r="F2" s="344" t="s">
        <v>244</v>
      </c>
      <c r="G2" s="355" t="s">
        <v>276</v>
      </c>
      <c r="H2" s="356"/>
      <c r="I2" s="357"/>
      <c r="J2" s="355" t="s">
        <v>277</v>
      </c>
      <c r="K2" s="356"/>
      <c r="L2" s="357"/>
      <c r="M2" s="355" t="s">
        <v>278</v>
      </c>
      <c r="N2" s="356"/>
      <c r="O2" s="357"/>
      <c r="P2" s="355" t="s">
        <v>279</v>
      </c>
      <c r="Q2" s="356"/>
      <c r="R2" s="357"/>
      <c r="S2" s="356" t="s">
        <v>280</v>
      </c>
      <c r="T2" s="356"/>
      <c r="U2" s="357"/>
      <c r="V2" s="365" t="s">
        <v>281</v>
      </c>
      <c r="W2" s="365" t="s">
        <v>254</v>
      </c>
    </row>
    <row r="3" spans="1:23" s="2" customFormat="1" ht="18" customHeight="1">
      <c r="A3" s="345"/>
      <c r="B3" s="364"/>
      <c r="C3" s="364"/>
      <c r="D3" s="364"/>
      <c r="E3" s="364"/>
      <c r="F3" s="364"/>
      <c r="G3" s="4" t="s">
        <v>282</v>
      </c>
      <c r="H3" s="4" t="s">
        <v>68</v>
      </c>
      <c r="I3" s="4" t="s">
        <v>245</v>
      </c>
      <c r="J3" s="4" t="s">
        <v>282</v>
      </c>
      <c r="K3" s="4" t="s">
        <v>68</v>
      </c>
      <c r="L3" s="4" t="s">
        <v>245</v>
      </c>
      <c r="M3" s="4" t="s">
        <v>282</v>
      </c>
      <c r="N3" s="4" t="s">
        <v>68</v>
      </c>
      <c r="O3" s="4" t="s">
        <v>245</v>
      </c>
      <c r="P3" s="4" t="s">
        <v>282</v>
      </c>
      <c r="Q3" s="4" t="s">
        <v>68</v>
      </c>
      <c r="R3" s="4" t="s">
        <v>245</v>
      </c>
      <c r="S3" s="4" t="s">
        <v>282</v>
      </c>
      <c r="T3" s="4" t="s">
        <v>68</v>
      </c>
      <c r="U3" s="4" t="s">
        <v>245</v>
      </c>
      <c r="V3" s="366"/>
      <c r="W3" s="366"/>
    </row>
    <row r="4" spans="1:23" s="31" customFormat="1" ht="30" customHeight="1">
      <c r="A4" s="358" t="s">
        <v>283</v>
      </c>
      <c r="B4" s="16" t="s">
        <v>257</v>
      </c>
      <c r="C4" s="15">
        <v>230516531</v>
      </c>
      <c r="D4" s="33" t="s">
        <v>284</v>
      </c>
      <c r="E4" s="16" t="s">
        <v>115</v>
      </c>
      <c r="F4" s="16" t="s">
        <v>256</v>
      </c>
      <c r="G4" s="34" t="s">
        <v>285</v>
      </c>
      <c r="H4" s="32" t="s">
        <v>286</v>
      </c>
      <c r="I4" s="32" t="s">
        <v>287</v>
      </c>
      <c r="J4" s="39"/>
      <c r="K4" s="32"/>
      <c r="L4" s="16"/>
      <c r="M4" s="32"/>
      <c r="N4" s="32"/>
      <c r="O4" s="32"/>
      <c r="P4" s="40"/>
      <c r="Q4" s="32"/>
      <c r="R4" s="32"/>
      <c r="S4" s="32"/>
      <c r="T4" s="32"/>
      <c r="U4" s="32"/>
      <c r="V4" s="35"/>
      <c r="W4" s="35"/>
    </row>
    <row r="5" spans="1:23" ht="30" customHeight="1">
      <c r="A5" s="359"/>
      <c r="B5" s="16" t="s">
        <v>257</v>
      </c>
      <c r="C5" s="16">
        <v>230518533</v>
      </c>
      <c r="D5" s="33" t="s">
        <v>284</v>
      </c>
      <c r="E5" s="16" t="s">
        <v>115</v>
      </c>
      <c r="F5" s="16" t="s">
        <v>256</v>
      </c>
      <c r="G5" s="355" t="s">
        <v>288</v>
      </c>
      <c r="H5" s="356"/>
      <c r="I5" s="357"/>
      <c r="J5" s="355" t="s">
        <v>289</v>
      </c>
      <c r="K5" s="356"/>
      <c r="L5" s="357"/>
      <c r="M5" s="355" t="s">
        <v>290</v>
      </c>
      <c r="N5" s="356"/>
      <c r="O5" s="357"/>
      <c r="P5" s="355" t="s">
        <v>291</v>
      </c>
      <c r="Q5" s="356"/>
      <c r="R5" s="357"/>
      <c r="S5" s="356" t="s">
        <v>292</v>
      </c>
      <c r="T5" s="356"/>
      <c r="U5" s="357"/>
      <c r="V5" s="6"/>
      <c r="W5" s="6"/>
    </row>
    <row r="6" spans="1:23" ht="30" customHeight="1">
      <c r="A6" s="359"/>
      <c r="B6" s="16" t="s">
        <v>257</v>
      </c>
      <c r="C6" s="15">
        <v>230516532</v>
      </c>
      <c r="D6" s="33" t="s">
        <v>284</v>
      </c>
      <c r="E6" s="16" t="s">
        <v>115</v>
      </c>
      <c r="F6" s="16" t="s">
        <v>256</v>
      </c>
      <c r="G6" s="4" t="s">
        <v>282</v>
      </c>
      <c r="H6" s="4" t="s">
        <v>68</v>
      </c>
      <c r="I6" s="4" t="s">
        <v>245</v>
      </c>
      <c r="J6" s="4" t="s">
        <v>282</v>
      </c>
      <c r="K6" s="4" t="s">
        <v>68</v>
      </c>
      <c r="L6" s="4" t="s">
        <v>245</v>
      </c>
      <c r="M6" s="4" t="s">
        <v>282</v>
      </c>
      <c r="N6" s="4" t="s">
        <v>68</v>
      </c>
      <c r="O6" s="4" t="s">
        <v>245</v>
      </c>
      <c r="P6" s="4" t="s">
        <v>282</v>
      </c>
      <c r="Q6" s="4" t="s">
        <v>68</v>
      </c>
      <c r="R6" s="4" t="s">
        <v>245</v>
      </c>
      <c r="S6" s="4" t="s">
        <v>282</v>
      </c>
      <c r="T6" s="4" t="s">
        <v>68</v>
      </c>
      <c r="U6" s="4" t="s">
        <v>245</v>
      </c>
      <c r="V6" s="6"/>
      <c r="W6" s="6"/>
    </row>
    <row r="7" spans="1:23" s="31" customFormat="1" ht="30" customHeight="1">
      <c r="A7" s="360"/>
      <c r="B7" s="16"/>
      <c r="C7" s="15"/>
      <c r="D7" s="33"/>
      <c r="E7" s="16"/>
      <c r="F7" s="16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293</v>
      </c>
      <c r="W7" s="35"/>
    </row>
    <row r="8" spans="1:23" ht="30" customHeight="1">
      <c r="A8" s="36"/>
      <c r="B8" s="16"/>
      <c r="C8" s="15"/>
      <c r="D8" s="33"/>
      <c r="E8" s="16"/>
      <c r="F8" s="16"/>
      <c r="G8" s="343"/>
      <c r="H8" s="343"/>
      <c r="I8" s="343"/>
      <c r="J8" s="355"/>
      <c r="K8" s="356"/>
      <c r="L8" s="357"/>
      <c r="M8" s="355"/>
      <c r="N8" s="356"/>
      <c r="O8" s="357"/>
      <c r="P8" s="355"/>
      <c r="Q8" s="356"/>
      <c r="R8" s="357"/>
      <c r="S8" s="356"/>
      <c r="T8" s="356"/>
      <c r="U8" s="357"/>
      <c r="V8" s="6"/>
      <c r="W8" s="6"/>
    </row>
    <row r="9" spans="1:23" ht="14.25" customHeight="1">
      <c r="A9" s="11"/>
      <c r="B9" s="11"/>
      <c r="C9" s="33"/>
      <c r="D9" s="37"/>
      <c r="E9" s="3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5" customHeight="1">
      <c r="A10" s="361"/>
      <c r="B10" s="361"/>
      <c r="C10" s="11"/>
      <c r="D10" s="33"/>
      <c r="E10" s="362"/>
      <c r="F10" s="36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361"/>
      <c r="B11" s="361"/>
      <c r="C11" s="11"/>
      <c r="D11" s="33"/>
      <c r="E11" s="363"/>
      <c r="F11" s="36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362"/>
      <c r="B12" s="362"/>
      <c r="C12" s="362"/>
      <c r="D12" s="362"/>
      <c r="E12" s="362"/>
      <c r="F12" s="36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4.25" customHeight="1">
      <c r="A13" s="363"/>
      <c r="B13" s="363"/>
      <c r="C13" s="363"/>
      <c r="D13" s="363"/>
      <c r="E13" s="363"/>
      <c r="F13" s="36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ht="29.25" customHeight="1">
      <c r="A15" s="335" t="s">
        <v>258</v>
      </c>
      <c r="B15" s="336"/>
      <c r="C15" s="336"/>
      <c r="D15" s="336"/>
      <c r="E15" s="337"/>
      <c r="F15" s="338"/>
      <c r="G15" s="340"/>
      <c r="H15" s="30"/>
      <c r="I15" s="30"/>
      <c r="J15" s="335" t="s">
        <v>259</v>
      </c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7"/>
      <c r="V15" s="12"/>
      <c r="W15" s="14"/>
    </row>
    <row r="16" spans="1:23" ht="72.95" customHeight="1">
      <c r="A16" s="341" t="s">
        <v>272</v>
      </c>
      <c r="B16" s="341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</row>
  </sheetData>
  <mergeCells count="39">
    <mergeCell ref="E10:E11"/>
    <mergeCell ref="E12:E13"/>
    <mergeCell ref="F2:F3"/>
    <mergeCell ref="F10:F11"/>
    <mergeCell ref="F12:F13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52" type="noConversion"/>
  <dataValidations count="1">
    <dataValidation type="list" allowBlank="1" showInputMessage="1" showErrorMessage="1" sqref="W1 W4 W5 W6 W7 W8 V9 W10 W11 W12:W13 W1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2023-08-03T06:22:17Z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