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2252\6-17首期\"/>
    </mc:Choice>
  </mc:AlternateContent>
  <xr:revisionPtr revIDLastSave="0" documentId="13_ncr:1_{700F3DCB-6361-43B2-8C26-D08A9DF1A641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5" i="12" l="1"/>
  <c r="H4" i="12"/>
  <c r="K5" i="8"/>
  <c r="K4" i="8"/>
  <c r="N6" i="7"/>
  <c r="N5" i="7"/>
  <c r="N4" i="7"/>
  <c r="G17" i="6"/>
  <c r="H17" i="6" s="1"/>
  <c r="F17" i="6"/>
  <c r="E17" i="6"/>
  <c r="C17" i="6"/>
  <c r="B17" i="6" s="1"/>
  <c r="F16" i="6"/>
  <c r="G16" i="6" s="1"/>
  <c r="E16" i="6"/>
  <c r="C16" i="6"/>
  <c r="B16" i="6" s="1"/>
  <c r="B15" i="6" s="1"/>
  <c r="F15" i="6"/>
  <c r="E15" i="6"/>
  <c r="D15" i="6"/>
  <c r="C15" i="6"/>
  <c r="E14" i="6"/>
  <c r="F14" i="6" s="1"/>
  <c r="G14" i="6" s="1"/>
  <c r="H14" i="6" s="1"/>
  <c r="C14" i="6"/>
  <c r="B14" i="6"/>
  <c r="E13" i="6"/>
  <c r="F13" i="6" s="1"/>
  <c r="G13" i="6" s="1"/>
  <c r="H13" i="6" s="1"/>
  <c r="C13" i="6"/>
  <c r="B13" i="6" s="1"/>
  <c r="E12" i="6"/>
  <c r="F12" i="6" s="1"/>
  <c r="G12" i="6" s="1"/>
  <c r="H12" i="6" s="1"/>
  <c r="C12" i="6"/>
  <c r="B12" i="6"/>
  <c r="E11" i="6"/>
  <c r="F11" i="6" s="1"/>
  <c r="G11" i="6" s="1"/>
  <c r="H11" i="6" s="1"/>
  <c r="C11" i="6"/>
  <c r="B11" i="6" s="1"/>
  <c r="E10" i="6"/>
  <c r="F10" i="6" s="1"/>
  <c r="G10" i="6" s="1"/>
  <c r="H10" i="6" s="1"/>
  <c r="C10" i="6"/>
  <c r="B10" i="6"/>
  <c r="E9" i="6"/>
  <c r="D9" i="6"/>
  <c r="F8" i="6"/>
  <c r="G8" i="6" s="1"/>
  <c r="E8" i="6"/>
  <c r="C8" i="6"/>
  <c r="B8" i="6" s="1"/>
  <c r="B9" i="6" s="1"/>
  <c r="F7" i="6"/>
  <c r="G7" i="6" s="1"/>
  <c r="H7" i="6" s="1"/>
  <c r="E7" i="6"/>
  <c r="C7" i="6"/>
  <c r="B7" i="6" s="1"/>
  <c r="F6" i="6"/>
  <c r="G6" i="6" s="1"/>
  <c r="H6" i="6" s="1"/>
  <c r="E6" i="6"/>
  <c r="C6" i="6"/>
  <c r="B6" i="6" s="1"/>
  <c r="E17" i="14"/>
  <c r="F17" i="14" s="1"/>
  <c r="C17" i="14"/>
  <c r="B17" i="14" s="1"/>
  <c r="F16" i="14"/>
  <c r="G16" i="14" s="1"/>
  <c r="E16" i="14"/>
  <c r="C16" i="14"/>
  <c r="B16" i="14" s="1"/>
  <c r="B15" i="14" s="1"/>
  <c r="E15" i="14"/>
  <c r="D15" i="14"/>
  <c r="E14" i="14"/>
  <c r="F14" i="14" s="1"/>
  <c r="G14" i="14" s="1"/>
  <c r="H14" i="14" s="1"/>
  <c r="C14" i="14"/>
  <c r="B14" i="14"/>
  <c r="E13" i="14"/>
  <c r="F13" i="14" s="1"/>
  <c r="G13" i="14" s="1"/>
  <c r="H13" i="14" s="1"/>
  <c r="C13" i="14"/>
  <c r="B13" i="14"/>
  <c r="E12" i="14"/>
  <c r="F12" i="14" s="1"/>
  <c r="G12" i="14" s="1"/>
  <c r="H12" i="14" s="1"/>
  <c r="C12" i="14"/>
  <c r="B12" i="14"/>
  <c r="E11" i="14"/>
  <c r="F11" i="14" s="1"/>
  <c r="G11" i="14" s="1"/>
  <c r="H11" i="14" s="1"/>
  <c r="C11" i="14"/>
  <c r="B11" i="14"/>
  <c r="E10" i="14"/>
  <c r="F10" i="14" s="1"/>
  <c r="G10" i="14" s="1"/>
  <c r="H10" i="14" s="1"/>
  <c r="C10" i="14"/>
  <c r="B10" i="14"/>
  <c r="D9" i="14"/>
  <c r="E8" i="14"/>
  <c r="E9" i="14" s="1"/>
  <c r="C8" i="14"/>
  <c r="B8" i="14" s="1"/>
  <c r="B9" i="14" s="1"/>
  <c r="F7" i="14"/>
  <c r="G7" i="14" s="1"/>
  <c r="H7" i="14" s="1"/>
  <c r="E7" i="14"/>
  <c r="C7" i="14"/>
  <c r="B7" i="14" s="1"/>
  <c r="E6" i="14"/>
  <c r="F6" i="14" s="1"/>
  <c r="G6" i="14" s="1"/>
  <c r="H6" i="14" s="1"/>
  <c r="C6" i="14"/>
  <c r="B6" i="14" s="1"/>
  <c r="E14" i="13"/>
  <c r="F14" i="13" s="1"/>
  <c r="G14" i="13" s="1"/>
  <c r="H14" i="13" s="1"/>
  <c r="C14" i="13"/>
  <c r="B14" i="13" s="1"/>
  <c r="E13" i="13"/>
  <c r="E12" i="13" s="1"/>
  <c r="C13" i="13"/>
  <c r="B13" i="13" s="1"/>
  <c r="D12" i="13"/>
  <c r="E11" i="13"/>
  <c r="F11" i="13" s="1"/>
  <c r="G11" i="13" s="1"/>
  <c r="H11" i="13" s="1"/>
  <c r="C11" i="13"/>
  <c r="B11" i="13" s="1"/>
  <c r="E10" i="13"/>
  <c r="F10" i="13" s="1"/>
  <c r="G10" i="13" s="1"/>
  <c r="H10" i="13" s="1"/>
  <c r="C10" i="13"/>
  <c r="B10" i="13" s="1"/>
  <c r="E9" i="13"/>
  <c r="F9" i="13" s="1"/>
  <c r="G9" i="13" s="1"/>
  <c r="H9" i="13" s="1"/>
  <c r="C9" i="13"/>
  <c r="B9" i="13" s="1"/>
  <c r="E8" i="13"/>
  <c r="F8" i="13" s="1"/>
  <c r="G8" i="13" s="1"/>
  <c r="H8" i="13" s="1"/>
  <c r="C8" i="13"/>
  <c r="B8" i="13" s="1"/>
  <c r="E7" i="13"/>
  <c r="F7" i="13" s="1"/>
  <c r="C7" i="13"/>
  <c r="B7" i="13" s="1"/>
  <c r="E6" i="13"/>
  <c r="F6" i="13" s="1"/>
  <c r="G6" i="13" s="1"/>
  <c r="H6" i="13" s="1"/>
  <c r="C6" i="13"/>
  <c r="B6" i="13" s="1"/>
  <c r="C12" i="13" l="1"/>
  <c r="G15" i="6"/>
  <c r="H16" i="6"/>
  <c r="H15" i="6" s="1"/>
  <c r="G17" i="14"/>
  <c r="H17" i="14" s="1"/>
  <c r="F15" i="14"/>
  <c r="G9" i="6"/>
  <c r="H8" i="6"/>
  <c r="H9" i="6" s="1"/>
  <c r="B12" i="13"/>
  <c r="G15" i="14"/>
  <c r="H16" i="14"/>
  <c r="G7" i="13"/>
  <c r="F8" i="14"/>
  <c r="C9" i="14"/>
  <c r="F13" i="13"/>
  <c r="C15" i="14"/>
  <c r="F9" i="6"/>
  <c r="C9" i="6"/>
  <c r="F9" i="14" l="1"/>
  <c r="G8" i="14"/>
  <c r="H7" i="13"/>
  <c r="F12" i="13"/>
  <c r="G13" i="13"/>
  <c r="H15" i="14"/>
  <c r="H8" i="14" l="1"/>
  <c r="H9" i="14" s="1"/>
  <c r="G9" i="14"/>
  <c r="G12" i="13"/>
  <c r="H13" i="13"/>
  <c r="H12" i="13" s="1"/>
</calcChain>
</file>

<file path=xl/sharedStrings.xml><?xml version="1.0" encoding="utf-8"?>
<sst xmlns="http://schemas.openxmlformats.org/spreadsheetml/2006/main" count="826" uniqueCount="342">
  <si>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</si>
  <si>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</si>
  <si>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</si>
  <si>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</si>
  <si>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</si>
  <si>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</si>
  <si>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</si>
  <si>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</si>
  <si>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</si>
  <si>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</si>
  <si>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</si>
  <si>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</si>
  <si>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</si>
  <si>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</si>
  <si>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</si>
  <si>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</si>
  <si>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</si>
  <si>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</si>
  <si>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</si>
  <si>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</si>
  <si>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</si>
  <si>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</si>
  <si>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</si>
  <si>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</si>
  <si>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</si>
  <si>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</si>
  <si>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</si>
  <si>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</si>
  <si>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</si>
  <si>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</si>
  <si>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</si>
  <si>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</si>
  <si>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</si>
  <si>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</si>
  <si>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</si>
  <si>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</si>
  <si>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</si>
  <si>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</si>
  <si>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</si>
  <si>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</si>
  <si>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</si>
  <si>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</si>
  <si>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</si>
  <si>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</si>
  <si>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</si>
  <si>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</si>
  <si>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</si>
  <si>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</si>
  <si>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</si>
  <si>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</si>
  <si>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</si>
  <si>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</si>
  <si>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</si>
  <si>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</si>
  <si>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</si>
  <si>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</si>
  <si>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</si>
  <si>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</si>
  <si>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</si>
  <si>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</si>
  <si>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</si>
  <si>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</si>
  <si>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</si>
  <si>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TAMMAL92252</t>
  </si>
  <si>
    <t>合同交期</t>
  </si>
  <si>
    <t>4-30.9-10.9-25.</t>
  </si>
  <si>
    <t>产前确认样</t>
  </si>
  <si>
    <t>有</t>
  </si>
  <si>
    <t>无</t>
  </si>
  <si>
    <t>品名</t>
  </si>
  <si>
    <t>女式徒步裤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</si>
  <si>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</si>
  <si>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</si>
  <si>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</si>
  <si>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</si>
  <si>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</si>
  <si>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</si>
  <si>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</si>
  <si>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</si>
  <si>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</si>
  <si>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</si>
  <si>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</si>
  <si>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</si>
  <si>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</si>
  <si>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</si>
  <si>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</si>
  <si>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</si>
  <si>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</si>
  <si>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</si>
  <si>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</si>
  <si>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</si>
  <si>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</si>
  <si>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</si>
  <si>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</si>
  <si>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</si>
  <si>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</si>
  <si>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</si>
  <si>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</si>
  <si>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</si>
  <si>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</si>
  <si>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</si>
  <si>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</si>
  <si>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</si>
  <si>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</si>
  <si>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</si>
  <si>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</si>
  <si>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</si>
  <si>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</si>
  <si>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</si>
  <si>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</si>
  <si>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</si>
  <si>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</si>
  <si>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</si>
  <si>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</si>
  <si>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</si>
  <si>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</si>
  <si>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</si>
  <si>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</si>
  <si>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</si>
  <si>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</si>
  <si>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</si>
  <si>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</si>
  <si>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</si>
  <si>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</si>
  <si>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</si>
  <si>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</si>
  <si>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</si>
  <si>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</si>
  <si>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</si>
  <si>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</si>
  <si>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</si>
  <si>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</si>
  <si>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</si>
  <si>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</si>
  <si>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</si>
  <si>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</si>
  <si>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</si>
  <si>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</si>
  <si>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</si>
  <si>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</si>
  <si>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</si>
  <si>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</si>
  <si>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</si>
  <si>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</si>
  <si>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</si>
  <si>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</si>
  <si>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</si>
  <si>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女徒步裤</t>
  </si>
  <si>
    <t>部位名称</t>
  </si>
  <si>
    <t>指示规格  FINAL SPEC</t>
  </si>
  <si>
    <t>样品规格  SAMPLE SPEC</t>
  </si>
  <si>
    <t>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</si>
  <si>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</si>
  <si>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</si>
  <si>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</si>
  <si>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</si>
  <si>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</si>
  <si>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</si>
  <si>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</si>
  <si>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</t>
  </si>
  <si>
    <t>+0.8</t>
  </si>
  <si>
    <t>内裆长</t>
  </si>
  <si>
    <t>腰围 平量</t>
  </si>
  <si>
    <t>-1.5</t>
  </si>
  <si>
    <t>腰带</t>
  </si>
  <si>
    <t>0</t>
  </si>
  <si>
    <t>腰围 拉量</t>
  </si>
  <si>
    <t>臀围</t>
  </si>
  <si>
    <t>腿围/2</t>
  </si>
  <si>
    <t>膝围/2</t>
  </si>
  <si>
    <t>脚口/2</t>
  </si>
  <si>
    <t>总裆宽</t>
  </si>
  <si>
    <t>前裆长 含腰</t>
  </si>
  <si>
    <t>后裆长 含腰</t>
  </si>
  <si>
    <t xml:space="preserve">     初期请洗测2-3件，有问题的另加测量数量。</t>
  </si>
  <si>
    <t>验货时间：2023-6-15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</si>
  <si>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</si>
  <si>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</si>
  <si>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</si>
  <si>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</si>
  <si>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</si>
  <si>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</si>
  <si>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</si>
  <si>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</si>
  <si>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</si>
  <si>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</si>
  <si>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</si>
  <si>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</si>
  <si>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</si>
  <si>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</si>
  <si>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</si>
  <si>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4-25.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</si>
  <si>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</si>
  <si>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</si>
  <si>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</si>
  <si>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</si>
  <si>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</si>
  <si>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</si>
  <si>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</si>
  <si>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</si>
  <si>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</si>
  <si>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</si>
  <si>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</si>
  <si>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</si>
  <si>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</si>
  <si>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</si>
  <si>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</si>
  <si>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</si>
  <si>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</si>
  <si>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</si>
  <si>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</si>
  <si>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</si>
  <si>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</si>
  <si>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</si>
  <si>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</si>
  <si>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</si>
  <si>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</si>
  <si>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</si>
  <si>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</si>
  <si>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</si>
  <si>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</si>
  <si>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</si>
  <si>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</si>
  <si>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</si>
  <si>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</si>
  <si>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</si>
  <si>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</si>
  <si>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</si>
  <si>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</si>
  <si>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</si>
  <si>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</si>
  <si>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</si>
  <si>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</si>
  <si>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</si>
  <si>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</si>
  <si>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</si>
  <si>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</si>
  <si>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</si>
  <si>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</si>
  <si>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</si>
  <si>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</si>
  <si>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</si>
  <si>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</si>
  <si>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</si>
  <si>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</si>
  <si>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</si>
  <si>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</si>
  <si>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</si>
  <si>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</si>
  <si>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</si>
  <si>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</si>
  <si>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</si>
  <si>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</si>
  <si>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</si>
  <si>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</si>
  <si>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</si>
  <si>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</si>
  <si>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102.</t>
  </si>
  <si>
    <t>FK04370</t>
  </si>
  <si>
    <t>22FW蓝黑/O47//19FW木炭灰</t>
  </si>
  <si>
    <t>TAMMAL91251/TAMMAL92252</t>
  </si>
  <si>
    <t>上海汇良</t>
  </si>
  <si>
    <t>YES</t>
  </si>
  <si>
    <t>19SS黑色/E77//19FW木炭灰</t>
  </si>
  <si>
    <t>TAMMAL91251</t>
  </si>
  <si>
    <t>22SS深灰/M77//19FW木炭灰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</si>
  <si>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</si>
  <si>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</si>
  <si>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</si>
  <si>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</si>
  <si>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</si>
  <si>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</si>
  <si>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</si>
  <si>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</si>
  <si>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</si>
  <si>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</si>
  <si>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</si>
  <si>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</si>
  <si>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</si>
  <si>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</si>
  <si>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</si>
  <si>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</si>
  <si>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</si>
  <si>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</si>
  <si>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</si>
  <si>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</si>
  <si>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</si>
  <si>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</si>
  <si>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</si>
  <si>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</si>
  <si>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</si>
  <si>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松紧带/2.5cm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</si>
  <si>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</si>
  <si>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</si>
  <si>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</si>
  <si>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</si>
  <si>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</si>
  <si>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</si>
  <si>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</si>
  <si>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</si>
  <si>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</si>
  <si>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</si>
  <si>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</si>
  <si>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</si>
  <si>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</si>
  <si>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</si>
  <si>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</si>
  <si>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</si>
  <si>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</si>
  <si>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</si>
  <si>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</si>
  <si>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</si>
  <si>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</si>
  <si>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</si>
  <si>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</si>
  <si>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</si>
  <si>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</si>
  <si>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</si>
  <si>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</si>
  <si>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XXXX黑色/713/</t>
  </si>
  <si>
    <t>后腰</t>
  </si>
  <si>
    <t xml:space="preserve">TOREAD三角斜纹布底标 </t>
  </si>
  <si>
    <t>22FW蓝黑/O47/</t>
  </si>
  <si>
    <t>前袋</t>
  </si>
  <si>
    <t xml:space="preserve">TOREAD高周波立体纹烫标（男）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</si>
  <si>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</si>
  <si>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</si>
  <si>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</si>
  <si>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</si>
  <si>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松紧带/4.5cm 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</si>
  <si>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</si>
  <si>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</si>
  <si>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2" type="noConversion"/>
  </si>
  <si>
    <t>大货首件</t>
    <phoneticPr fontId="42" type="noConversion"/>
  </si>
  <si>
    <t>-0.6</t>
    <phoneticPr fontId="42" type="noConversion"/>
  </si>
  <si>
    <t>+3</t>
    <phoneticPr fontId="42" type="noConversion"/>
  </si>
  <si>
    <t>+1</t>
    <phoneticPr fontId="42" type="noConversion"/>
  </si>
  <si>
    <t>+0.2</t>
    <phoneticPr fontId="42" type="noConversion"/>
  </si>
  <si>
    <t>-1.2</t>
    <phoneticPr fontId="42" type="noConversion"/>
  </si>
  <si>
    <t>+0.5</t>
    <phoneticPr fontId="42" type="noConversion"/>
  </si>
  <si>
    <t>-0.8</t>
    <phoneticPr fontId="42" type="noConversion"/>
  </si>
  <si>
    <t>黑（未洗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</si>
</sst>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8" fillId="0" borderId="0">
      <alignment horizontal="center" vertical="center"/>
    </xf>
    <xf numFmtId="0" fontId="3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8" fillId="0" borderId="0"/>
    <xf numFmtId="0" fontId="37" fillId="0" borderId="0"/>
    <xf numFmtId="0" fontId="37" fillId="0" borderId="0">
      <alignment vertical="center"/>
    </xf>
    <xf numFmtId="0" fontId="39" fillId="0" borderId="0">
      <alignment vertical="center"/>
    </xf>
    <xf numFmtId="0" fontId="38" fillId="0" borderId="0">
      <alignment horizontal="center" vertical="center"/>
    </xf>
    <xf numFmtId="0" fontId="40" fillId="0" borderId="0">
      <alignment horizontal="center" vertical="center"/>
    </xf>
    <xf numFmtId="0" fontId="8" fillId="0" borderId="0"/>
    <xf numFmtId="0" fontId="38" fillId="0" borderId="0">
      <alignment horizontal="center" vertical="center"/>
    </xf>
    <xf numFmtId="0" fontId="39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2" fillId="4" borderId="6" xfId="1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3" borderId="0" xfId="0" applyFill="1"/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15" xfId="1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5" xfId="13" applyFont="1" applyBorder="1" applyAlignment="1">
      <alignment horizontal="center" vertical="center" wrapText="1"/>
    </xf>
    <xf numFmtId="0" fontId="0" fillId="3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6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7" xfId="13" applyFont="1" applyBorder="1" applyAlignment="1">
      <alignment horizontal="center" vertical="center" wrapText="1"/>
    </xf>
    <xf numFmtId="0" fontId="14" fillId="3" borderId="0" xfId="6" applyFont="1" applyFill="1"/>
    <xf numFmtId="0" fontId="15" fillId="3" borderId="18" xfId="5" applyFont="1" applyFill="1" applyBorder="1" applyAlignment="1">
      <alignment horizontal="left" vertical="center"/>
    </xf>
    <xf numFmtId="0" fontId="15" fillId="3" borderId="19" xfId="5" applyFont="1" applyFill="1" applyBorder="1">
      <alignment vertical="center"/>
    </xf>
    <xf numFmtId="0" fontId="16" fillId="0" borderId="2" xfId="14" applyFont="1" applyBorder="1" applyAlignment="1">
      <alignment horizontal="center"/>
    </xf>
    <xf numFmtId="0" fontId="16" fillId="0" borderId="8" xfId="14" applyFont="1" applyBorder="1" applyAlignment="1">
      <alignment horizontal="center"/>
    </xf>
    <xf numFmtId="0" fontId="17" fillId="0" borderId="2" xfId="12" applyFont="1" applyBorder="1" applyAlignment="1">
      <alignment horizontal="left"/>
    </xf>
    <xf numFmtId="0" fontId="16" fillId="5" borderId="2" xfId="14" applyFont="1" applyFill="1" applyBorder="1" applyAlignment="1">
      <alignment horizontal="center"/>
    </xf>
    <xf numFmtId="0" fontId="18" fillId="0" borderId="4" xfId="14" applyFont="1" applyBorder="1" applyAlignment="1">
      <alignment horizontal="left" vertical="center"/>
    </xf>
    <xf numFmtId="0" fontId="18" fillId="0" borderId="2" xfId="14" applyFont="1" applyBorder="1" applyAlignment="1">
      <alignment horizontal="center" vertical="center"/>
    </xf>
    <xf numFmtId="0" fontId="16" fillId="0" borderId="2" xfId="14" applyFont="1" applyBorder="1" applyAlignment="1">
      <alignment horizontal="center" vertical="center"/>
    </xf>
    <xf numFmtId="0" fontId="18" fillId="0" borderId="8" xfId="14" applyFont="1" applyBorder="1" applyAlignment="1">
      <alignment horizontal="center" vertical="center"/>
    </xf>
    <xf numFmtId="0" fontId="18" fillId="3" borderId="4" xfId="14" applyFont="1" applyFill="1" applyBorder="1" applyAlignment="1">
      <alignment horizontal="left" vertical="center"/>
    </xf>
    <xf numFmtId="178" fontId="16" fillId="3" borderId="2" xfId="14" applyNumberFormat="1" applyFont="1" applyFill="1" applyBorder="1" applyAlignment="1">
      <alignment horizontal="center" vertical="center"/>
    </xf>
    <xf numFmtId="0" fontId="18" fillId="3" borderId="2" xfId="14" applyFont="1" applyFill="1" applyBorder="1" applyAlignment="1">
      <alignment horizontal="center" vertical="center"/>
    </xf>
    <xf numFmtId="0" fontId="16" fillId="3" borderId="2" xfId="14" applyFont="1" applyFill="1" applyBorder="1" applyAlignment="1">
      <alignment horizontal="center" vertical="center"/>
    </xf>
    <xf numFmtId="0" fontId="18" fillId="3" borderId="8" xfId="14" applyFont="1" applyFill="1" applyBorder="1" applyAlignment="1">
      <alignment horizontal="center" vertical="center"/>
    </xf>
    <xf numFmtId="0" fontId="15" fillId="3" borderId="19" xfId="5" applyFont="1" applyFill="1" applyBorder="1" applyAlignment="1">
      <alignment horizontal="left" vertical="center"/>
    </xf>
    <xf numFmtId="0" fontId="14" fillId="3" borderId="2" xfId="6" applyFont="1" applyFill="1" applyBorder="1"/>
    <xf numFmtId="49" fontId="19" fillId="0" borderId="2" xfId="9" applyNumberFormat="1" applyFont="1" applyBorder="1" applyAlignment="1">
      <alignment horizontal="center"/>
    </xf>
    <xf numFmtId="49" fontId="14" fillId="3" borderId="2" xfId="8" applyNumberFormat="1" applyFont="1" applyFill="1" applyBorder="1" applyAlignment="1">
      <alignment horizontal="center" vertical="center"/>
    </xf>
    <xf numFmtId="49" fontId="15" fillId="3" borderId="2" xfId="8" applyNumberFormat="1" applyFont="1" applyFill="1" applyBorder="1" applyAlignment="1">
      <alignment horizontal="center" vertical="center"/>
    </xf>
    <xf numFmtId="0" fontId="8" fillId="0" borderId="0" xfId="5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center" vertical="center"/>
    </xf>
    <xf numFmtId="0" fontId="23" fillId="0" borderId="24" xfId="5" applyFont="1" applyBorder="1">
      <alignment vertical="center"/>
    </xf>
    <xf numFmtId="0" fontId="21" fillId="0" borderId="24" xfId="5" applyFont="1" applyBorder="1">
      <alignment vertical="center"/>
    </xf>
    <xf numFmtId="0" fontId="22" fillId="0" borderId="25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1" fillId="0" borderId="27" xfId="5" applyFont="1" applyBorder="1">
      <alignment vertical="center"/>
    </xf>
    <xf numFmtId="0" fontId="21" fillId="0" borderId="25" xfId="5" applyFont="1" applyBorder="1">
      <alignment vertical="center"/>
    </xf>
    <xf numFmtId="0" fontId="21" fillId="0" borderId="27" xfId="5" applyFont="1" applyBorder="1" applyAlignment="1">
      <alignment horizontal="left" vertical="center"/>
    </xf>
    <xf numFmtId="0" fontId="22" fillId="0" borderId="25" xfId="5" applyFont="1" applyBorder="1" applyAlignment="1">
      <alignment horizontal="right" vertical="center"/>
    </xf>
    <xf numFmtId="0" fontId="21" fillId="0" borderId="25" xfId="5" applyFont="1" applyBorder="1" applyAlignment="1">
      <alignment horizontal="left" vertical="center"/>
    </xf>
    <xf numFmtId="0" fontId="22" fillId="0" borderId="25" xfId="5" applyFont="1" applyBorder="1" applyAlignment="1">
      <alignment horizontal="center" vertical="center"/>
    </xf>
    <xf numFmtId="0" fontId="21" fillId="0" borderId="30" xfId="5" applyFont="1" applyBorder="1">
      <alignment vertical="center"/>
    </xf>
    <xf numFmtId="0" fontId="21" fillId="0" borderId="31" xfId="5" applyFont="1" applyBorder="1">
      <alignment vertical="center"/>
    </xf>
    <xf numFmtId="0" fontId="23" fillId="0" borderId="31" xfId="5" applyFont="1" applyBorder="1">
      <alignment vertical="center"/>
    </xf>
    <xf numFmtId="0" fontId="23" fillId="0" borderId="31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1" fillId="0" borderId="23" xfId="5" applyFont="1" applyBorder="1">
      <alignment vertical="center"/>
    </xf>
    <xf numFmtId="0" fontId="23" fillId="0" borderId="25" xfId="5" applyFont="1" applyBorder="1" applyAlignment="1">
      <alignment horizontal="left" vertical="center"/>
    </xf>
    <xf numFmtId="0" fontId="23" fillId="0" borderId="25" xfId="5" applyFont="1" applyBorder="1">
      <alignment vertical="center"/>
    </xf>
    <xf numFmtId="0" fontId="21" fillId="0" borderId="24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58" fontId="23" fillId="0" borderId="31" xfId="5" applyNumberFormat="1" applyFont="1" applyBorder="1">
      <alignment vertical="center"/>
    </xf>
    <xf numFmtId="0" fontId="23" fillId="0" borderId="26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0" fillId="3" borderId="0" xfId="8" applyFont="1" applyFill="1">
      <alignment vertical="center"/>
    </xf>
    <xf numFmtId="0" fontId="15" fillId="3" borderId="0" xfId="6" applyFont="1" applyFill="1"/>
    <xf numFmtId="14" fontId="15" fillId="3" borderId="0" xfId="6" applyNumberFormat="1" applyFont="1" applyFill="1"/>
    <xf numFmtId="0" fontId="25" fillId="0" borderId="45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4" fillId="0" borderId="23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7" xfId="5" applyFont="1" applyBorder="1" applyAlignment="1">
      <alignment horizontal="left" vertical="center"/>
    </xf>
    <xf numFmtId="0" fontId="24" fillId="0" borderId="27" xfId="5" applyFont="1" applyBorder="1">
      <alignment vertical="center"/>
    </xf>
    <xf numFmtId="0" fontId="22" fillId="0" borderId="25" xfId="5" applyFont="1" applyBorder="1">
      <alignment vertical="center"/>
    </xf>
    <xf numFmtId="0" fontId="22" fillId="0" borderId="26" xfId="5" applyFont="1" applyBorder="1">
      <alignment vertical="center"/>
    </xf>
    <xf numFmtId="0" fontId="24" fillId="0" borderId="25" xfId="5" applyFont="1" applyBorder="1">
      <alignment vertical="center"/>
    </xf>
    <xf numFmtId="0" fontId="24" fillId="0" borderId="27" xfId="5" applyFont="1" applyBorder="1" applyAlignment="1">
      <alignment horizontal="center" vertical="center"/>
    </xf>
    <xf numFmtId="0" fontId="8" fillId="0" borderId="25" xfId="5" applyBorder="1">
      <alignment vertical="center"/>
    </xf>
    <xf numFmtId="0" fontId="22" fillId="0" borderId="27" xfId="5" applyFont="1" applyBorder="1" applyAlignment="1">
      <alignment horizontal="left" vertical="center"/>
    </xf>
    <xf numFmtId="0" fontId="27" fillId="0" borderId="30" xfId="5" applyFont="1" applyBorder="1">
      <alignment vertical="center"/>
    </xf>
    <xf numFmtId="0" fontId="24" fillId="0" borderId="23" xfId="5" applyFont="1" applyBorder="1">
      <alignment vertical="center"/>
    </xf>
    <xf numFmtId="0" fontId="8" fillId="0" borderId="24" xfId="5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8" fillId="0" borderId="24" xfId="5" applyBorder="1">
      <alignment vertical="center"/>
    </xf>
    <xf numFmtId="0" fontId="24" fillId="0" borderId="24" xfId="5" applyFont="1" applyBorder="1">
      <alignment vertical="center"/>
    </xf>
    <xf numFmtId="0" fontId="8" fillId="0" borderId="25" xfId="5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4" fillId="0" borderId="25" xfId="5" applyFont="1" applyBorder="1" applyAlignment="1">
      <alignment horizontal="center" vertical="center"/>
    </xf>
    <xf numFmtId="0" fontId="25" fillId="0" borderId="47" xfId="5" applyFont="1" applyBorder="1">
      <alignment vertical="center"/>
    </xf>
    <xf numFmtId="0" fontId="25" fillId="0" borderId="48" xfId="5" applyFont="1" applyBorder="1">
      <alignment vertical="center"/>
    </xf>
    <xf numFmtId="0" fontId="22" fillId="0" borderId="48" xfId="5" applyFont="1" applyBorder="1">
      <alignment vertical="center"/>
    </xf>
    <xf numFmtId="58" fontId="8" fillId="0" borderId="48" xfId="5" applyNumberFormat="1" applyBorder="1">
      <alignment vertical="center"/>
    </xf>
    <xf numFmtId="0" fontId="22" fillId="0" borderId="4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4" fillId="0" borderId="50" xfId="5" applyFont="1" applyBorder="1">
      <alignment vertical="center"/>
    </xf>
    <xf numFmtId="0" fontId="8" fillId="0" borderId="51" xfId="5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8" fillId="0" borderId="51" xfId="5" applyBorder="1">
      <alignment vertical="center"/>
    </xf>
    <xf numFmtId="0" fontId="24" fillId="0" borderId="51" xfId="5" applyFont="1" applyBorder="1">
      <alignment vertical="center"/>
    </xf>
    <xf numFmtId="0" fontId="24" fillId="0" borderId="50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8" fillId="0" borderId="51" xfId="5" applyBorder="1" applyAlignment="1">
      <alignment horizontal="center" vertical="center"/>
    </xf>
    <xf numFmtId="0" fontId="8" fillId="0" borderId="25" xfId="5" applyBorder="1" applyAlignment="1">
      <alignment horizontal="center" vertical="center"/>
    </xf>
    <xf numFmtId="0" fontId="29" fillId="0" borderId="57" xfId="5" applyFont="1" applyBorder="1" applyAlignment="1">
      <alignment horizontal="left" vertical="center" wrapText="1"/>
    </xf>
    <xf numFmtId="9" fontId="22" fillId="0" borderId="25" xfId="5" applyNumberFormat="1" applyFont="1" applyBorder="1" applyAlignment="1">
      <alignment horizontal="center" vertical="center"/>
    </xf>
    <xf numFmtId="0" fontId="25" fillId="0" borderId="45" xfId="5" applyFont="1" applyBorder="1">
      <alignment vertical="center"/>
    </xf>
    <xf numFmtId="0" fontId="25" fillId="0" borderId="46" xfId="5" applyFont="1" applyBorder="1">
      <alignment vertical="center"/>
    </xf>
    <xf numFmtId="0" fontId="22" fillId="0" borderId="61" xfId="5" applyFont="1" applyBorder="1">
      <alignment vertical="center"/>
    </xf>
    <xf numFmtId="0" fontId="25" fillId="0" borderId="61" xfId="5" applyFont="1" applyBorder="1">
      <alignment vertical="center"/>
    </xf>
    <xf numFmtId="58" fontId="8" fillId="0" borderId="46" xfId="5" applyNumberFormat="1" applyBorder="1">
      <alignment vertical="center"/>
    </xf>
    <xf numFmtId="0" fontId="8" fillId="0" borderId="61" xfId="5" applyBorder="1">
      <alignment vertical="center"/>
    </xf>
    <xf numFmtId="0" fontId="22" fillId="0" borderId="55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1" fillId="0" borderId="26" xfId="5" applyFont="1" applyBorder="1" applyAlignment="1">
      <alignment horizontal="left" vertical="center" wrapText="1"/>
    </xf>
    <xf numFmtId="0" fontId="31" fillId="0" borderId="26" xfId="5" applyFont="1" applyBorder="1" applyAlignment="1">
      <alignment horizontal="left" vertical="center"/>
    </xf>
    <xf numFmtId="0" fontId="33" fillId="0" borderId="67" xfId="0" applyFont="1" applyBorder="1"/>
    <xf numFmtId="0" fontId="33" fillId="0" borderId="2" xfId="0" applyFont="1" applyBorder="1"/>
    <xf numFmtId="0" fontId="33" fillId="6" borderId="2" xfId="0" applyFont="1" applyFill="1" applyBorder="1"/>
    <xf numFmtId="0" fontId="0" fillId="0" borderId="67" xfId="0" applyBorder="1"/>
    <xf numFmtId="0" fontId="0" fillId="6" borderId="2" xfId="0" applyFill="1" applyBorder="1"/>
    <xf numFmtId="0" fontId="0" fillId="0" borderId="68" xfId="0" applyBorder="1"/>
    <xf numFmtId="0" fontId="0" fillId="0" borderId="69" xfId="0" applyBorder="1"/>
    <xf numFmtId="0" fontId="0" fillId="6" borderId="69" xfId="0" applyFill="1" applyBorder="1"/>
    <xf numFmtId="0" fontId="0" fillId="7" borderId="0" xfId="0" applyFill="1"/>
    <xf numFmtId="0" fontId="33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3" fillId="8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2" fillId="0" borderId="2" xfId="11" quotePrefix="1" applyFont="1" applyBorder="1" applyAlignment="1">
      <alignment horizontal="center" vertical="center" wrapText="1"/>
    </xf>
    <xf numFmtId="0" fontId="7" fillId="3" borderId="13" xfId="1" quotePrefix="1" applyFont="1" applyFill="1" applyBorder="1" applyAlignment="1">
      <alignment horizontal="center" vertical="center" wrapText="1"/>
    </xf>
    <xf numFmtId="0" fontId="12" fillId="0" borderId="0" xfId="11" quotePrefix="1" applyFont="1" applyAlignment="1">
      <alignment horizontal="center" vertical="center" wrapText="1"/>
    </xf>
    <xf numFmtId="0" fontId="7" fillId="3" borderId="10" xfId="1" quotePrefix="1" applyFont="1" applyFill="1" applyBorder="1" applyAlignment="1">
      <alignment horizontal="center" vertical="center" wrapText="1"/>
    </xf>
    <xf numFmtId="0" fontId="7" fillId="3" borderId="14" xfId="1" quotePrefix="1" applyFont="1" applyFill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12" fillId="0" borderId="5" xfId="11" quotePrefix="1" applyFont="1" applyBorder="1" applyAlignment="1">
      <alignment horizontal="center" vertical="center" wrapText="1"/>
    </xf>
    <xf numFmtId="0" fontId="7" fillId="0" borderId="6" xfId="1" quotePrefix="1" applyFont="1" applyBorder="1" applyAlignment="1">
      <alignment horizontal="center" vertical="center" wrapText="1"/>
    </xf>
    <xf numFmtId="0" fontId="12" fillId="0" borderId="6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28" fillId="0" borderId="22" xfId="5" applyFont="1" applyBorder="1" applyAlignment="1">
      <alignment horizontal="center" vertical="top"/>
    </xf>
    <xf numFmtId="0" fontId="22" fillId="0" borderId="46" xfId="5" applyFont="1" applyBorder="1" applyAlignment="1">
      <alignment horizontal="center" vertical="center"/>
    </xf>
    <xf numFmtId="0" fontId="25" fillId="0" borderId="46" xfId="5" applyFont="1" applyBorder="1" applyAlignment="1">
      <alignment horizontal="center" vertical="center"/>
    </xf>
    <xf numFmtId="0" fontId="8" fillId="0" borderId="46" xfId="5" applyBorder="1" applyAlignment="1">
      <alignment horizontal="center" vertical="center"/>
    </xf>
    <xf numFmtId="0" fontId="8" fillId="0" borderId="52" xfId="5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41" xfId="5" applyFont="1" applyBorder="1" applyAlignment="1">
      <alignment horizontal="center" vertical="center"/>
    </xf>
    <xf numFmtId="0" fontId="25" fillId="0" borderId="23" xfId="5" applyFont="1" applyBorder="1" applyAlignment="1">
      <alignment horizontal="center" vertical="center"/>
    </xf>
    <xf numFmtId="0" fontId="25" fillId="0" borderId="24" xfId="5" applyFont="1" applyBorder="1" applyAlignment="1">
      <alignment horizontal="center" vertical="center"/>
    </xf>
    <xf numFmtId="0" fontId="25" fillId="0" borderId="41" xfId="5" applyFont="1" applyBorder="1" applyAlignment="1">
      <alignment horizontal="center" vertical="center"/>
    </xf>
    <xf numFmtId="0" fontId="22" fillId="0" borderId="25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4" fillId="0" borderId="25" xfId="5" applyFont="1" applyBorder="1" applyAlignment="1">
      <alignment horizontal="left" vertical="center"/>
    </xf>
    <xf numFmtId="14" fontId="22" fillId="0" borderId="25" xfId="5" applyNumberFormat="1" applyFont="1" applyBorder="1" applyAlignment="1">
      <alignment horizontal="center" vertical="center"/>
    </xf>
    <xf numFmtId="14" fontId="22" fillId="0" borderId="26" xfId="5" applyNumberFormat="1" applyFont="1" applyBorder="1" applyAlignment="1">
      <alignment horizontal="center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14" fontId="22" fillId="0" borderId="31" xfId="5" applyNumberFormat="1" applyFont="1" applyBorder="1" applyAlignment="1">
      <alignment horizontal="center" vertical="center"/>
    </xf>
    <xf numFmtId="14" fontId="22" fillId="0" borderId="42" xfId="5" applyNumberFormat="1" applyFont="1" applyBorder="1" applyAlignment="1">
      <alignment horizontal="center" vertical="center"/>
    </xf>
    <xf numFmtId="0" fontId="24" fillId="0" borderId="56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62" xfId="5" applyFont="1" applyBorder="1" applyAlignment="1">
      <alignment horizontal="left" vertical="center"/>
    </xf>
    <xf numFmtId="0" fontId="25" fillId="0" borderId="49" xfId="5" applyFont="1" applyBorder="1" applyAlignment="1">
      <alignment horizontal="left" vertical="center"/>
    </xf>
    <xf numFmtId="0" fontId="25" fillId="0" borderId="48" xfId="5" applyFont="1" applyBorder="1" applyAlignment="1">
      <alignment horizontal="left" vertical="center"/>
    </xf>
    <xf numFmtId="0" fontId="25" fillId="0" borderId="54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 wrapText="1"/>
    </xf>
    <xf numFmtId="0" fontId="24" fillId="0" borderId="39" xfId="5" applyFont="1" applyBorder="1" applyAlignment="1">
      <alignment horizontal="left" vertical="center" wrapText="1"/>
    </xf>
    <xf numFmtId="0" fontId="24" fillId="0" borderId="44" xfId="5" applyFont="1" applyBorder="1" applyAlignment="1">
      <alignment horizontal="left" vertical="center" wrapText="1"/>
    </xf>
    <xf numFmtId="0" fontId="24" fillId="0" borderId="50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4" fillId="0" borderId="55" xfId="5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22" fillId="0" borderId="37" xfId="5" applyNumberFormat="1" applyFont="1" applyBorder="1" applyAlignment="1">
      <alignment horizontal="left" vertical="center"/>
    </xf>
    <xf numFmtId="9" fontId="22" fillId="0" borderId="33" xfId="5" applyNumberFormat="1" applyFont="1" applyBorder="1" applyAlignment="1">
      <alignment horizontal="left" vertical="center"/>
    </xf>
    <xf numFmtId="9" fontId="22" fillId="0" borderId="43" xfId="5" applyNumberFormat="1" applyFont="1" applyBorder="1" applyAlignment="1">
      <alignment horizontal="left" vertical="center"/>
    </xf>
    <xf numFmtId="9" fontId="22" fillId="0" borderId="38" xfId="5" applyNumberFormat="1" applyFont="1" applyBorder="1" applyAlignment="1">
      <alignment horizontal="left" vertical="center"/>
    </xf>
    <xf numFmtId="9" fontId="22" fillId="0" borderId="39" xfId="5" applyNumberFormat="1" applyFont="1" applyBorder="1" applyAlignment="1">
      <alignment horizontal="left" vertical="center"/>
    </xf>
    <xf numFmtId="9" fontId="22" fillId="0" borderId="44" xfId="5" applyNumberFormat="1" applyFont="1" applyBorder="1" applyAlignment="1">
      <alignment horizontal="left" vertical="center"/>
    </xf>
    <xf numFmtId="0" fontId="21" fillId="0" borderId="50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21" fillId="0" borderId="55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5" fillId="0" borderId="36" xfId="5" applyFont="1" applyBorder="1" applyAlignment="1">
      <alignment horizontal="left" vertical="center"/>
    </xf>
    <xf numFmtId="0" fontId="22" fillId="0" borderId="59" xfId="5" applyFont="1" applyBorder="1" applyAlignment="1">
      <alignment horizontal="left" vertical="center"/>
    </xf>
    <xf numFmtId="0" fontId="22" fillId="0" borderId="60" xfId="5" applyFont="1" applyBorder="1" applyAlignment="1">
      <alignment horizontal="left" vertical="center"/>
    </xf>
    <xf numFmtId="0" fontId="22" fillId="0" borderId="63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44" xfId="5" applyFont="1" applyBorder="1" applyAlignment="1">
      <alignment horizontal="left" vertical="center"/>
    </xf>
    <xf numFmtId="0" fontId="30" fillId="0" borderId="48" xfId="5" applyFont="1" applyBorder="1" applyAlignment="1">
      <alignment horizontal="center" vertical="center"/>
    </xf>
    <xf numFmtId="0" fontId="25" fillId="0" borderId="36" xfId="5" applyFont="1" applyBorder="1" applyAlignment="1">
      <alignment horizontal="center" vertical="center"/>
    </xf>
    <xf numFmtId="0" fontId="25" fillId="0" borderId="64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2" fillId="0" borderId="62" xfId="5" applyFont="1" applyBorder="1" applyAlignment="1">
      <alignment horizontal="center" vertical="center"/>
    </xf>
    <xf numFmtId="0" fontId="22" fillId="0" borderId="56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62" xfId="5" applyFont="1" applyBorder="1" applyAlignment="1">
      <alignment horizontal="left" vertical="center"/>
    </xf>
    <xf numFmtId="0" fontId="15" fillId="3" borderId="0" xfId="6" applyFont="1" applyFill="1" applyAlignment="1">
      <alignment horizontal="center"/>
    </xf>
    <xf numFmtId="0" fontId="14" fillId="3" borderId="19" xfId="5" applyFont="1" applyFill="1" applyBorder="1" applyAlignment="1">
      <alignment horizontal="center" vertical="center"/>
    </xf>
    <xf numFmtId="0" fontId="14" fillId="3" borderId="19" xfId="5" quotePrefix="1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0" fontId="15" fillId="3" borderId="2" xfId="6" applyFont="1" applyFill="1" applyBorder="1" applyAlignment="1">
      <alignment horizontal="center" vertical="center"/>
    </xf>
    <xf numFmtId="0" fontId="15" fillId="3" borderId="8" xfId="6" applyFont="1" applyFill="1" applyBorder="1" applyAlignment="1">
      <alignment horizontal="center" vertical="center"/>
    </xf>
    <xf numFmtId="0" fontId="15" fillId="3" borderId="20" xfId="6" applyFont="1" applyFill="1" applyBorder="1" applyAlignment="1">
      <alignment horizontal="center" vertical="center"/>
    </xf>
    <xf numFmtId="0" fontId="14" fillId="3" borderId="19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26" fillId="0" borderId="22" xfId="5" applyFont="1" applyBorder="1" applyAlignment="1">
      <alignment horizontal="center" vertical="top"/>
    </xf>
    <xf numFmtId="0" fontId="24" fillId="0" borderId="27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23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21" fillId="0" borderId="25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42" xfId="5" applyFont="1" applyBorder="1" applyAlignment="1">
      <alignment horizontal="center" vertical="center"/>
    </xf>
    <xf numFmtId="0" fontId="21" fillId="0" borderId="26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29" xfId="5" applyFont="1" applyBorder="1" applyAlignment="1">
      <alignment horizontal="left" vertical="center"/>
    </xf>
    <xf numFmtId="0" fontId="22" fillId="0" borderId="48" xfId="5" applyFont="1" applyBorder="1" applyAlignment="1">
      <alignment horizontal="center" vertical="center"/>
    </xf>
    <xf numFmtId="0" fontId="25" fillId="0" borderId="48" xfId="5" applyFont="1" applyBorder="1" applyAlignment="1">
      <alignment horizontal="center" vertical="center"/>
    </xf>
    <xf numFmtId="0" fontId="22" fillId="0" borderId="53" xfId="5" applyFont="1" applyBorder="1" applyAlignment="1">
      <alignment horizontal="center" vertical="center"/>
    </xf>
    <xf numFmtId="0" fontId="25" fillId="0" borderId="50" xfId="5" applyFont="1" applyBorder="1" applyAlignment="1">
      <alignment horizontal="center" vertical="center"/>
    </xf>
    <xf numFmtId="0" fontId="25" fillId="0" borderId="51" xfId="5" applyFont="1" applyBorder="1" applyAlignment="1">
      <alignment horizontal="center" vertical="center"/>
    </xf>
    <xf numFmtId="0" fontId="25" fillId="0" borderId="55" xfId="5" applyFont="1" applyBorder="1" applyAlignment="1">
      <alignment horizontal="center" vertical="center"/>
    </xf>
    <xf numFmtId="0" fontId="25" fillId="0" borderId="30" xfId="5" applyFont="1" applyBorder="1" applyAlignment="1">
      <alignment horizontal="center" vertical="center"/>
    </xf>
    <xf numFmtId="0" fontId="25" fillId="0" borderId="31" xfId="5" applyFont="1" applyBorder="1" applyAlignment="1">
      <alignment horizontal="center" vertical="center"/>
    </xf>
    <xf numFmtId="0" fontId="25" fillId="0" borderId="42" xfId="5" applyFont="1" applyBorder="1" applyAlignment="1">
      <alignment horizontal="center" vertical="center"/>
    </xf>
    <xf numFmtId="0" fontId="8" fillId="0" borderId="48" xfId="5" applyBorder="1" applyAlignment="1">
      <alignment horizontal="center" vertical="center"/>
    </xf>
    <xf numFmtId="0" fontId="8" fillId="0" borderId="53" xfId="5" applyBorder="1" applyAlignment="1">
      <alignment horizontal="center" vertical="center"/>
    </xf>
    <xf numFmtId="0" fontId="20" fillId="0" borderId="22" xfId="5" applyFont="1" applyBorder="1" applyAlignment="1">
      <alignment horizontal="center" vertical="top"/>
    </xf>
    <xf numFmtId="0" fontId="22" fillId="0" borderId="24" xfId="5" applyFont="1" applyBorder="1" applyAlignment="1">
      <alignment horizontal="center" vertical="center"/>
    </xf>
    <xf numFmtId="0" fontId="22" fillId="0" borderId="25" xfId="5" quotePrefix="1" applyFont="1" applyBorder="1" applyAlignment="1">
      <alignment horizontal="left" vertical="center"/>
    </xf>
    <xf numFmtId="0" fontId="23" fillId="0" borderId="24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58" fontId="23" fillId="0" borderId="25" xfId="5" applyNumberFormat="1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31" xfId="5" applyFont="1" applyBorder="1" applyAlignment="1">
      <alignment horizontal="right" vertical="center"/>
    </xf>
    <xf numFmtId="0" fontId="21" fillId="0" borderId="31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3" fillId="0" borderId="27" xfId="5" applyFont="1" applyBorder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 wrapText="1"/>
    </xf>
    <xf numFmtId="0" fontId="23" fillId="0" borderId="25" xfId="5" applyFont="1" applyBorder="1" applyAlignment="1">
      <alignment horizontal="left" vertical="center" wrapText="1"/>
    </xf>
    <xf numFmtId="0" fontId="23" fillId="0" borderId="26" xfId="5" applyFont="1" applyBorder="1" applyAlignment="1">
      <alignment horizontal="left" vertical="center" wrapText="1"/>
    </xf>
    <xf numFmtId="0" fontId="8" fillId="0" borderId="31" xfId="5" applyBorder="1" applyAlignment="1">
      <alignment horizontal="center" vertical="center"/>
    </xf>
    <xf numFmtId="0" fontId="8" fillId="0" borderId="42" xfId="5" applyBorder="1" applyAlignment="1">
      <alignment horizontal="center" vertical="center"/>
    </xf>
    <xf numFmtId="0" fontId="21" fillId="0" borderId="36" xfId="5" applyFont="1" applyBorder="1" applyAlignment="1">
      <alignment horizontal="center" vertical="center"/>
    </xf>
    <xf numFmtId="0" fontId="21" fillId="0" borderId="37" xfId="5" applyFont="1" applyBorder="1" applyAlignment="1">
      <alignment horizontal="left" vertical="center"/>
    </xf>
    <xf numFmtId="0" fontId="8" fillId="0" borderId="35" xfId="5" applyBorder="1" applyAlignment="1">
      <alignment horizontal="left" vertical="center"/>
    </xf>
    <xf numFmtId="0" fontId="8" fillId="0" borderId="34" xfId="5" applyBorder="1" applyAlignment="1">
      <alignment horizontal="left" vertical="center"/>
    </xf>
    <xf numFmtId="0" fontId="8" fillId="0" borderId="29" xfId="5" applyBorder="1" applyAlignment="1">
      <alignment horizontal="left" vertical="center"/>
    </xf>
    <xf numFmtId="0" fontId="25" fillId="0" borderId="35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4" fillId="0" borderId="23" xfId="5" applyFont="1" applyBorder="1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3" fillId="0" borderId="31" xfId="5" applyFont="1" applyBorder="1" applyAlignment="1">
      <alignment horizontal="center" vertical="center"/>
    </xf>
    <xf numFmtId="0" fontId="21" fillId="0" borderId="31" xfId="5" applyFont="1" applyBorder="1" applyAlignment="1">
      <alignment horizontal="center" vertical="center"/>
    </xf>
    <xf numFmtId="0" fontId="23" fillId="0" borderId="4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3" fillId="5" borderId="2" xfId="14" applyFont="1" applyFill="1" applyBorder="1" applyAlignment="1">
      <alignment horizontal="center"/>
    </xf>
    <xf numFmtId="0" fontId="44" fillId="3" borderId="0" xfId="8" applyFont="1" applyFill="1">
      <alignment vertical="center"/>
    </xf>
    <xf numFmtId="49" fontId="45" fillId="3" borderId="2" xfId="8" applyNumberFormat="1" applyFont="1" applyFill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09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714375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714375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714375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09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09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714375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359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714375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282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714375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409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714375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35902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714375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28282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714375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40982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714375</xdr:colOff>
      <xdr:row>17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09825" y="6076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714375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5902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714375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28282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714375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40982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714375</xdr:colOff>
      <xdr:row>17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409825" y="6076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558800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558800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558800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558800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558800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558800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558800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558800</xdr:colOff>
      <xdr:row>10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558800</xdr:colOff>
      <xdr:row>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558800</xdr:colOff>
      <xdr:row>7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558800</xdr:colOff>
      <xdr:row>8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3" customWidth="1"/>
    <col min="3" max="3" width="10.125" customWidth="1"/>
  </cols>
  <sheetData>
    <row r="1" spans="1:2" ht="21" customHeight="1">
      <c r="A1" s="154"/>
      <c r="B1" s="155" t="s">
        <v>0</v>
      </c>
    </row>
    <row r="2" spans="1:2">
      <c r="A2" s="5">
        <v>1</v>
      </c>
      <c r="B2" s="156" t="s">
        <v>1</v>
      </c>
    </row>
    <row r="3" spans="1:2">
      <c r="A3" s="5">
        <v>2</v>
      </c>
      <c r="B3" s="156" t="s">
        <v>2</v>
      </c>
    </row>
    <row r="4" spans="1:2">
      <c r="A4" s="5">
        <v>3</v>
      </c>
      <c r="B4" s="156" t="s">
        <v>3</v>
      </c>
    </row>
    <row r="5" spans="1:2">
      <c r="A5" s="5">
        <v>4</v>
      </c>
      <c r="B5" s="156" t="s">
        <v>4</v>
      </c>
    </row>
    <row r="6" spans="1:2">
      <c r="A6" s="5">
        <v>5</v>
      </c>
      <c r="B6" s="156" t="s">
        <v>5</v>
      </c>
    </row>
    <row r="7" spans="1:2">
      <c r="A7" s="5">
        <v>6</v>
      </c>
      <c r="B7" s="156" t="s">
        <v>6</v>
      </c>
    </row>
    <row r="8" spans="1:2" s="152" customFormat="1" ht="15" customHeight="1">
      <c r="A8" s="157">
        <v>7</v>
      </c>
      <c r="B8" s="158" t="s">
        <v>7</v>
      </c>
    </row>
    <row r="9" spans="1:2" ht="18.95" customHeight="1">
      <c r="A9" s="154"/>
      <c r="B9" s="159" t="s">
        <v>8</v>
      </c>
    </row>
    <row r="10" spans="1:2" ht="15.95" customHeight="1">
      <c r="A10" s="5">
        <v>1</v>
      </c>
      <c r="B10" s="160" t="s">
        <v>9</v>
      </c>
    </row>
    <row r="11" spans="1:2">
      <c r="A11" s="5">
        <v>2</v>
      </c>
      <c r="B11" s="156" t="s">
        <v>10</v>
      </c>
    </row>
    <row r="12" spans="1:2">
      <c r="A12" s="5">
        <v>3</v>
      </c>
      <c r="B12" s="161" t="s">
        <v>11</v>
      </c>
    </row>
    <row r="13" spans="1:2">
      <c r="A13" s="5">
        <v>4</v>
      </c>
      <c r="B13" s="161" t="s">
        <v>12</v>
      </c>
    </row>
    <row r="14" spans="1:2">
      <c r="A14" s="5">
        <v>5</v>
      </c>
      <c r="B14" s="161" t="s">
        <v>13</v>
      </c>
    </row>
    <row r="15" spans="1:2">
      <c r="A15" s="5">
        <v>6</v>
      </c>
      <c r="B15" s="161" t="s">
        <v>14</v>
      </c>
    </row>
    <row r="16" spans="1:2">
      <c r="A16" s="5">
        <v>7</v>
      </c>
      <c r="B16" s="161" t="s">
        <v>15</v>
      </c>
    </row>
    <row r="17" spans="1:2">
      <c r="A17" s="5">
        <v>8</v>
      </c>
      <c r="B17" s="161" t="s">
        <v>16</v>
      </c>
    </row>
    <row r="18" spans="1:2">
      <c r="A18" s="5">
        <v>9</v>
      </c>
      <c r="B18" s="156" t="s">
        <v>17</v>
      </c>
    </row>
    <row r="19" spans="1:2">
      <c r="A19" s="5"/>
      <c r="B19" s="156"/>
    </row>
    <row r="20" spans="1:2" ht="20.25">
      <c r="A20" s="154"/>
      <c r="B20" s="155" t="s">
        <v>18</v>
      </c>
    </row>
    <row r="21" spans="1:2">
      <c r="A21" s="5">
        <v>1</v>
      </c>
      <c r="B21" s="156" t="s">
        <v>19</v>
      </c>
    </row>
    <row r="22" spans="1:2">
      <c r="A22" s="5">
        <v>2</v>
      </c>
      <c r="B22" s="156" t="s">
        <v>20</v>
      </c>
    </row>
    <row r="23" spans="1:2">
      <c r="A23" s="5">
        <v>3</v>
      </c>
      <c r="B23" s="156" t="s">
        <v>21</v>
      </c>
    </row>
    <row r="24" spans="1:2">
      <c r="A24" s="5">
        <v>4</v>
      </c>
      <c r="B24" s="156" t="s">
        <v>22</v>
      </c>
    </row>
    <row r="25" spans="1:2">
      <c r="A25" s="5">
        <v>5</v>
      </c>
      <c r="B25" s="161" t="s">
        <v>23</v>
      </c>
    </row>
    <row r="26" spans="1:2">
      <c r="A26" s="5">
        <v>6</v>
      </c>
      <c r="B26" s="161" t="s">
        <v>24</v>
      </c>
    </row>
    <row r="27" spans="1:2">
      <c r="A27" s="5">
        <v>7</v>
      </c>
      <c r="B27" s="156" t="s">
        <v>25</v>
      </c>
    </row>
    <row r="28" spans="1:2">
      <c r="A28" s="5"/>
      <c r="B28" s="156"/>
    </row>
    <row r="29" spans="1:2" ht="20.25">
      <c r="A29" s="154"/>
      <c r="B29" s="155" t="s">
        <v>26</v>
      </c>
    </row>
    <row r="30" spans="1:2">
      <c r="A30" s="5">
        <v>1</v>
      </c>
      <c r="B30" s="156" t="s">
        <v>27</v>
      </c>
    </row>
    <row r="31" spans="1:2">
      <c r="A31" s="5">
        <v>2</v>
      </c>
      <c r="B31" s="156" t="s">
        <v>28</v>
      </c>
    </row>
    <row r="32" spans="1:2">
      <c r="A32" s="5">
        <v>3</v>
      </c>
      <c r="B32" s="156" t="s">
        <v>29</v>
      </c>
    </row>
    <row r="33" spans="1:2" ht="28.5">
      <c r="A33" s="5">
        <v>4</v>
      </c>
      <c r="B33" s="156" t="s">
        <v>30</v>
      </c>
    </row>
    <row r="34" spans="1:2">
      <c r="A34" s="5">
        <v>5</v>
      </c>
      <c r="B34" s="156" t="s">
        <v>31</v>
      </c>
    </row>
    <row r="35" spans="1:2">
      <c r="A35" s="5">
        <v>6</v>
      </c>
      <c r="B35" s="156" t="s">
        <v>32</v>
      </c>
    </row>
    <row r="36" spans="1:2">
      <c r="A36" s="5">
        <v>7</v>
      </c>
      <c r="B36" s="156" t="s">
        <v>33</v>
      </c>
    </row>
    <row r="37" spans="1:2">
      <c r="A37" s="5"/>
      <c r="B37" s="156"/>
    </row>
    <row r="39" spans="1:2">
      <c r="A39" s="162" t="s">
        <v>34</v>
      </c>
      <c r="B39" s="163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2" t="s">
        <v>269</v>
      </c>
      <c r="B1" s="352"/>
      <c r="C1" s="352"/>
      <c r="D1" s="352"/>
      <c r="E1" s="353"/>
      <c r="F1" s="352"/>
      <c r="G1" s="352"/>
      <c r="H1" s="352"/>
      <c r="I1" s="352"/>
      <c r="J1" s="352"/>
      <c r="K1" s="352"/>
      <c r="L1" s="352"/>
      <c r="M1" s="352"/>
    </row>
    <row r="2" spans="1:13" s="1" customFormat="1" ht="16.5">
      <c r="A2" s="366" t="s">
        <v>241</v>
      </c>
      <c r="B2" s="367" t="s">
        <v>246</v>
      </c>
      <c r="C2" s="367" t="s">
        <v>242</v>
      </c>
      <c r="D2" s="367" t="s">
        <v>243</v>
      </c>
      <c r="E2" s="369" t="s">
        <v>244</v>
      </c>
      <c r="F2" s="367" t="s">
        <v>245</v>
      </c>
      <c r="G2" s="366" t="s">
        <v>270</v>
      </c>
      <c r="H2" s="366"/>
      <c r="I2" s="366" t="s">
        <v>271</v>
      </c>
      <c r="J2" s="366"/>
      <c r="K2" s="374" t="s">
        <v>272</v>
      </c>
      <c r="L2" s="376" t="s">
        <v>273</v>
      </c>
      <c r="M2" s="378" t="s">
        <v>274</v>
      </c>
    </row>
    <row r="3" spans="1:13" s="1" customFormat="1" ht="16.5">
      <c r="A3" s="366"/>
      <c r="B3" s="368"/>
      <c r="C3" s="368"/>
      <c r="D3" s="368"/>
      <c r="E3" s="370"/>
      <c r="F3" s="368"/>
      <c r="G3" s="3" t="s">
        <v>275</v>
      </c>
      <c r="H3" s="3" t="s">
        <v>276</v>
      </c>
      <c r="I3" s="3" t="s">
        <v>275</v>
      </c>
      <c r="J3" s="3" t="s">
        <v>276</v>
      </c>
      <c r="K3" s="375"/>
      <c r="L3" s="377"/>
      <c r="M3" s="379"/>
    </row>
    <row r="4" spans="1:13" ht="31.5">
      <c r="A4" s="5">
        <v>1</v>
      </c>
      <c r="B4" s="166" t="s">
        <v>261</v>
      </c>
      <c r="C4" s="13" t="s">
        <v>257</v>
      </c>
      <c r="D4" s="164" t="s">
        <v>258</v>
      </c>
      <c r="E4" s="165" t="s">
        <v>259</v>
      </c>
      <c r="F4" s="7" t="s">
        <v>260</v>
      </c>
      <c r="G4" s="8">
        <v>0.2</v>
      </c>
      <c r="H4" s="8">
        <v>0.2</v>
      </c>
      <c r="I4" s="8">
        <v>0.3</v>
      </c>
      <c r="J4" s="8">
        <v>0.5</v>
      </c>
      <c r="K4" s="8">
        <f>SUM(G4:J4)</f>
        <v>1.2</v>
      </c>
      <c r="L4" s="8" t="s">
        <v>277</v>
      </c>
      <c r="M4" s="8" t="s">
        <v>262</v>
      </c>
    </row>
    <row r="5" spans="1:13" ht="31.5">
      <c r="A5" s="5">
        <v>2</v>
      </c>
      <c r="B5" s="166" t="s">
        <v>261</v>
      </c>
      <c r="C5" s="24">
        <v>116</v>
      </c>
      <c r="D5" s="164" t="s">
        <v>258</v>
      </c>
      <c r="E5" s="167" t="s">
        <v>263</v>
      </c>
      <c r="F5" s="25" t="s">
        <v>264</v>
      </c>
      <c r="G5" s="8">
        <v>0.3</v>
      </c>
      <c r="H5" s="8">
        <v>0.2</v>
      </c>
      <c r="I5" s="8">
        <v>0.5</v>
      </c>
      <c r="J5" s="8">
        <v>0.5</v>
      </c>
      <c r="K5" s="8">
        <f>SUM(G5:J5)</f>
        <v>1.5</v>
      </c>
      <c r="L5" s="8" t="s">
        <v>277</v>
      </c>
      <c r="M5" s="8" t="s">
        <v>262</v>
      </c>
    </row>
    <row r="6" spans="1:13" ht="31.5">
      <c r="A6" s="5">
        <v>3</v>
      </c>
      <c r="B6" s="166" t="s">
        <v>261</v>
      </c>
      <c r="C6" s="8">
        <v>6</v>
      </c>
      <c r="D6" s="164" t="s">
        <v>258</v>
      </c>
      <c r="E6" s="168" t="s">
        <v>265</v>
      </c>
      <c r="F6" s="7" t="s">
        <v>260</v>
      </c>
      <c r="G6" s="8">
        <v>0.2</v>
      </c>
      <c r="H6" s="8">
        <v>0.2</v>
      </c>
      <c r="I6" s="8">
        <v>0.3</v>
      </c>
      <c r="J6" s="8">
        <v>0.5</v>
      </c>
      <c r="K6" s="8">
        <v>1.2</v>
      </c>
      <c r="L6" s="8" t="s">
        <v>277</v>
      </c>
      <c r="M6" s="8" t="s">
        <v>262</v>
      </c>
    </row>
    <row r="7" spans="1:13">
      <c r="A7" s="5"/>
      <c r="B7" s="26"/>
      <c r="C7" s="8"/>
      <c r="D7" s="8"/>
      <c r="E7" s="15"/>
      <c r="F7" s="8"/>
      <c r="G7" s="8"/>
      <c r="H7" s="8"/>
      <c r="I7" s="8"/>
      <c r="J7" s="8"/>
      <c r="K7" s="8"/>
      <c r="L7" s="8"/>
      <c r="M7" s="8"/>
    </row>
    <row r="8" spans="1:13">
      <c r="A8" s="5"/>
      <c r="B8" s="32"/>
      <c r="C8" s="8"/>
      <c r="D8" s="8"/>
      <c r="E8" s="28"/>
      <c r="F8" s="8"/>
      <c r="G8" s="8"/>
      <c r="H8" s="8"/>
      <c r="I8" s="8"/>
      <c r="J8" s="8"/>
      <c r="K8" s="5"/>
      <c r="L8" s="8"/>
      <c r="M8" s="5"/>
    </row>
    <row r="9" spans="1:13">
      <c r="A9" s="5"/>
      <c r="B9" s="32"/>
      <c r="C9" s="8"/>
      <c r="D9" s="8"/>
      <c r="E9" s="30"/>
      <c r="F9" s="8"/>
      <c r="G9" s="8"/>
      <c r="H9" s="8"/>
      <c r="I9" s="8"/>
      <c r="J9" s="8"/>
      <c r="K9" s="5"/>
      <c r="L9" s="8"/>
      <c r="M9" s="5"/>
    </row>
    <row r="10" spans="1:13">
      <c r="A10" s="5"/>
      <c r="B10" s="5"/>
      <c r="C10" s="5"/>
      <c r="D10" s="5"/>
      <c r="E10" s="31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31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4" t="s">
        <v>266</v>
      </c>
      <c r="B12" s="360"/>
      <c r="C12" s="360"/>
      <c r="D12" s="360"/>
      <c r="E12" s="356"/>
      <c r="F12" s="357"/>
      <c r="G12" s="359"/>
      <c r="H12" s="354" t="s">
        <v>278</v>
      </c>
      <c r="I12" s="360"/>
      <c r="J12" s="360"/>
      <c r="K12" s="361"/>
      <c r="L12" s="371"/>
      <c r="M12" s="372"/>
    </row>
    <row r="13" spans="1:13" ht="16.5">
      <c r="A13" s="373" t="s">
        <v>279</v>
      </c>
      <c r="B13" s="373"/>
      <c r="C13" s="365"/>
      <c r="D13" s="365"/>
      <c r="E13" s="364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2" t="s">
        <v>280</v>
      </c>
      <c r="B1" s="352"/>
      <c r="C1" s="352"/>
      <c r="D1" s="352"/>
      <c r="E1" s="353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s="1" customFormat="1" ht="15.95" customHeight="1">
      <c r="A2" s="367" t="s">
        <v>281</v>
      </c>
      <c r="B2" s="367" t="s">
        <v>246</v>
      </c>
      <c r="C2" s="367" t="s">
        <v>242</v>
      </c>
      <c r="D2" s="367" t="s">
        <v>243</v>
      </c>
      <c r="E2" s="369" t="s">
        <v>244</v>
      </c>
      <c r="F2" s="367" t="s">
        <v>245</v>
      </c>
      <c r="G2" s="380" t="s">
        <v>282</v>
      </c>
      <c r="H2" s="381"/>
      <c r="I2" s="382"/>
      <c r="J2" s="380" t="s">
        <v>283</v>
      </c>
      <c r="K2" s="381"/>
      <c r="L2" s="382"/>
      <c r="M2" s="380" t="s">
        <v>284</v>
      </c>
      <c r="N2" s="381"/>
      <c r="O2" s="382"/>
      <c r="P2" s="380" t="s">
        <v>285</v>
      </c>
      <c r="Q2" s="381"/>
      <c r="R2" s="382"/>
      <c r="S2" s="381" t="s">
        <v>286</v>
      </c>
      <c r="T2" s="381"/>
      <c r="U2" s="382"/>
      <c r="V2" s="392" t="s">
        <v>287</v>
      </c>
      <c r="W2" s="392" t="s">
        <v>255</v>
      </c>
    </row>
    <row r="3" spans="1:23" s="1" customFormat="1" ht="16.5">
      <c r="A3" s="368"/>
      <c r="B3" s="388"/>
      <c r="C3" s="388"/>
      <c r="D3" s="388"/>
      <c r="E3" s="389"/>
      <c r="F3" s="388"/>
      <c r="G3" s="3" t="s">
        <v>288</v>
      </c>
      <c r="H3" s="3" t="s">
        <v>69</v>
      </c>
      <c r="I3" s="3" t="s">
        <v>246</v>
      </c>
      <c r="J3" s="3" t="s">
        <v>288</v>
      </c>
      <c r="K3" s="3" t="s">
        <v>69</v>
      </c>
      <c r="L3" s="3" t="s">
        <v>246</v>
      </c>
      <c r="M3" s="3" t="s">
        <v>288</v>
      </c>
      <c r="N3" s="3" t="s">
        <v>69</v>
      </c>
      <c r="O3" s="3" t="s">
        <v>246</v>
      </c>
      <c r="P3" s="3" t="s">
        <v>288</v>
      </c>
      <c r="Q3" s="3" t="s">
        <v>69</v>
      </c>
      <c r="R3" s="3" t="s">
        <v>246</v>
      </c>
      <c r="S3" s="3" t="s">
        <v>288</v>
      </c>
      <c r="T3" s="3" t="s">
        <v>69</v>
      </c>
      <c r="U3" s="3" t="s">
        <v>246</v>
      </c>
      <c r="V3" s="393"/>
      <c r="W3" s="393"/>
    </row>
    <row r="4" spans="1:23" ht="31.5">
      <c r="A4" s="383" t="s">
        <v>289</v>
      </c>
      <c r="B4" s="166" t="s">
        <v>261</v>
      </c>
      <c r="C4" s="13" t="s">
        <v>257</v>
      </c>
      <c r="D4" s="164" t="s">
        <v>258</v>
      </c>
      <c r="E4" s="165" t="s">
        <v>259</v>
      </c>
      <c r="F4" s="7" t="s">
        <v>260</v>
      </c>
      <c r="G4" s="169" t="s">
        <v>290</v>
      </c>
      <c r="H4" s="169" t="s">
        <v>291</v>
      </c>
      <c r="I4" s="170" t="s">
        <v>292</v>
      </c>
      <c r="J4" s="26"/>
      <c r="K4" s="6"/>
      <c r="L4" s="26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31.5">
      <c r="A5" s="384"/>
      <c r="B5" s="166" t="s">
        <v>261</v>
      </c>
      <c r="C5" s="24">
        <v>116</v>
      </c>
      <c r="D5" s="164" t="s">
        <v>258</v>
      </c>
      <c r="E5" s="167" t="s">
        <v>263</v>
      </c>
      <c r="F5" s="25" t="s">
        <v>264</v>
      </c>
      <c r="G5" s="380" t="s">
        <v>293</v>
      </c>
      <c r="H5" s="381"/>
      <c r="I5" s="382"/>
      <c r="J5" s="380" t="s">
        <v>294</v>
      </c>
      <c r="K5" s="381"/>
      <c r="L5" s="382"/>
      <c r="M5" s="380" t="s">
        <v>295</v>
      </c>
      <c r="N5" s="381"/>
      <c r="O5" s="382"/>
      <c r="P5" s="380" t="s">
        <v>296</v>
      </c>
      <c r="Q5" s="381"/>
      <c r="R5" s="382"/>
      <c r="S5" s="381" t="s">
        <v>297</v>
      </c>
      <c r="T5" s="381"/>
      <c r="U5" s="382"/>
      <c r="V5" s="8"/>
      <c r="W5" s="8"/>
    </row>
    <row r="6" spans="1:23" ht="31.5">
      <c r="A6" s="384"/>
      <c r="B6" s="166" t="s">
        <v>261</v>
      </c>
      <c r="C6" s="8">
        <v>6</v>
      </c>
      <c r="D6" s="164" t="s">
        <v>258</v>
      </c>
      <c r="E6" s="168" t="s">
        <v>265</v>
      </c>
      <c r="F6" s="7" t="s">
        <v>260</v>
      </c>
      <c r="G6" s="3" t="s">
        <v>288</v>
      </c>
      <c r="H6" s="3" t="s">
        <v>69</v>
      </c>
      <c r="I6" s="3" t="s">
        <v>246</v>
      </c>
      <c r="J6" s="3" t="s">
        <v>288</v>
      </c>
      <c r="K6" s="3" t="s">
        <v>69</v>
      </c>
      <c r="L6" s="3" t="s">
        <v>246</v>
      </c>
      <c r="M6" s="3" t="s">
        <v>288</v>
      </c>
      <c r="N6" s="3" t="s">
        <v>69</v>
      </c>
      <c r="O6" s="3" t="s">
        <v>246</v>
      </c>
      <c r="P6" s="3" t="s">
        <v>288</v>
      </c>
      <c r="Q6" s="3" t="s">
        <v>69</v>
      </c>
      <c r="R6" s="3" t="s">
        <v>246</v>
      </c>
      <c r="S6" s="3" t="s">
        <v>288</v>
      </c>
      <c r="T6" s="3" t="s">
        <v>69</v>
      </c>
      <c r="U6" s="3" t="s">
        <v>246</v>
      </c>
      <c r="V6" s="8"/>
      <c r="W6" s="8"/>
    </row>
    <row r="7" spans="1:23">
      <c r="A7" s="385"/>
      <c r="B7" s="26"/>
      <c r="C7" s="8"/>
      <c r="D7" s="8"/>
      <c r="E7" s="2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86" t="s">
        <v>298</v>
      </c>
      <c r="B8" s="386"/>
      <c r="C8" s="8"/>
      <c r="D8" s="8"/>
      <c r="E8" s="2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87"/>
      <c r="B9" s="387"/>
      <c r="C9" s="8"/>
      <c r="D9" s="8"/>
      <c r="E9" s="3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86" t="s">
        <v>299</v>
      </c>
      <c r="B10" s="386"/>
      <c r="C10" s="386"/>
      <c r="D10" s="386"/>
      <c r="E10" s="390"/>
      <c r="F10" s="38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87"/>
      <c r="B11" s="387"/>
      <c r="C11" s="387"/>
      <c r="D11" s="387"/>
      <c r="E11" s="391"/>
      <c r="F11" s="38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86" t="s">
        <v>300</v>
      </c>
      <c r="B12" s="386"/>
      <c r="C12" s="386"/>
      <c r="D12" s="386"/>
      <c r="E12" s="390"/>
      <c r="F12" s="386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87"/>
      <c r="B13" s="387"/>
      <c r="C13" s="387"/>
      <c r="D13" s="387"/>
      <c r="E13" s="391"/>
      <c r="F13" s="38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86" t="s">
        <v>301</v>
      </c>
      <c r="B14" s="386"/>
      <c r="C14" s="386"/>
      <c r="D14" s="386"/>
      <c r="E14" s="390"/>
      <c r="F14" s="3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7"/>
      <c r="B15" s="387"/>
      <c r="C15" s="387"/>
      <c r="D15" s="387"/>
      <c r="E15" s="391"/>
      <c r="F15" s="38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3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4" t="s">
        <v>266</v>
      </c>
      <c r="B17" s="360"/>
      <c r="C17" s="360"/>
      <c r="D17" s="360"/>
      <c r="E17" s="356"/>
      <c r="F17" s="357"/>
      <c r="G17" s="359"/>
      <c r="H17" s="22"/>
      <c r="I17" s="22"/>
      <c r="J17" s="354" t="s">
        <v>278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11"/>
      <c r="W17" s="12"/>
    </row>
    <row r="18" spans="1:23" ht="16.5">
      <c r="A18" s="362" t="s">
        <v>302</v>
      </c>
      <c r="B18" s="362"/>
      <c r="C18" s="365"/>
      <c r="D18" s="365"/>
      <c r="E18" s="364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2" t="s">
        <v>303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" customFormat="1" ht="16.5">
      <c r="A2" s="18" t="s">
        <v>304</v>
      </c>
      <c r="B2" s="19" t="s">
        <v>242</v>
      </c>
      <c r="C2" s="19" t="s">
        <v>243</v>
      </c>
      <c r="D2" s="19" t="s">
        <v>244</v>
      </c>
      <c r="E2" s="19" t="s">
        <v>245</v>
      </c>
      <c r="F2" s="19" t="s">
        <v>246</v>
      </c>
      <c r="G2" s="18" t="s">
        <v>305</v>
      </c>
      <c r="H2" s="18" t="s">
        <v>306</v>
      </c>
      <c r="I2" s="18" t="s">
        <v>307</v>
      </c>
      <c r="J2" s="18" t="s">
        <v>306</v>
      </c>
      <c r="K2" s="18" t="s">
        <v>308</v>
      </c>
      <c r="L2" s="18" t="s">
        <v>306</v>
      </c>
      <c r="M2" s="19" t="s">
        <v>287</v>
      </c>
      <c r="N2" s="19" t="s">
        <v>255</v>
      </c>
    </row>
    <row r="3" spans="1:1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0" t="s">
        <v>304</v>
      </c>
      <c r="B4" s="21" t="s">
        <v>309</v>
      </c>
      <c r="C4" s="21" t="s">
        <v>288</v>
      </c>
      <c r="D4" s="21" t="s">
        <v>244</v>
      </c>
      <c r="E4" s="19" t="s">
        <v>245</v>
      </c>
      <c r="F4" s="19" t="s">
        <v>246</v>
      </c>
      <c r="G4" s="18" t="s">
        <v>305</v>
      </c>
      <c r="H4" s="18" t="s">
        <v>306</v>
      </c>
      <c r="I4" s="18" t="s">
        <v>307</v>
      </c>
      <c r="J4" s="18" t="s">
        <v>306</v>
      </c>
      <c r="K4" s="18" t="s">
        <v>308</v>
      </c>
      <c r="L4" s="18" t="s">
        <v>306</v>
      </c>
      <c r="M4" s="19" t="s">
        <v>287</v>
      </c>
      <c r="N4" s="19" t="s">
        <v>255</v>
      </c>
    </row>
    <row r="5" spans="1:1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4" t="s">
        <v>310</v>
      </c>
      <c r="B11" s="360"/>
      <c r="C11" s="360"/>
      <c r="D11" s="361"/>
      <c r="E11" s="357"/>
      <c r="F11" s="358"/>
      <c r="G11" s="359"/>
      <c r="H11" s="22"/>
      <c r="I11" s="354" t="s">
        <v>311</v>
      </c>
      <c r="J11" s="360"/>
      <c r="K11" s="360"/>
      <c r="L11" s="11"/>
      <c r="M11" s="11"/>
      <c r="N11" s="12"/>
    </row>
    <row r="12" spans="1:14" ht="16.5">
      <c r="A12" s="362" t="s">
        <v>312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5" sqref="F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2" t="s">
        <v>313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1" customFormat="1" ht="16.5">
      <c r="A2" s="3" t="s">
        <v>281</v>
      </c>
      <c r="B2" s="4" t="s">
        <v>246</v>
      </c>
      <c r="C2" s="4" t="s">
        <v>242</v>
      </c>
      <c r="D2" s="4" t="s">
        <v>243</v>
      </c>
      <c r="E2" s="4" t="s">
        <v>244</v>
      </c>
      <c r="F2" s="4" t="s">
        <v>245</v>
      </c>
      <c r="G2" s="3" t="s">
        <v>314</v>
      </c>
      <c r="H2" s="3" t="s">
        <v>315</v>
      </c>
      <c r="I2" s="3" t="s">
        <v>316</v>
      </c>
      <c r="J2" s="3" t="s">
        <v>317</v>
      </c>
      <c r="K2" s="4" t="s">
        <v>287</v>
      </c>
      <c r="L2" s="4" t="s">
        <v>255</v>
      </c>
    </row>
    <row r="3" spans="1:12" ht="28.5">
      <c r="A3" s="5"/>
      <c r="B3" s="171" t="s">
        <v>318</v>
      </c>
      <c r="C3" s="13"/>
      <c r="D3" s="164" t="s">
        <v>258</v>
      </c>
      <c r="E3" s="172" t="s">
        <v>319</v>
      </c>
      <c r="F3" s="7" t="s">
        <v>260</v>
      </c>
      <c r="G3" s="171" t="s">
        <v>320</v>
      </c>
      <c r="H3" s="173" t="s">
        <v>321</v>
      </c>
      <c r="I3" s="8"/>
      <c r="J3" s="8"/>
      <c r="K3" s="8"/>
      <c r="L3" s="8"/>
    </row>
    <row r="4" spans="1:12" ht="28.5">
      <c r="A4" s="5"/>
      <c r="B4" s="14" t="s">
        <v>318</v>
      </c>
      <c r="C4" s="8"/>
      <c r="D4" s="164" t="s">
        <v>258</v>
      </c>
      <c r="E4" s="174" t="s">
        <v>322</v>
      </c>
      <c r="F4" s="7" t="s">
        <v>260</v>
      </c>
      <c r="G4" s="173" t="s">
        <v>323</v>
      </c>
      <c r="H4" s="171" t="s">
        <v>324</v>
      </c>
      <c r="I4" s="8"/>
      <c r="J4" s="8"/>
      <c r="K4" s="8"/>
      <c r="L4" s="8"/>
    </row>
    <row r="5" spans="1:12">
      <c r="A5" s="5"/>
      <c r="B5" s="5"/>
      <c r="C5" s="8"/>
      <c r="D5" s="8"/>
      <c r="E5" s="16"/>
      <c r="G5" s="8"/>
      <c r="H5" s="8"/>
      <c r="I5" s="8"/>
      <c r="J5" s="8"/>
      <c r="K5" s="8"/>
      <c r="L5" s="8"/>
    </row>
    <row r="6" spans="1:12">
      <c r="A6" s="5"/>
      <c r="B6" s="5"/>
      <c r="C6" s="8"/>
      <c r="D6" s="8"/>
      <c r="E6" s="17"/>
      <c r="F6" s="8"/>
      <c r="G6" s="8"/>
      <c r="H6" s="8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4" t="s">
        <v>266</v>
      </c>
      <c r="B10" s="360"/>
      <c r="C10" s="360"/>
      <c r="D10" s="360"/>
      <c r="E10" s="361"/>
      <c r="F10" s="357"/>
      <c r="G10" s="359"/>
      <c r="H10" s="354" t="s">
        <v>278</v>
      </c>
      <c r="I10" s="360"/>
      <c r="J10" s="360"/>
      <c r="K10" s="11"/>
      <c r="L10" s="12"/>
    </row>
    <row r="11" spans="1:12" ht="16.5">
      <c r="A11" s="362" t="s">
        <v>325</v>
      </c>
      <c r="B11" s="362"/>
      <c r="C11" s="365"/>
      <c r="D11" s="365"/>
      <c r="E11" s="365"/>
      <c r="F11" s="365"/>
      <c r="G11" s="365"/>
      <c r="H11" s="365"/>
      <c r="I11" s="365"/>
      <c r="J11" s="365"/>
      <c r="K11" s="365"/>
      <c r="L11" s="365"/>
    </row>
  </sheetData>
  <mergeCells count="5">
    <mergeCell ref="A1:J1"/>
    <mergeCell ref="A10:E10"/>
    <mergeCell ref="F10:G10"/>
    <mergeCell ref="H10:J10"/>
    <mergeCell ref="A11:L11"/>
  </mergeCells>
  <phoneticPr fontId="46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2" t="s">
        <v>326</v>
      </c>
      <c r="B1" s="352"/>
      <c r="C1" s="352"/>
      <c r="D1" s="352"/>
      <c r="E1" s="352"/>
      <c r="F1" s="352"/>
      <c r="G1" s="352"/>
      <c r="H1" s="352"/>
      <c r="I1" s="352"/>
    </row>
    <row r="2" spans="1:9" s="1" customFormat="1" ht="16.5">
      <c r="A2" s="366" t="s">
        <v>241</v>
      </c>
      <c r="B2" s="367" t="s">
        <v>246</v>
      </c>
      <c r="C2" s="369" t="s">
        <v>288</v>
      </c>
      <c r="D2" s="367" t="s">
        <v>244</v>
      </c>
      <c r="E2" s="367" t="s">
        <v>245</v>
      </c>
      <c r="F2" s="3" t="s">
        <v>327</v>
      </c>
      <c r="G2" s="3" t="s">
        <v>271</v>
      </c>
      <c r="H2" s="374" t="s">
        <v>272</v>
      </c>
      <c r="I2" s="378" t="s">
        <v>274</v>
      </c>
    </row>
    <row r="3" spans="1:9" s="1" customFormat="1" ht="16.5">
      <c r="A3" s="366"/>
      <c r="B3" s="368"/>
      <c r="C3" s="370"/>
      <c r="D3" s="368"/>
      <c r="E3" s="368"/>
      <c r="F3" s="3" t="s">
        <v>328</v>
      </c>
      <c r="G3" s="3" t="s">
        <v>275</v>
      </c>
      <c r="H3" s="375"/>
      <c r="I3" s="379"/>
    </row>
    <row r="4" spans="1:9" ht="28.5">
      <c r="A4" s="5"/>
      <c r="B4" s="170" t="s">
        <v>292</v>
      </c>
      <c r="C4" s="175" t="s">
        <v>329</v>
      </c>
      <c r="D4" s="172" t="s">
        <v>330</v>
      </c>
      <c r="E4" s="7" t="s">
        <v>260</v>
      </c>
      <c r="F4" s="8">
        <v>0.3</v>
      </c>
      <c r="G4" s="8">
        <v>0.5</v>
      </c>
      <c r="H4" s="8">
        <f>SUM(F4:G4)</f>
        <v>0.8</v>
      </c>
      <c r="I4" s="8" t="s">
        <v>262</v>
      </c>
    </row>
    <row r="5" spans="1:9" ht="28.5">
      <c r="A5" s="5"/>
      <c r="B5" s="170" t="s">
        <v>292</v>
      </c>
      <c r="C5" s="175" t="s">
        <v>329</v>
      </c>
      <c r="D5" s="172" t="s">
        <v>330</v>
      </c>
      <c r="E5" s="7" t="s">
        <v>260</v>
      </c>
      <c r="F5" s="8">
        <v>0.4</v>
      </c>
      <c r="G5" s="8">
        <v>0.6</v>
      </c>
      <c r="H5" s="8">
        <f>SUM(F5:G5)</f>
        <v>1</v>
      </c>
      <c r="I5" s="8" t="s">
        <v>262</v>
      </c>
    </row>
    <row r="6" spans="1:9">
      <c r="A6" s="5"/>
      <c r="B6" s="9"/>
      <c r="C6" s="9"/>
      <c r="D6" s="8"/>
      <c r="E6" s="8"/>
      <c r="F6" s="8"/>
      <c r="G6" s="8"/>
      <c r="H6" s="8"/>
      <c r="I6" s="8"/>
    </row>
    <row r="7" spans="1:9">
      <c r="A7" s="5"/>
      <c r="B7" s="9"/>
      <c r="C7" s="9"/>
      <c r="D7" s="8"/>
      <c r="E7" s="8"/>
      <c r="F7" s="8"/>
      <c r="G7" s="8"/>
      <c r="H7" s="8"/>
      <c r="I7" s="8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4" t="s">
        <v>266</v>
      </c>
      <c r="B12" s="355"/>
      <c r="C12" s="355"/>
      <c r="D12" s="356"/>
      <c r="E12" s="10"/>
      <c r="F12" s="354" t="s">
        <v>278</v>
      </c>
      <c r="G12" s="360"/>
      <c r="H12" s="361"/>
      <c r="I12" s="12"/>
    </row>
    <row r="13" spans="1:9" ht="16.5">
      <c r="A13" s="362" t="s">
        <v>331</v>
      </c>
      <c r="B13" s="362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40"/>
      <c r="C3" s="141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7.95" customHeight="1">
      <c r="B5" s="143" t="s">
        <v>43</v>
      </c>
      <c r="C5" s="5">
        <v>13</v>
      </c>
      <c r="D5" s="5">
        <v>0</v>
      </c>
      <c r="E5" s="5">
        <v>1</v>
      </c>
      <c r="F5" s="144">
        <v>0</v>
      </c>
      <c r="G5" s="144">
        <v>1</v>
      </c>
      <c r="H5" s="5">
        <v>1</v>
      </c>
      <c r="I5" s="150">
        <v>2</v>
      </c>
    </row>
    <row r="6" spans="2:9" ht="27.95" customHeight="1">
      <c r="B6" s="143" t="s">
        <v>44</v>
      </c>
      <c r="C6" s="5">
        <v>20</v>
      </c>
      <c r="D6" s="5">
        <v>0</v>
      </c>
      <c r="E6" s="5">
        <v>1</v>
      </c>
      <c r="F6" s="144">
        <v>1</v>
      </c>
      <c r="G6" s="144">
        <v>2</v>
      </c>
      <c r="H6" s="5">
        <v>2</v>
      </c>
      <c r="I6" s="150">
        <v>3</v>
      </c>
    </row>
    <row r="7" spans="2:9" ht="27.95" customHeight="1">
      <c r="B7" s="143" t="s">
        <v>45</v>
      </c>
      <c r="C7" s="5">
        <v>32</v>
      </c>
      <c r="D7" s="5">
        <v>0</v>
      </c>
      <c r="E7" s="5">
        <v>1</v>
      </c>
      <c r="F7" s="144">
        <v>2</v>
      </c>
      <c r="G7" s="144">
        <v>3</v>
      </c>
      <c r="H7" s="5">
        <v>3</v>
      </c>
      <c r="I7" s="150">
        <v>4</v>
      </c>
    </row>
    <row r="8" spans="2:9" ht="27.95" customHeight="1">
      <c r="B8" s="143" t="s">
        <v>46</v>
      </c>
      <c r="C8" s="5">
        <v>50</v>
      </c>
      <c r="D8" s="5">
        <v>1</v>
      </c>
      <c r="E8" s="5">
        <v>2</v>
      </c>
      <c r="F8" s="144">
        <v>3</v>
      </c>
      <c r="G8" s="144">
        <v>4</v>
      </c>
      <c r="H8" s="5">
        <v>5</v>
      </c>
      <c r="I8" s="150">
        <v>6</v>
      </c>
    </row>
    <row r="9" spans="2:9" ht="27.95" customHeight="1">
      <c r="B9" s="143" t="s">
        <v>47</v>
      </c>
      <c r="C9" s="5">
        <v>80</v>
      </c>
      <c r="D9" s="5">
        <v>2</v>
      </c>
      <c r="E9" s="5">
        <v>3</v>
      </c>
      <c r="F9" s="144">
        <v>5</v>
      </c>
      <c r="G9" s="144">
        <v>6</v>
      </c>
      <c r="H9" s="5">
        <v>7</v>
      </c>
      <c r="I9" s="150">
        <v>8</v>
      </c>
    </row>
    <row r="10" spans="2:9" ht="27.95" customHeight="1">
      <c r="B10" s="143" t="s">
        <v>48</v>
      </c>
      <c r="C10" s="5">
        <v>125</v>
      </c>
      <c r="D10" s="5">
        <v>3</v>
      </c>
      <c r="E10" s="5">
        <v>4</v>
      </c>
      <c r="F10" s="144">
        <v>7</v>
      </c>
      <c r="G10" s="144">
        <v>8</v>
      </c>
      <c r="H10" s="5">
        <v>10</v>
      </c>
      <c r="I10" s="150">
        <v>11</v>
      </c>
    </row>
    <row r="11" spans="2:9" ht="27.95" customHeight="1">
      <c r="B11" s="143" t="s">
        <v>49</v>
      </c>
      <c r="C11" s="5">
        <v>200</v>
      </c>
      <c r="D11" s="5">
        <v>5</v>
      </c>
      <c r="E11" s="5">
        <v>6</v>
      </c>
      <c r="F11" s="144">
        <v>10</v>
      </c>
      <c r="G11" s="144">
        <v>11</v>
      </c>
      <c r="H11" s="5">
        <v>14</v>
      </c>
      <c r="I11" s="150">
        <v>15</v>
      </c>
    </row>
    <row r="12" spans="2:9" ht="27.95" customHeight="1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zoomScaleNormal="100" workbookViewId="0">
      <selection activeCell="N19" sqref="N19"/>
    </sheetView>
  </sheetViews>
  <sheetFormatPr defaultColWidth="10.375" defaultRowHeight="16.5" customHeight="1"/>
  <cols>
    <col min="1" max="1" width="11.125" style="59" customWidth="1"/>
    <col min="2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91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92" t="s">
        <v>57</v>
      </c>
      <c r="I2" s="187" t="s">
        <v>58</v>
      </c>
      <c r="J2" s="187"/>
      <c r="K2" s="188"/>
    </row>
    <row r="3" spans="1:11" ht="14.25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spans="1:11" ht="14.25">
      <c r="A4" s="95" t="s">
        <v>62</v>
      </c>
      <c r="B4" s="195" t="s">
        <v>63</v>
      </c>
      <c r="C4" s="196"/>
      <c r="D4" s="197" t="s">
        <v>64</v>
      </c>
      <c r="E4" s="198"/>
      <c r="F4" s="199" t="s">
        <v>65</v>
      </c>
      <c r="G4" s="200"/>
      <c r="H4" s="197" t="s">
        <v>66</v>
      </c>
      <c r="I4" s="198"/>
      <c r="J4" s="64" t="s">
        <v>67</v>
      </c>
      <c r="K4" s="65" t="s">
        <v>68</v>
      </c>
    </row>
    <row r="5" spans="1:11" ht="14.25">
      <c r="A5" s="96" t="s">
        <v>69</v>
      </c>
      <c r="B5" s="195" t="s">
        <v>70</v>
      </c>
      <c r="C5" s="196"/>
      <c r="D5" s="197" t="s">
        <v>71</v>
      </c>
      <c r="E5" s="198"/>
      <c r="F5" s="199">
        <v>45092</v>
      </c>
      <c r="G5" s="200"/>
      <c r="H5" s="197" t="s">
        <v>72</v>
      </c>
      <c r="I5" s="198"/>
      <c r="J5" s="64" t="s">
        <v>67</v>
      </c>
      <c r="K5" s="65" t="s">
        <v>68</v>
      </c>
    </row>
    <row r="6" spans="1:11" ht="14.25">
      <c r="A6" s="95" t="s">
        <v>73</v>
      </c>
      <c r="B6" s="97">
        <v>2</v>
      </c>
      <c r="C6" s="98">
        <v>7</v>
      </c>
      <c r="D6" s="96" t="s">
        <v>74</v>
      </c>
      <c r="E6" s="99"/>
      <c r="F6" s="199">
        <v>45108</v>
      </c>
      <c r="G6" s="200"/>
      <c r="H6" s="197" t="s">
        <v>75</v>
      </c>
      <c r="I6" s="198"/>
      <c r="J6" s="64" t="s">
        <v>67</v>
      </c>
      <c r="K6" s="65" t="s">
        <v>68</v>
      </c>
    </row>
    <row r="7" spans="1:11" ht="14.25">
      <c r="A7" s="95" t="s">
        <v>76</v>
      </c>
      <c r="B7" s="201">
        <v>4887</v>
      </c>
      <c r="C7" s="202"/>
      <c r="D7" s="96" t="s">
        <v>77</v>
      </c>
      <c r="E7" s="101"/>
      <c r="F7" s="199">
        <v>45127</v>
      </c>
      <c r="G7" s="200"/>
      <c r="H7" s="197" t="s">
        <v>78</v>
      </c>
      <c r="I7" s="198"/>
      <c r="J7" s="64" t="s">
        <v>67</v>
      </c>
      <c r="K7" s="65" t="s">
        <v>68</v>
      </c>
    </row>
    <row r="8" spans="1:11" ht="14.25">
      <c r="A8" s="103" t="s">
        <v>79</v>
      </c>
      <c r="B8" s="203"/>
      <c r="C8" s="204"/>
      <c r="D8" s="205" t="s">
        <v>80</v>
      </c>
      <c r="E8" s="206"/>
      <c r="F8" s="207">
        <v>45189</v>
      </c>
      <c r="G8" s="208"/>
      <c r="H8" s="205" t="s">
        <v>81</v>
      </c>
      <c r="I8" s="206"/>
      <c r="J8" s="110" t="s">
        <v>67</v>
      </c>
      <c r="K8" s="117" t="s">
        <v>68</v>
      </c>
    </row>
    <row r="9" spans="1:11" ht="14.25">
      <c r="A9" s="209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18" t="s">
        <v>84</v>
      </c>
      <c r="B11" s="119" t="s">
        <v>85</v>
      </c>
      <c r="C11" s="120" t="s">
        <v>86</v>
      </c>
      <c r="D11" s="121"/>
      <c r="E11" s="122" t="s">
        <v>87</v>
      </c>
      <c r="F11" s="119" t="s">
        <v>85</v>
      </c>
      <c r="G11" s="120" t="s">
        <v>86</v>
      </c>
      <c r="H11" s="120" t="s">
        <v>88</v>
      </c>
      <c r="I11" s="122" t="s">
        <v>89</v>
      </c>
      <c r="J11" s="119" t="s">
        <v>85</v>
      </c>
      <c r="K11" s="136" t="s">
        <v>86</v>
      </c>
    </row>
    <row r="12" spans="1:11" ht="14.25">
      <c r="A12" s="96" t="s">
        <v>90</v>
      </c>
      <c r="B12" s="109" t="s">
        <v>85</v>
      </c>
      <c r="C12" s="64" t="s">
        <v>86</v>
      </c>
      <c r="D12" s="101"/>
      <c r="E12" s="99" t="s">
        <v>91</v>
      </c>
      <c r="F12" s="109" t="s">
        <v>85</v>
      </c>
      <c r="G12" s="64" t="s">
        <v>86</v>
      </c>
      <c r="H12" s="64" t="s">
        <v>88</v>
      </c>
      <c r="I12" s="99" t="s">
        <v>92</v>
      </c>
      <c r="J12" s="109" t="s">
        <v>85</v>
      </c>
      <c r="K12" s="65" t="s">
        <v>86</v>
      </c>
    </row>
    <row r="13" spans="1:11" ht="14.25">
      <c r="A13" s="96" t="s">
        <v>93</v>
      </c>
      <c r="B13" s="109" t="s">
        <v>85</v>
      </c>
      <c r="C13" s="64" t="s">
        <v>86</v>
      </c>
      <c r="D13" s="101"/>
      <c r="E13" s="99" t="s">
        <v>94</v>
      </c>
      <c r="F13" s="64" t="s">
        <v>95</v>
      </c>
      <c r="G13" s="64" t="s">
        <v>96</v>
      </c>
      <c r="H13" s="64" t="s">
        <v>88</v>
      </c>
      <c r="I13" s="99" t="s">
        <v>97</v>
      </c>
      <c r="J13" s="109" t="s">
        <v>85</v>
      </c>
      <c r="K13" s="65" t="s">
        <v>86</v>
      </c>
    </row>
    <row r="14" spans="1:11" ht="14.25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99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23" t="s">
        <v>100</v>
      </c>
      <c r="B16" s="120" t="s">
        <v>95</v>
      </c>
      <c r="C16" s="120" t="s">
        <v>96</v>
      </c>
      <c r="D16" s="124"/>
      <c r="E16" s="125" t="s">
        <v>101</v>
      </c>
      <c r="F16" s="120" t="s">
        <v>95</v>
      </c>
      <c r="G16" s="120" t="s">
        <v>96</v>
      </c>
      <c r="H16" s="126"/>
      <c r="I16" s="125" t="s">
        <v>102</v>
      </c>
      <c r="J16" s="120" t="s">
        <v>95</v>
      </c>
      <c r="K16" s="136" t="s">
        <v>96</v>
      </c>
    </row>
    <row r="17" spans="1:22" ht="16.5" customHeight="1">
      <c r="A17" s="100" t="s">
        <v>103</v>
      </c>
      <c r="B17" s="64" t="s">
        <v>95</v>
      </c>
      <c r="C17" s="64" t="s">
        <v>96</v>
      </c>
      <c r="D17" s="71"/>
      <c r="E17" s="111" t="s">
        <v>104</v>
      </c>
      <c r="F17" s="64" t="s">
        <v>95</v>
      </c>
      <c r="G17" s="64" t="s">
        <v>96</v>
      </c>
      <c r="H17" s="127"/>
      <c r="I17" s="111" t="s">
        <v>105</v>
      </c>
      <c r="J17" s="64" t="s">
        <v>95</v>
      </c>
      <c r="K17" s="65" t="s">
        <v>96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16" t="s">
        <v>106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107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28" t="s">
        <v>109</v>
      </c>
      <c r="B21" s="111" t="s">
        <v>110</v>
      </c>
      <c r="C21" s="111" t="s">
        <v>111</v>
      </c>
      <c r="D21" s="111" t="s">
        <v>112</v>
      </c>
      <c r="E21" s="111" t="s">
        <v>113</v>
      </c>
      <c r="F21" s="111" t="s">
        <v>114</v>
      </c>
      <c r="G21" s="111" t="s">
        <v>115</v>
      </c>
      <c r="H21" s="111" t="s">
        <v>116</v>
      </c>
      <c r="I21" s="111" t="s">
        <v>117</v>
      </c>
      <c r="J21" s="111" t="s">
        <v>118</v>
      </c>
      <c r="K21" s="87" t="s">
        <v>119</v>
      </c>
    </row>
    <row r="22" spans="1:22" ht="16.5" customHeight="1">
      <c r="A22" s="102" t="s">
        <v>120</v>
      </c>
      <c r="B22" s="129"/>
      <c r="C22" s="129">
        <v>1</v>
      </c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38"/>
    </row>
    <row r="23" spans="1:22" ht="16.5" customHeight="1">
      <c r="A23" s="59" t="s">
        <v>121</v>
      </c>
      <c r="B23" s="129"/>
      <c r="C23" s="129">
        <v>1</v>
      </c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>
        <v>1</v>
      </c>
      <c r="J23" s="129"/>
      <c r="K23" s="139"/>
    </row>
    <row r="24" spans="1:22" ht="16.5" customHeight="1">
      <c r="A24" s="102"/>
      <c r="B24" s="129"/>
      <c r="C24" s="129"/>
      <c r="D24" s="129"/>
      <c r="E24" s="129"/>
      <c r="F24" s="129"/>
      <c r="G24" s="129"/>
      <c r="H24" s="129"/>
      <c r="I24" s="129"/>
      <c r="J24" s="129"/>
      <c r="K24" s="139"/>
    </row>
    <row r="25" spans="1:22" ht="16.5" customHeight="1">
      <c r="A25" s="102"/>
      <c r="B25" s="129"/>
      <c r="C25" s="129"/>
      <c r="D25" s="129"/>
      <c r="E25" s="129"/>
      <c r="F25" s="129"/>
      <c r="G25" s="129"/>
      <c r="H25" s="129"/>
      <c r="I25" s="129"/>
      <c r="J25" s="129"/>
      <c r="K25" s="85"/>
    </row>
    <row r="26" spans="1:22" ht="16.5" customHeight="1">
      <c r="A26" s="102"/>
      <c r="B26" s="129"/>
      <c r="C26" s="129"/>
      <c r="D26" s="129"/>
      <c r="E26" s="129"/>
      <c r="F26" s="129"/>
      <c r="G26" s="129"/>
      <c r="H26" s="129"/>
      <c r="I26" s="129"/>
      <c r="J26" s="129"/>
      <c r="K26" s="85"/>
    </row>
    <row r="27" spans="1:22" ht="16.5" customHeight="1">
      <c r="A27" s="102"/>
      <c r="B27" s="129"/>
      <c r="C27" s="129"/>
      <c r="D27" s="129"/>
      <c r="E27" s="129"/>
      <c r="F27" s="129"/>
      <c r="G27" s="129"/>
      <c r="H27" s="129"/>
      <c r="I27" s="129"/>
      <c r="J27" s="129"/>
      <c r="K27" s="85"/>
    </row>
    <row r="28" spans="1:22" ht="16.5" customHeight="1">
      <c r="A28" s="102"/>
      <c r="B28" s="129"/>
      <c r="C28" s="129"/>
      <c r="D28" s="129"/>
      <c r="E28" s="129"/>
      <c r="F28" s="129"/>
      <c r="G28" s="129"/>
      <c r="H28" s="129"/>
      <c r="I28" s="129"/>
      <c r="J28" s="129"/>
      <c r="K28" s="85"/>
    </row>
    <row r="29" spans="1:22" ht="18" customHeight="1">
      <c r="A29" s="222" t="s">
        <v>122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126</v>
      </c>
      <c r="B34" s="235"/>
      <c r="C34" s="64" t="s">
        <v>67</v>
      </c>
      <c r="D34" s="64" t="s">
        <v>68</v>
      </c>
      <c r="E34" s="236" t="s">
        <v>127</v>
      </c>
      <c r="F34" s="237"/>
      <c r="G34" s="237"/>
      <c r="H34" s="237"/>
      <c r="I34" s="237"/>
      <c r="J34" s="237"/>
      <c r="K34" s="238"/>
    </row>
    <row r="35" spans="1:11" ht="14.25">
      <c r="A35" s="239" t="s">
        <v>128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130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4.2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4.25">
      <c r="A43" s="245" t="s">
        <v>131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2" t="s">
        <v>132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23" t="s">
        <v>133</v>
      </c>
      <c r="B45" s="120" t="s">
        <v>95</v>
      </c>
      <c r="C45" s="120" t="s">
        <v>96</v>
      </c>
      <c r="D45" s="120" t="s">
        <v>88</v>
      </c>
      <c r="E45" s="125" t="s">
        <v>134</v>
      </c>
      <c r="F45" s="120" t="s">
        <v>95</v>
      </c>
      <c r="G45" s="120" t="s">
        <v>96</v>
      </c>
      <c r="H45" s="120" t="s">
        <v>88</v>
      </c>
      <c r="I45" s="125" t="s">
        <v>135</v>
      </c>
      <c r="J45" s="120" t="s">
        <v>95</v>
      </c>
      <c r="K45" s="136" t="s">
        <v>96</v>
      </c>
    </row>
    <row r="46" spans="1:11" ht="14.25">
      <c r="A46" s="100" t="s">
        <v>87</v>
      </c>
      <c r="B46" s="64" t="s">
        <v>95</v>
      </c>
      <c r="C46" s="64" t="s">
        <v>96</v>
      </c>
      <c r="D46" s="64" t="s">
        <v>88</v>
      </c>
      <c r="E46" s="111" t="s">
        <v>94</v>
      </c>
      <c r="F46" s="64" t="s">
        <v>95</v>
      </c>
      <c r="G46" s="64" t="s">
        <v>96</v>
      </c>
      <c r="H46" s="64" t="s">
        <v>88</v>
      </c>
      <c r="I46" s="111" t="s">
        <v>105</v>
      </c>
      <c r="J46" s="64" t="s">
        <v>95</v>
      </c>
      <c r="K46" s="65" t="s">
        <v>96</v>
      </c>
    </row>
    <row r="47" spans="1:11" ht="14.25">
      <c r="A47" s="205" t="s">
        <v>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136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30" t="s">
        <v>137</v>
      </c>
      <c r="B50" s="248" t="s">
        <v>138</v>
      </c>
      <c r="C50" s="248"/>
      <c r="D50" s="131" t="s">
        <v>139</v>
      </c>
      <c r="E50" s="132" t="s">
        <v>140</v>
      </c>
      <c r="F50" s="133" t="s">
        <v>141</v>
      </c>
      <c r="G50" s="134"/>
      <c r="H50" s="249" t="s">
        <v>142</v>
      </c>
      <c r="I50" s="250"/>
      <c r="J50" s="251"/>
      <c r="K50" s="252"/>
    </row>
    <row r="51" spans="1:11" ht="14.25">
      <c r="A51" s="239"/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30" t="s">
        <v>137</v>
      </c>
      <c r="B53" s="248" t="s">
        <v>138</v>
      </c>
      <c r="C53" s="248"/>
      <c r="D53" s="131" t="s">
        <v>139</v>
      </c>
      <c r="E53" s="135" t="s">
        <v>143</v>
      </c>
      <c r="F53" s="133" t="s">
        <v>144</v>
      </c>
      <c r="G53" s="134">
        <v>45092</v>
      </c>
      <c r="H53" s="249" t="s">
        <v>142</v>
      </c>
      <c r="I53" s="250"/>
      <c r="J53" s="251" t="s">
        <v>145</v>
      </c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tabSelected="1" topLeftCell="A4" workbookViewId="0">
      <selection activeCell="P10" sqref="P10"/>
    </sheetView>
  </sheetViews>
  <sheetFormatPr defaultColWidth="9" defaultRowHeight="26.1" customHeight="1"/>
  <cols>
    <col min="1" max="1" width="17.125" style="38" customWidth="1"/>
    <col min="2" max="8" width="9.375" style="38" customWidth="1"/>
    <col min="9" max="9" width="1.375" style="38" customWidth="1"/>
    <col min="10" max="15" width="9.625" style="38" customWidth="1"/>
    <col min="16" max="16384" width="9" style="38"/>
  </cols>
  <sheetData>
    <row r="1" spans="1:16" ht="30" customHeight="1">
      <c r="A1" s="256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1:16" ht="29.1" customHeight="1">
      <c r="A2" s="39" t="s">
        <v>62</v>
      </c>
      <c r="B2" s="257" t="s">
        <v>63</v>
      </c>
      <c r="C2" s="257"/>
      <c r="D2" s="40" t="s">
        <v>69</v>
      </c>
      <c r="E2" s="258" t="s">
        <v>147</v>
      </c>
      <c r="F2" s="257"/>
      <c r="G2" s="257"/>
      <c r="H2" s="257"/>
      <c r="I2" s="263"/>
      <c r="J2" s="54" t="s">
        <v>57</v>
      </c>
      <c r="K2" s="257" t="s">
        <v>58</v>
      </c>
      <c r="L2" s="257"/>
      <c r="M2" s="257"/>
      <c r="N2" s="257"/>
      <c r="O2" s="259"/>
      <c r="P2" s="55"/>
    </row>
    <row r="3" spans="1:16" ht="29.1" customHeight="1">
      <c r="A3" s="262" t="s">
        <v>148</v>
      </c>
      <c r="B3" s="260" t="s">
        <v>149</v>
      </c>
      <c r="C3" s="260"/>
      <c r="D3" s="260"/>
      <c r="E3" s="260"/>
      <c r="F3" s="260"/>
      <c r="G3" s="260"/>
      <c r="H3" s="260"/>
      <c r="I3" s="264"/>
      <c r="J3" s="260" t="s">
        <v>150</v>
      </c>
      <c r="K3" s="260"/>
      <c r="L3" s="260"/>
      <c r="M3" s="260"/>
      <c r="N3" s="260"/>
      <c r="O3" s="261"/>
      <c r="P3" s="55"/>
    </row>
    <row r="4" spans="1:16" ht="29.1" customHeight="1">
      <c r="A4" s="262"/>
      <c r="B4" s="41" t="s">
        <v>111</v>
      </c>
      <c r="C4" s="41" t="s">
        <v>112</v>
      </c>
      <c r="D4" s="41" t="s">
        <v>113</v>
      </c>
      <c r="E4" s="41" t="s">
        <v>114</v>
      </c>
      <c r="F4" s="41" t="s">
        <v>115</v>
      </c>
      <c r="G4" s="42" t="s">
        <v>116</v>
      </c>
      <c r="H4" s="41" t="s">
        <v>117</v>
      </c>
      <c r="I4" s="264"/>
      <c r="J4" s="41" t="s">
        <v>111</v>
      </c>
      <c r="K4" s="41" t="s">
        <v>112</v>
      </c>
      <c r="L4" s="41" t="s">
        <v>113</v>
      </c>
      <c r="M4" s="41" t="s">
        <v>114</v>
      </c>
      <c r="N4" s="41" t="s">
        <v>115</v>
      </c>
      <c r="O4" s="42" t="s">
        <v>116</v>
      </c>
      <c r="P4" s="41" t="s">
        <v>117</v>
      </c>
    </row>
    <row r="5" spans="1:16" ht="21.95" customHeight="1">
      <c r="A5" s="43" t="s">
        <v>151</v>
      </c>
      <c r="B5" s="41" t="s">
        <v>152</v>
      </c>
      <c r="C5" s="41" t="s">
        <v>153</v>
      </c>
      <c r="D5" s="44" t="s">
        <v>154</v>
      </c>
      <c r="E5" s="44" t="s">
        <v>155</v>
      </c>
      <c r="F5" s="41" t="s">
        <v>156</v>
      </c>
      <c r="G5" s="41" t="s">
        <v>157</v>
      </c>
      <c r="H5" s="41" t="s">
        <v>158</v>
      </c>
      <c r="I5" s="264"/>
      <c r="J5" s="41" t="s">
        <v>152</v>
      </c>
      <c r="K5" s="41" t="s">
        <v>153</v>
      </c>
      <c r="L5" s="394" t="s">
        <v>332</v>
      </c>
      <c r="M5" s="394" t="s">
        <v>341</v>
      </c>
      <c r="N5" s="41" t="s">
        <v>156</v>
      </c>
      <c r="O5" s="41" t="s">
        <v>157</v>
      </c>
      <c r="P5" s="41" t="s">
        <v>158</v>
      </c>
    </row>
    <row r="6" spans="1:16" ht="21.95" customHeight="1">
      <c r="A6" s="45" t="s">
        <v>159</v>
      </c>
      <c r="B6" s="46">
        <f>C6-2.1</f>
        <v>94.300000000000011</v>
      </c>
      <c r="C6" s="46">
        <f>D6-2.1</f>
        <v>96.4</v>
      </c>
      <c r="D6" s="47">
        <v>98.5</v>
      </c>
      <c r="E6" s="46">
        <f t="shared" ref="E6:H6" si="0">D6+2.1</f>
        <v>100.6</v>
      </c>
      <c r="F6" s="46">
        <f t="shared" si="0"/>
        <v>102.69999999999999</v>
      </c>
      <c r="G6" s="48">
        <f t="shared" si="0"/>
        <v>104.79999999999998</v>
      </c>
      <c r="H6" s="46">
        <f t="shared" si="0"/>
        <v>106.89999999999998</v>
      </c>
      <c r="I6" s="264"/>
      <c r="J6" s="56"/>
      <c r="K6" s="56"/>
      <c r="L6" s="56" t="s">
        <v>160</v>
      </c>
      <c r="M6" s="396" t="s">
        <v>334</v>
      </c>
      <c r="N6" s="57"/>
      <c r="O6" s="57"/>
      <c r="P6" s="55"/>
    </row>
    <row r="7" spans="1:16" ht="21.95" customHeight="1">
      <c r="A7" s="45" t="s">
        <v>162</v>
      </c>
      <c r="B7" s="46">
        <f>C7-4</f>
        <v>66</v>
      </c>
      <c r="C7" s="46">
        <f>D7-4</f>
        <v>70</v>
      </c>
      <c r="D7" s="47">
        <v>74</v>
      </c>
      <c r="E7" s="46">
        <f t="shared" ref="E7:E8" si="1">D7+4</f>
        <v>78</v>
      </c>
      <c r="F7" s="46">
        <f>E7+5</f>
        <v>83</v>
      </c>
      <c r="G7" s="48">
        <f>F7+6</f>
        <v>89</v>
      </c>
      <c r="H7" s="46">
        <f>G7+6</f>
        <v>95</v>
      </c>
      <c r="I7" s="264"/>
      <c r="J7" s="56"/>
      <c r="K7" s="56"/>
      <c r="L7" s="56" t="s">
        <v>163</v>
      </c>
      <c r="M7" s="396" t="s">
        <v>335</v>
      </c>
      <c r="N7" s="57"/>
      <c r="O7" s="57"/>
      <c r="P7" s="55"/>
    </row>
    <row r="8" spans="1:16" ht="21.95" customHeight="1">
      <c r="A8" s="49" t="s">
        <v>167</v>
      </c>
      <c r="B8" s="51">
        <f>C8-3.6</f>
        <v>90.800000000000011</v>
      </c>
      <c r="C8" s="51">
        <f>D8-3.6</f>
        <v>94.4</v>
      </c>
      <c r="D8" s="52">
        <v>98</v>
      </c>
      <c r="E8" s="51">
        <f t="shared" si="1"/>
        <v>102</v>
      </c>
      <c r="F8" s="51">
        <f t="shared" ref="F8:H8" si="2">E8+4</f>
        <v>106</v>
      </c>
      <c r="G8" s="53">
        <f t="shared" si="2"/>
        <v>110</v>
      </c>
      <c r="H8" s="51">
        <f t="shared" si="2"/>
        <v>114</v>
      </c>
      <c r="I8" s="264"/>
      <c r="J8" s="56"/>
      <c r="K8" s="56"/>
      <c r="L8" s="56" t="s">
        <v>165</v>
      </c>
      <c r="M8" s="396" t="s">
        <v>336</v>
      </c>
      <c r="N8" s="57"/>
      <c r="O8" s="57"/>
      <c r="P8" s="55"/>
    </row>
    <row r="9" spans="1:16" ht="21.95" customHeight="1">
      <c r="A9" s="49" t="s">
        <v>168</v>
      </c>
      <c r="B9" s="51">
        <f>C9-2.3/2</f>
        <v>27.200000000000003</v>
      </c>
      <c r="C9" s="51">
        <f>D9-2.3/2</f>
        <v>28.35</v>
      </c>
      <c r="D9" s="52">
        <v>29.5</v>
      </c>
      <c r="E9" s="51">
        <f t="shared" ref="E9:H9" si="3">D9+2.6/2</f>
        <v>30.8</v>
      </c>
      <c r="F9" s="51">
        <f t="shared" si="3"/>
        <v>32.1</v>
      </c>
      <c r="G9" s="53">
        <f t="shared" si="3"/>
        <v>33.4</v>
      </c>
      <c r="H9" s="51">
        <f t="shared" si="3"/>
        <v>34.699999999999996</v>
      </c>
      <c r="I9" s="264"/>
      <c r="J9" s="56"/>
      <c r="K9" s="56"/>
      <c r="L9" s="56" t="s">
        <v>165</v>
      </c>
      <c r="M9" s="396" t="s">
        <v>337</v>
      </c>
      <c r="N9" s="57"/>
      <c r="O9" s="57"/>
      <c r="P9" s="55"/>
    </row>
    <row r="10" spans="1:16" ht="21.95" customHeight="1">
      <c r="A10" s="49" t="s">
        <v>169</v>
      </c>
      <c r="B10" s="51">
        <f>C10-0.7</f>
        <v>20.6</v>
      </c>
      <c r="C10" s="51">
        <f>D10-0.7</f>
        <v>21.3</v>
      </c>
      <c r="D10" s="52">
        <v>22</v>
      </c>
      <c r="E10" s="51">
        <f>D10+0.7</f>
        <v>22.7</v>
      </c>
      <c r="F10" s="51">
        <f>E10+0.7</f>
        <v>23.4</v>
      </c>
      <c r="G10" s="53">
        <f>F10+0.9</f>
        <v>24.299999999999997</v>
      </c>
      <c r="H10" s="51">
        <f>G10+0.9</f>
        <v>25.199999999999996</v>
      </c>
      <c r="I10" s="264"/>
      <c r="J10" s="56"/>
      <c r="K10" s="56"/>
      <c r="L10" s="56" t="s">
        <v>165</v>
      </c>
      <c r="M10" s="396" t="s">
        <v>338</v>
      </c>
      <c r="N10" s="57"/>
      <c r="O10" s="57"/>
      <c r="P10" s="55"/>
    </row>
    <row r="11" spans="1:16" ht="21.95" customHeight="1">
      <c r="A11" s="49" t="s">
        <v>170</v>
      </c>
      <c r="B11" s="51">
        <f>C11-0.5</f>
        <v>16</v>
      </c>
      <c r="C11" s="51">
        <f>D11-0.5</f>
        <v>16.5</v>
      </c>
      <c r="D11" s="52">
        <v>17</v>
      </c>
      <c r="E11" s="51">
        <f>D11+0.5</f>
        <v>17.5</v>
      </c>
      <c r="F11" s="51">
        <f>E11+0.5</f>
        <v>18</v>
      </c>
      <c r="G11" s="53">
        <f>F11+0.7</f>
        <v>18.7</v>
      </c>
      <c r="H11" s="51">
        <f>G11+0.7</f>
        <v>19.399999999999999</v>
      </c>
      <c r="I11" s="264"/>
      <c r="J11" s="56"/>
      <c r="K11" s="56"/>
      <c r="L11" s="56" t="s">
        <v>165</v>
      </c>
      <c r="M11" s="396" t="s">
        <v>339</v>
      </c>
      <c r="N11" s="57"/>
      <c r="O11" s="57"/>
      <c r="P11" s="55"/>
    </row>
    <row r="12" spans="1:16" ht="21.95" customHeight="1">
      <c r="A12" s="49" t="s">
        <v>171</v>
      </c>
      <c r="B12" s="51">
        <f t="shared" ref="B12:H12" si="4">SUM(B13:B14)</f>
        <v>66.100000000000009</v>
      </c>
      <c r="C12" s="51">
        <f t="shared" si="4"/>
        <v>67.7</v>
      </c>
      <c r="D12" s="52">
        <f t="shared" si="4"/>
        <v>69.2</v>
      </c>
      <c r="E12" s="51">
        <f t="shared" si="4"/>
        <v>70.900000000000006</v>
      </c>
      <c r="F12" s="51">
        <f t="shared" si="4"/>
        <v>72.7</v>
      </c>
      <c r="G12" s="53">
        <f t="shared" si="4"/>
        <v>74.400000000000006</v>
      </c>
      <c r="H12" s="51">
        <f t="shared" si="4"/>
        <v>76.200000000000017</v>
      </c>
      <c r="I12" s="264"/>
      <c r="J12" s="56"/>
      <c r="K12" s="56"/>
      <c r="L12" s="56" t="s">
        <v>165</v>
      </c>
      <c r="M12" s="57"/>
      <c r="N12" s="57"/>
      <c r="O12" s="57"/>
      <c r="P12" s="55"/>
    </row>
    <row r="13" spans="1:16" ht="21.95" customHeight="1">
      <c r="A13" s="49" t="s">
        <v>172</v>
      </c>
      <c r="B13" s="51">
        <f>C13-0.7</f>
        <v>27.7</v>
      </c>
      <c r="C13" s="51">
        <f>D13-0.6</f>
        <v>28.4</v>
      </c>
      <c r="D13" s="52">
        <v>29</v>
      </c>
      <c r="E13" s="51">
        <f>D13+0.6</f>
        <v>29.6</v>
      </c>
      <c r="F13" s="51">
        <f>E13+0.7</f>
        <v>30.3</v>
      </c>
      <c r="G13" s="53">
        <f>F13+0.6</f>
        <v>30.900000000000002</v>
      </c>
      <c r="H13" s="51">
        <f>G13+0.7</f>
        <v>31.6</v>
      </c>
      <c r="I13" s="264"/>
      <c r="J13" s="56"/>
      <c r="K13" s="56"/>
      <c r="L13" s="56" t="s">
        <v>165</v>
      </c>
      <c r="M13" s="396" t="s">
        <v>334</v>
      </c>
      <c r="N13" s="57"/>
      <c r="O13" s="57"/>
      <c r="P13" s="55"/>
    </row>
    <row r="14" spans="1:16" ht="21.95" customHeight="1">
      <c r="A14" s="49" t="s">
        <v>173</v>
      </c>
      <c r="B14" s="51">
        <f>C14-0.9</f>
        <v>38.400000000000006</v>
      </c>
      <c r="C14" s="51">
        <f>D14-0.9</f>
        <v>39.300000000000004</v>
      </c>
      <c r="D14" s="52">
        <v>40.200000000000003</v>
      </c>
      <c r="E14" s="51">
        <f t="shared" ref="E14:H14" si="5">D14+1.1</f>
        <v>41.300000000000004</v>
      </c>
      <c r="F14" s="51">
        <f t="shared" si="5"/>
        <v>42.400000000000006</v>
      </c>
      <c r="G14" s="53">
        <f t="shared" si="5"/>
        <v>43.500000000000007</v>
      </c>
      <c r="H14" s="51">
        <f t="shared" si="5"/>
        <v>44.600000000000009</v>
      </c>
      <c r="I14" s="264"/>
      <c r="J14" s="56"/>
      <c r="K14" s="56"/>
      <c r="L14" s="56" t="s">
        <v>165</v>
      </c>
      <c r="M14" s="396" t="s">
        <v>340</v>
      </c>
      <c r="N14" s="57"/>
      <c r="O14" s="57"/>
      <c r="P14" s="55"/>
    </row>
    <row r="15" spans="1:16" ht="14.25">
      <c r="A15" s="38" t="s">
        <v>174</v>
      </c>
      <c r="D15" s="88"/>
      <c r="E15" s="88"/>
      <c r="F15" s="88"/>
      <c r="G15" s="88"/>
      <c r="H15" s="88"/>
      <c r="I15" s="88"/>
      <c r="J15" s="88"/>
      <c r="K15" s="88"/>
      <c r="L15" s="88"/>
      <c r="M15" s="395" t="s">
        <v>333</v>
      </c>
      <c r="N15" s="88"/>
      <c r="O15" s="88"/>
    </row>
    <row r="16" spans="1:16" ht="14.25">
      <c r="A16" s="88"/>
      <c r="B16" s="88"/>
      <c r="C16" s="88"/>
      <c r="D16" s="88"/>
      <c r="E16" s="88"/>
      <c r="F16" s="88"/>
      <c r="G16" s="88"/>
      <c r="H16" s="88"/>
      <c r="I16" s="88"/>
      <c r="J16" s="89" t="s">
        <v>175</v>
      </c>
      <c r="K16" s="90"/>
      <c r="L16" s="89" t="s">
        <v>176</v>
      </c>
      <c r="M16" s="89"/>
      <c r="N16" s="89" t="s">
        <v>177</v>
      </c>
    </row>
  </sheetData>
  <mergeCells count="8">
    <mergeCell ref="A1:P1"/>
    <mergeCell ref="B2:C2"/>
    <mergeCell ref="E2:H2"/>
    <mergeCell ref="K2:O2"/>
    <mergeCell ref="B3:H3"/>
    <mergeCell ref="J3:O3"/>
    <mergeCell ref="A3:A4"/>
    <mergeCell ref="I2:I14"/>
  </mergeCells>
  <phoneticPr fontId="42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zoomScaleNormal="125" workbookViewId="0">
      <selection activeCell="A35" sqref="A34:K35"/>
    </sheetView>
  </sheetViews>
  <sheetFormatPr defaultColWidth="10" defaultRowHeight="16.5" customHeight="1"/>
  <cols>
    <col min="1" max="1" width="10.875" style="59" customWidth="1"/>
    <col min="2" max="16384" width="10" style="59"/>
  </cols>
  <sheetData>
    <row r="1" spans="1:11" ht="22.5" customHeight="1">
      <c r="A1" s="265" t="s">
        <v>178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>
      <c r="A2" s="91" t="s">
        <v>53</v>
      </c>
      <c r="B2" s="185"/>
      <c r="C2" s="185"/>
      <c r="D2" s="186" t="s">
        <v>55</v>
      </c>
      <c r="E2" s="186"/>
      <c r="F2" s="185"/>
      <c r="G2" s="185"/>
      <c r="H2" s="92" t="s">
        <v>57</v>
      </c>
      <c r="I2" s="187" t="s">
        <v>58</v>
      </c>
      <c r="J2" s="187"/>
      <c r="K2" s="188"/>
    </row>
    <row r="3" spans="1:11" ht="16.5" customHeight="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spans="1:11" ht="16.5" customHeight="1">
      <c r="A4" s="95" t="s">
        <v>62</v>
      </c>
      <c r="B4" s="195" t="s">
        <v>63</v>
      </c>
      <c r="C4" s="196"/>
      <c r="D4" s="197" t="s">
        <v>64</v>
      </c>
      <c r="E4" s="198"/>
      <c r="F4" s="199" t="s">
        <v>65</v>
      </c>
      <c r="G4" s="200"/>
      <c r="H4" s="197" t="s">
        <v>179</v>
      </c>
      <c r="I4" s="198"/>
      <c r="J4" s="64" t="s">
        <v>67</v>
      </c>
      <c r="K4" s="65" t="s">
        <v>68</v>
      </c>
    </row>
    <row r="5" spans="1:11" ht="16.5" customHeight="1">
      <c r="A5" s="96" t="s">
        <v>69</v>
      </c>
      <c r="B5" s="195" t="s">
        <v>70</v>
      </c>
      <c r="C5" s="196"/>
      <c r="D5" s="197" t="s">
        <v>71</v>
      </c>
      <c r="E5" s="198"/>
      <c r="F5" s="199">
        <v>45092</v>
      </c>
      <c r="G5" s="200"/>
      <c r="H5" s="197" t="s">
        <v>180</v>
      </c>
      <c r="I5" s="198"/>
      <c r="J5" s="64" t="s">
        <v>67</v>
      </c>
      <c r="K5" s="65" t="s">
        <v>68</v>
      </c>
    </row>
    <row r="6" spans="1:11" ht="16.5" customHeight="1">
      <c r="A6" s="95" t="s">
        <v>73</v>
      </c>
      <c r="B6" s="97">
        <v>2</v>
      </c>
      <c r="C6" s="98">
        <v>7</v>
      </c>
      <c r="D6" s="96" t="s">
        <v>74</v>
      </c>
      <c r="E6" s="99"/>
      <c r="F6" s="199">
        <v>45108</v>
      </c>
      <c r="G6" s="200"/>
      <c r="H6" s="266" t="s">
        <v>181</v>
      </c>
      <c r="I6" s="267"/>
      <c r="J6" s="267"/>
      <c r="K6" s="268"/>
    </row>
    <row r="7" spans="1:11" ht="16.5" customHeight="1">
      <c r="A7" s="95" t="s">
        <v>76</v>
      </c>
      <c r="B7" s="201">
        <v>4887</v>
      </c>
      <c r="C7" s="202"/>
      <c r="D7" s="96" t="s">
        <v>77</v>
      </c>
      <c r="E7" s="101"/>
      <c r="F7" s="199">
        <v>45127</v>
      </c>
      <c r="G7" s="200"/>
      <c r="H7" s="269"/>
      <c r="I7" s="195"/>
      <c r="J7" s="195"/>
      <c r="K7" s="196"/>
    </row>
    <row r="8" spans="1:11" ht="16.5" customHeight="1">
      <c r="A8" s="103" t="s">
        <v>79</v>
      </c>
      <c r="B8" s="203"/>
      <c r="C8" s="204"/>
      <c r="D8" s="205" t="s">
        <v>80</v>
      </c>
      <c r="E8" s="206"/>
      <c r="F8" s="207">
        <v>45189</v>
      </c>
      <c r="G8" s="208"/>
      <c r="H8" s="205"/>
      <c r="I8" s="206"/>
      <c r="J8" s="206"/>
      <c r="K8" s="215"/>
    </row>
    <row r="9" spans="1:11" ht="16.5" customHeight="1">
      <c r="A9" s="270" t="s">
        <v>182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104" t="s">
        <v>84</v>
      </c>
      <c r="B10" s="105" t="s">
        <v>85</v>
      </c>
      <c r="C10" s="106" t="s">
        <v>86</v>
      </c>
      <c r="D10" s="107"/>
      <c r="E10" s="108" t="s">
        <v>89</v>
      </c>
      <c r="F10" s="105" t="s">
        <v>85</v>
      </c>
      <c r="G10" s="106" t="s">
        <v>86</v>
      </c>
      <c r="H10" s="105"/>
      <c r="I10" s="108" t="s">
        <v>87</v>
      </c>
      <c r="J10" s="105" t="s">
        <v>85</v>
      </c>
      <c r="K10" s="116" t="s">
        <v>86</v>
      </c>
    </row>
    <row r="11" spans="1:11" ht="16.5" customHeight="1">
      <c r="A11" s="96" t="s">
        <v>90</v>
      </c>
      <c r="B11" s="109" t="s">
        <v>85</v>
      </c>
      <c r="C11" s="64" t="s">
        <v>86</v>
      </c>
      <c r="D11" s="101"/>
      <c r="E11" s="99" t="s">
        <v>92</v>
      </c>
      <c r="F11" s="109" t="s">
        <v>85</v>
      </c>
      <c r="G11" s="64" t="s">
        <v>86</v>
      </c>
      <c r="H11" s="109"/>
      <c r="I11" s="99" t="s">
        <v>97</v>
      </c>
      <c r="J11" s="109" t="s">
        <v>85</v>
      </c>
      <c r="K11" s="65" t="s">
        <v>86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1" t="s">
        <v>183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>
      <c r="A14" s="272" t="s">
        <v>184</v>
      </c>
      <c r="B14" s="273"/>
      <c r="C14" s="273"/>
      <c r="D14" s="273"/>
      <c r="E14" s="273"/>
      <c r="F14" s="273"/>
      <c r="G14" s="273"/>
      <c r="H14" s="273"/>
      <c r="I14" s="274"/>
      <c r="J14" s="274"/>
      <c r="K14" s="275"/>
    </row>
    <row r="15" spans="1:11" ht="16.5" customHeight="1">
      <c r="A15" s="276"/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spans="1:11" ht="16.5" customHeight="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>
      <c r="A17" s="271" t="s">
        <v>185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>
      <c r="A18" s="272" t="s">
        <v>186</v>
      </c>
      <c r="B18" s="273"/>
      <c r="C18" s="273"/>
      <c r="D18" s="273"/>
      <c r="E18" s="273"/>
      <c r="F18" s="273"/>
      <c r="G18" s="273"/>
      <c r="H18" s="273"/>
      <c r="I18" s="274"/>
      <c r="J18" s="274"/>
      <c r="K18" s="275"/>
    </row>
    <row r="19" spans="1:11" ht="16.5" customHeight="1">
      <c r="A19" s="276"/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spans="1:11" ht="16.5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>
      <c r="A21" s="286" t="s">
        <v>124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125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16.5" customHeight="1">
      <c r="A23" s="234" t="s">
        <v>126</v>
      </c>
      <c r="B23" s="235"/>
      <c r="C23" s="64" t="s">
        <v>67</v>
      </c>
      <c r="D23" s="64" t="s">
        <v>68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197" t="s">
        <v>187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>
      <c r="A26" s="270" t="s">
        <v>132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93" t="s">
        <v>133</v>
      </c>
      <c r="B27" s="106" t="s">
        <v>95</v>
      </c>
      <c r="C27" s="106" t="s">
        <v>96</v>
      </c>
      <c r="D27" s="106" t="s">
        <v>88</v>
      </c>
      <c r="E27" s="94" t="s">
        <v>134</v>
      </c>
      <c r="F27" s="106" t="s">
        <v>95</v>
      </c>
      <c r="G27" s="106" t="s">
        <v>96</v>
      </c>
      <c r="H27" s="106" t="s">
        <v>88</v>
      </c>
      <c r="I27" s="94" t="s">
        <v>135</v>
      </c>
      <c r="J27" s="106" t="s">
        <v>95</v>
      </c>
      <c r="K27" s="116" t="s">
        <v>96</v>
      </c>
    </row>
    <row r="28" spans="1:11" ht="16.5" customHeight="1">
      <c r="A28" s="100" t="s">
        <v>87</v>
      </c>
      <c r="B28" s="64" t="s">
        <v>95</v>
      </c>
      <c r="C28" s="64" t="s">
        <v>96</v>
      </c>
      <c r="D28" s="64" t="s">
        <v>88</v>
      </c>
      <c r="E28" s="111" t="s">
        <v>94</v>
      </c>
      <c r="F28" s="64" t="s">
        <v>95</v>
      </c>
      <c r="G28" s="64" t="s">
        <v>96</v>
      </c>
      <c r="H28" s="64" t="s">
        <v>88</v>
      </c>
      <c r="I28" s="111" t="s">
        <v>105</v>
      </c>
      <c r="J28" s="64" t="s">
        <v>95</v>
      </c>
      <c r="K28" s="65" t="s">
        <v>96</v>
      </c>
    </row>
    <row r="29" spans="1:11" ht="16.5" customHeight="1">
      <c r="A29" s="197" t="s">
        <v>98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93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270" t="s">
        <v>188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02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02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02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02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7.25" customHeight="1">
      <c r="A43" s="245" t="s">
        <v>131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270" t="s">
        <v>189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>
      <c r="A45" s="297" t="s">
        <v>127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>
      <c r="A48" s="112" t="s">
        <v>137</v>
      </c>
      <c r="B48" s="300" t="s">
        <v>138</v>
      </c>
      <c r="C48" s="300"/>
      <c r="D48" s="113" t="s">
        <v>139</v>
      </c>
      <c r="E48" s="114"/>
      <c r="F48" s="113" t="s">
        <v>141</v>
      </c>
      <c r="G48" s="115"/>
      <c r="H48" s="301" t="s">
        <v>142</v>
      </c>
      <c r="I48" s="301"/>
      <c r="J48" s="300"/>
      <c r="K48" s="302"/>
    </row>
    <row r="49" spans="1:11" ht="16.5" customHeight="1">
      <c r="A49" s="212" t="s">
        <v>190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6.5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spans="1:11" ht="21" customHeight="1">
      <c r="A52" s="112" t="s">
        <v>137</v>
      </c>
      <c r="B52" s="300" t="s">
        <v>138</v>
      </c>
      <c r="C52" s="300"/>
      <c r="D52" s="113" t="s">
        <v>139</v>
      </c>
      <c r="E52" s="113"/>
      <c r="F52" s="113" t="s">
        <v>141</v>
      </c>
      <c r="G52" s="113" t="s">
        <v>191</v>
      </c>
      <c r="H52" s="301" t="s">
        <v>142</v>
      </c>
      <c r="I52" s="301"/>
      <c r="J52" s="309"/>
      <c r="K52" s="31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workbookViewId="0">
      <selection sqref="A1:P17"/>
    </sheetView>
  </sheetViews>
  <sheetFormatPr defaultColWidth="9" defaultRowHeight="26.1" customHeight="1"/>
  <cols>
    <col min="1" max="1" width="17.125" style="38" customWidth="1"/>
    <col min="2" max="8" width="8.125" style="38" customWidth="1"/>
    <col min="9" max="9" width="4.875" style="38" customWidth="1"/>
    <col min="10" max="14" width="10.625" style="38" customWidth="1"/>
    <col min="15" max="16384" width="9" style="38"/>
  </cols>
  <sheetData>
    <row r="1" spans="1:16" ht="30" customHeight="1">
      <c r="A1" s="256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1:16" ht="29.1" customHeight="1">
      <c r="A2" s="39" t="s">
        <v>62</v>
      </c>
      <c r="B2" s="257" t="s">
        <v>63</v>
      </c>
      <c r="C2" s="257"/>
      <c r="D2" s="40" t="s">
        <v>69</v>
      </c>
      <c r="E2" s="258" t="s">
        <v>147</v>
      </c>
      <c r="F2" s="257"/>
      <c r="G2" s="257"/>
      <c r="H2" s="257"/>
      <c r="I2" s="263"/>
      <c r="J2" s="54" t="s">
        <v>57</v>
      </c>
      <c r="K2" s="257" t="s">
        <v>58</v>
      </c>
      <c r="L2" s="257"/>
      <c r="M2" s="257"/>
      <c r="N2" s="257"/>
      <c r="O2" s="259"/>
      <c r="P2" s="55"/>
    </row>
    <row r="3" spans="1:16" ht="29.1" customHeight="1">
      <c r="A3" s="262" t="s">
        <v>148</v>
      </c>
      <c r="B3" s="260" t="s">
        <v>149</v>
      </c>
      <c r="C3" s="260"/>
      <c r="D3" s="260"/>
      <c r="E3" s="260"/>
      <c r="F3" s="260"/>
      <c r="G3" s="260"/>
      <c r="H3" s="260"/>
      <c r="I3" s="264"/>
      <c r="J3" s="260" t="s">
        <v>150</v>
      </c>
      <c r="K3" s="260"/>
      <c r="L3" s="260"/>
      <c r="M3" s="260"/>
      <c r="N3" s="260"/>
      <c r="O3" s="261"/>
      <c r="P3" s="55"/>
    </row>
    <row r="4" spans="1:16" ht="29.1" customHeight="1">
      <c r="A4" s="262"/>
      <c r="B4" s="41" t="s">
        <v>111</v>
      </c>
      <c r="C4" s="41" t="s">
        <v>112</v>
      </c>
      <c r="D4" s="41" t="s">
        <v>113</v>
      </c>
      <c r="E4" s="41" t="s">
        <v>114</v>
      </c>
      <c r="F4" s="41" t="s">
        <v>115</v>
      </c>
      <c r="G4" s="42" t="s">
        <v>116</v>
      </c>
      <c r="H4" s="41" t="s">
        <v>117</v>
      </c>
      <c r="I4" s="264"/>
      <c r="J4" s="41" t="s">
        <v>111</v>
      </c>
      <c r="K4" s="41" t="s">
        <v>112</v>
      </c>
      <c r="L4" s="41" t="s">
        <v>113</v>
      </c>
      <c r="M4" s="41" t="s">
        <v>114</v>
      </c>
      <c r="N4" s="41" t="s">
        <v>115</v>
      </c>
      <c r="O4" s="42" t="s">
        <v>116</v>
      </c>
      <c r="P4" s="41" t="s">
        <v>117</v>
      </c>
    </row>
    <row r="5" spans="1:16" ht="29.1" customHeight="1">
      <c r="A5" s="43" t="s">
        <v>151</v>
      </c>
      <c r="B5" s="41" t="s">
        <v>152</v>
      </c>
      <c r="C5" s="41" t="s">
        <v>153</v>
      </c>
      <c r="D5" s="44" t="s">
        <v>154</v>
      </c>
      <c r="E5" s="44" t="s">
        <v>155</v>
      </c>
      <c r="F5" s="41" t="s">
        <v>156</v>
      </c>
      <c r="G5" s="41" t="s">
        <v>157</v>
      </c>
      <c r="H5" s="41" t="s">
        <v>158</v>
      </c>
      <c r="I5" s="264"/>
      <c r="J5" s="41" t="s">
        <v>152</v>
      </c>
      <c r="K5" s="41" t="s">
        <v>153</v>
      </c>
      <c r="L5" s="44" t="s">
        <v>154</v>
      </c>
      <c r="M5" s="44" t="s">
        <v>155</v>
      </c>
      <c r="N5" s="41" t="s">
        <v>156</v>
      </c>
      <c r="O5" s="41" t="s">
        <v>157</v>
      </c>
      <c r="P5" s="41" t="s">
        <v>158</v>
      </c>
    </row>
    <row r="6" spans="1:16" ht="29.1" customHeight="1">
      <c r="A6" s="45" t="s">
        <v>159</v>
      </c>
      <c r="B6" s="46">
        <f>C6-2.1</f>
        <v>94.300000000000011</v>
      </c>
      <c r="C6" s="46">
        <f>D6-2.1</f>
        <v>96.4</v>
      </c>
      <c r="D6" s="47">
        <v>98.5</v>
      </c>
      <c r="E6" s="46">
        <f t="shared" ref="E6:H6" si="0">D6+2.1</f>
        <v>100.6</v>
      </c>
      <c r="F6" s="46">
        <f t="shared" si="0"/>
        <v>102.69999999999999</v>
      </c>
      <c r="G6" s="48">
        <f t="shared" si="0"/>
        <v>104.79999999999998</v>
      </c>
      <c r="H6" s="46">
        <f t="shared" si="0"/>
        <v>106.89999999999998</v>
      </c>
      <c r="I6" s="264"/>
      <c r="J6" s="56"/>
      <c r="K6" s="56"/>
      <c r="L6" s="56"/>
      <c r="M6" s="57"/>
      <c r="N6" s="57"/>
      <c r="O6" s="57"/>
      <c r="P6" s="55"/>
    </row>
    <row r="7" spans="1:16" ht="29.1" customHeight="1">
      <c r="A7" s="45" t="s">
        <v>161</v>
      </c>
      <c r="B7" s="46">
        <f>C7-1.5</f>
        <v>67</v>
      </c>
      <c r="C7" s="46">
        <f>D7-1.5</f>
        <v>68.5</v>
      </c>
      <c r="D7" s="47">
        <v>70</v>
      </c>
      <c r="E7" s="46">
        <f t="shared" ref="E7:H7" si="1">D7+1.5</f>
        <v>71.5</v>
      </c>
      <c r="F7" s="46">
        <f t="shared" si="1"/>
        <v>73</v>
      </c>
      <c r="G7" s="48">
        <f t="shared" si="1"/>
        <v>74.5</v>
      </c>
      <c r="H7" s="46">
        <f t="shared" si="1"/>
        <v>76</v>
      </c>
      <c r="I7" s="264"/>
      <c r="J7" s="56"/>
      <c r="K7" s="56"/>
      <c r="L7" s="56"/>
      <c r="M7" s="58"/>
      <c r="N7" s="58"/>
      <c r="O7" s="58"/>
      <c r="P7" s="55"/>
    </row>
    <row r="8" spans="1:16" ht="29.1" customHeight="1">
      <c r="A8" s="45" t="s">
        <v>162</v>
      </c>
      <c r="B8" s="46">
        <f>C8-4</f>
        <v>66</v>
      </c>
      <c r="C8" s="46">
        <f>D8-4</f>
        <v>70</v>
      </c>
      <c r="D8" s="47">
        <v>74</v>
      </c>
      <c r="E8" s="46">
        <f t="shared" ref="E8:E11" si="2">D8+4</f>
        <v>78</v>
      </c>
      <c r="F8" s="46">
        <f>E8+5</f>
        <v>83</v>
      </c>
      <c r="G8" s="48">
        <f>F8+6</f>
        <v>89</v>
      </c>
      <c r="H8" s="46">
        <f>G8+6</f>
        <v>95</v>
      </c>
      <c r="I8" s="264"/>
      <c r="J8" s="56"/>
      <c r="K8" s="56"/>
      <c r="L8" s="56"/>
      <c r="M8" s="57"/>
      <c r="N8" s="57"/>
      <c r="O8" s="57"/>
      <c r="P8" s="55"/>
    </row>
    <row r="9" spans="1:16" ht="29.1" customHeight="1">
      <c r="A9" s="49" t="s">
        <v>164</v>
      </c>
      <c r="B9" s="50">
        <f t="shared" ref="B9:H9" si="3">B8*1.2</f>
        <v>79.2</v>
      </c>
      <c r="C9" s="50">
        <f t="shared" si="3"/>
        <v>84</v>
      </c>
      <c r="D9" s="50">
        <f t="shared" si="3"/>
        <v>88.8</v>
      </c>
      <c r="E9" s="50">
        <f t="shared" si="3"/>
        <v>93.6</v>
      </c>
      <c r="F9" s="50">
        <f t="shared" si="3"/>
        <v>99.6</v>
      </c>
      <c r="G9" s="50">
        <f t="shared" si="3"/>
        <v>106.8</v>
      </c>
      <c r="H9" s="50">
        <f t="shared" si="3"/>
        <v>114</v>
      </c>
      <c r="I9" s="264"/>
      <c r="J9" s="56"/>
      <c r="K9" s="56"/>
      <c r="L9" s="56"/>
      <c r="M9" s="57"/>
      <c r="N9" s="57"/>
      <c r="O9" s="57"/>
      <c r="P9" s="55"/>
    </row>
    <row r="10" spans="1:16" ht="29.1" customHeight="1">
      <c r="A10" s="49" t="s">
        <v>166</v>
      </c>
      <c r="B10" s="51">
        <f>C10-4</f>
        <v>74</v>
      </c>
      <c r="C10" s="51">
        <f>D10-4</f>
        <v>78</v>
      </c>
      <c r="D10" s="52">
        <v>82</v>
      </c>
      <c r="E10" s="51">
        <f t="shared" si="2"/>
        <v>86</v>
      </c>
      <c r="F10" s="51">
        <f>E10+5</f>
        <v>91</v>
      </c>
      <c r="G10" s="53">
        <f>F10+6</f>
        <v>97</v>
      </c>
      <c r="H10" s="51">
        <f>G10+6</f>
        <v>103</v>
      </c>
      <c r="I10" s="264"/>
      <c r="J10" s="56"/>
      <c r="K10" s="56"/>
      <c r="L10" s="56"/>
      <c r="M10" s="57"/>
      <c r="N10" s="57"/>
      <c r="O10" s="57"/>
      <c r="P10" s="55"/>
    </row>
    <row r="11" spans="1:16" ht="29.1" customHeight="1">
      <c r="A11" s="49" t="s">
        <v>167</v>
      </c>
      <c r="B11" s="51">
        <f>C11-3.6</f>
        <v>90.800000000000011</v>
      </c>
      <c r="C11" s="51">
        <f>D11-3.6</f>
        <v>94.4</v>
      </c>
      <c r="D11" s="52">
        <v>98</v>
      </c>
      <c r="E11" s="51">
        <f t="shared" si="2"/>
        <v>102</v>
      </c>
      <c r="F11" s="51">
        <f t="shared" ref="F11:H11" si="4">E11+4</f>
        <v>106</v>
      </c>
      <c r="G11" s="53">
        <f t="shared" si="4"/>
        <v>110</v>
      </c>
      <c r="H11" s="51">
        <f t="shared" si="4"/>
        <v>114</v>
      </c>
      <c r="I11" s="264"/>
      <c r="J11" s="56"/>
      <c r="K11" s="56"/>
      <c r="L11" s="56"/>
      <c r="M11" s="57"/>
      <c r="N11" s="57"/>
      <c r="O11" s="57"/>
      <c r="P11" s="55"/>
    </row>
    <row r="12" spans="1:16" ht="29.1" customHeight="1">
      <c r="A12" s="49" t="s">
        <v>168</v>
      </c>
      <c r="B12" s="51">
        <f>C12-2.3/2</f>
        <v>27.200000000000003</v>
      </c>
      <c r="C12" s="51">
        <f>D12-2.3/2</f>
        <v>28.35</v>
      </c>
      <c r="D12" s="52">
        <v>29.5</v>
      </c>
      <c r="E12" s="51">
        <f t="shared" ref="E12:H12" si="5">D12+2.6/2</f>
        <v>30.8</v>
      </c>
      <c r="F12" s="51">
        <f t="shared" si="5"/>
        <v>32.1</v>
      </c>
      <c r="G12" s="53">
        <f t="shared" si="5"/>
        <v>33.4</v>
      </c>
      <c r="H12" s="51">
        <f t="shared" si="5"/>
        <v>34.699999999999996</v>
      </c>
      <c r="I12" s="264"/>
      <c r="J12" s="56"/>
      <c r="K12" s="56"/>
      <c r="L12" s="56"/>
      <c r="M12" s="57"/>
      <c r="N12" s="57"/>
      <c r="O12" s="57"/>
      <c r="P12" s="55"/>
    </row>
    <row r="13" spans="1:16" ht="29.1" customHeight="1">
      <c r="A13" s="49" t="s">
        <v>169</v>
      </c>
      <c r="B13" s="51">
        <f>C13-0.7</f>
        <v>20.6</v>
      </c>
      <c r="C13" s="51">
        <f>D13-0.7</f>
        <v>21.3</v>
      </c>
      <c r="D13" s="52">
        <v>22</v>
      </c>
      <c r="E13" s="51">
        <f>D13+0.7</f>
        <v>22.7</v>
      </c>
      <c r="F13" s="51">
        <f>E13+0.7</f>
        <v>23.4</v>
      </c>
      <c r="G13" s="53">
        <f>F13+0.9</f>
        <v>24.299999999999997</v>
      </c>
      <c r="H13" s="51">
        <f>G13+0.9</f>
        <v>25.199999999999996</v>
      </c>
      <c r="I13" s="264"/>
      <c r="J13" s="56"/>
      <c r="K13" s="56"/>
      <c r="L13" s="56"/>
      <c r="M13" s="57"/>
      <c r="N13" s="57"/>
      <c r="O13" s="57"/>
      <c r="P13" s="55"/>
    </row>
    <row r="14" spans="1:16" ht="29.1" customHeight="1">
      <c r="A14" s="49" t="s">
        <v>170</v>
      </c>
      <c r="B14" s="51">
        <f>C14-0.5</f>
        <v>16</v>
      </c>
      <c r="C14" s="51">
        <f>D14-0.5</f>
        <v>16.5</v>
      </c>
      <c r="D14" s="52">
        <v>17</v>
      </c>
      <c r="E14" s="51">
        <f>D14+0.5</f>
        <v>17.5</v>
      </c>
      <c r="F14" s="51">
        <f>E14+0.5</f>
        <v>18</v>
      </c>
      <c r="G14" s="53">
        <f>F14+0.7</f>
        <v>18.7</v>
      </c>
      <c r="H14" s="51">
        <f>G14+0.7</f>
        <v>19.399999999999999</v>
      </c>
      <c r="I14" s="264"/>
      <c r="J14" s="56"/>
      <c r="K14" s="56"/>
      <c r="L14" s="56"/>
      <c r="M14" s="57"/>
      <c r="N14" s="57"/>
      <c r="O14" s="57"/>
      <c r="P14" s="55"/>
    </row>
    <row r="15" spans="1:16" ht="29.1" customHeight="1">
      <c r="A15" s="49" t="s">
        <v>171</v>
      </c>
      <c r="B15" s="51">
        <f t="shared" ref="B15:H15" si="6">SUM(B16:B17)</f>
        <v>66.100000000000009</v>
      </c>
      <c r="C15" s="51">
        <f t="shared" si="6"/>
        <v>67.7</v>
      </c>
      <c r="D15" s="52">
        <f t="shared" si="6"/>
        <v>69.2</v>
      </c>
      <c r="E15" s="51">
        <f t="shared" si="6"/>
        <v>70.900000000000006</v>
      </c>
      <c r="F15" s="51">
        <f t="shared" si="6"/>
        <v>72.7</v>
      </c>
      <c r="G15" s="53">
        <f t="shared" si="6"/>
        <v>74.400000000000006</v>
      </c>
      <c r="H15" s="51">
        <f t="shared" si="6"/>
        <v>76.200000000000017</v>
      </c>
      <c r="I15" s="264"/>
      <c r="J15" s="56"/>
      <c r="K15" s="56"/>
      <c r="L15" s="56"/>
      <c r="M15" s="57"/>
      <c r="N15" s="57"/>
      <c r="O15" s="57"/>
      <c r="P15" s="55"/>
    </row>
    <row r="16" spans="1:16" ht="16.5">
      <c r="A16" s="49" t="s">
        <v>172</v>
      </c>
      <c r="B16" s="51">
        <f>C16-0.7</f>
        <v>27.7</v>
      </c>
      <c r="C16" s="51">
        <f>D16-0.6</f>
        <v>28.4</v>
      </c>
      <c r="D16" s="52">
        <v>29</v>
      </c>
      <c r="E16" s="51">
        <f>D16+0.6</f>
        <v>29.6</v>
      </c>
      <c r="F16" s="51">
        <f>E16+0.7</f>
        <v>30.3</v>
      </c>
      <c r="G16" s="53">
        <f>F16+0.6</f>
        <v>30.900000000000002</v>
      </c>
      <c r="H16" s="51">
        <f>G16+0.7</f>
        <v>31.6</v>
      </c>
      <c r="I16" s="264"/>
      <c r="J16" s="56"/>
      <c r="K16" s="56"/>
      <c r="L16" s="56"/>
      <c r="M16" s="57"/>
      <c r="N16" s="57"/>
      <c r="O16" s="57"/>
      <c r="P16" s="55"/>
    </row>
    <row r="17" spans="1:16" ht="26.1" customHeight="1">
      <c r="A17" s="49" t="s">
        <v>173</v>
      </c>
      <c r="B17" s="51">
        <f>C17-0.9</f>
        <v>38.400000000000006</v>
      </c>
      <c r="C17" s="51">
        <f>D17-0.9</f>
        <v>39.300000000000004</v>
      </c>
      <c r="D17" s="52">
        <v>40.200000000000003</v>
      </c>
      <c r="E17" s="51">
        <f t="shared" ref="E17:H17" si="7">D17+1.1</f>
        <v>41.300000000000004</v>
      </c>
      <c r="F17" s="51">
        <f t="shared" si="7"/>
        <v>42.400000000000006</v>
      </c>
      <c r="G17" s="53">
        <f t="shared" si="7"/>
        <v>43.500000000000007</v>
      </c>
      <c r="H17" s="51">
        <f t="shared" si="7"/>
        <v>44.600000000000009</v>
      </c>
      <c r="I17" s="264"/>
      <c r="J17" s="56"/>
      <c r="K17" s="56"/>
      <c r="L17" s="56"/>
      <c r="M17" s="57"/>
      <c r="N17" s="57"/>
      <c r="O17" s="57"/>
      <c r="P17" s="55"/>
    </row>
    <row r="18" spans="1:16" ht="26.1" customHeight="1">
      <c r="A18" s="38" t="s">
        <v>174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1:16" ht="26.1" customHeight="1">
      <c r="A19" s="88"/>
      <c r="B19" s="88"/>
      <c r="C19" s="88"/>
      <c r="D19" s="88"/>
      <c r="E19" s="88"/>
      <c r="F19" s="88"/>
      <c r="G19" s="88"/>
      <c r="H19" s="88"/>
      <c r="I19" s="88"/>
      <c r="J19" s="89" t="s">
        <v>175</v>
      </c>
      <c r="K19" s="90"/>
      <c r="L19" s="89" t="s">
        <v>176</v>
      </c>
      <c r="M19" s="89"/>
      <c r="N19" s="89" t="s">
        <v>177</v>
      </c>
    </row>
  </sheetData>
  <mergeCells count="8">
    <mergeCell ref="A1:P1"/>
    <mergeCell ref="B2:C2"/>
    <mergeCell ref="E2:H2"/>
    <mergeCell ref="K2:O2"/>
    <mergeCell ref="B3:H3"/>
    <mergeCell ref="J3:O3"/>
    <mergeCell ref="A3:A4"/>
    <mergeCell ref="I2:I17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4" zoomScale="125" zoomScaleNormal="125" workbookViewId="0">
      <selection activeCell="A16" sqref="A16:K16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11" t="s">
        <v>192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>
      <c r="A2" s="60" t="s">
        <v>53</v>
      </c>
      <c r="B2" s="312"/>
      <c r="C2" s="312"/>
      <c r="D2" s="61" t="s">
        <v>62</v>
      </c>
      <c r="E2" s="62" t="s">
        <v>63</v>
      </c>
      <c r="F2" s="63" t="s">
        <v>193</v>
      </c>
      <c r="G2" s="313" t="s">
        <v>70</v>
      </c>
      <c r="H2" s="196"/>
      <c r="I2" s="82" t="s">
        <v>57</v>
      </c>
      <c r="J2" s="314" t="s">
        <v>58</v>
      </c>
      <c r="K2" s="315"/>
    </row>
    <row r="3" spans="1:11">
      <c r="A3" s="66" t="s">
        <v>76</v>
      </c>
      <c r="B3" s="201">
        <v>4478</v>
      </c>
      <c r="C3" s="202"/>
      <c r="D3" s="67" t="s">
        <v>194</v>
      </c>
      <c r="E3" s="316">
        <v>45046</v>
      </c>
      <c r="F3" s="317"/>
      <c r="G3" s="317"/>
      <c r="H3" s="288" t="s">
        <v>195</v>
      </c>
      <c r="I3" s="288"/>
      <c r="J3" s="288"/>
      <c r="K3" s="289"/>
    </row>
    <row r="4" spans="1:11">
      <c r="A4" s="68" t="s">
        <v>73</v>
      </c>
      <c r="B4" s="69">
        <v>2</v>
      </c>
      <c r="C4" s="69">
        <v>7</v>
      </c>
      <c r="D4" s="70" t="s">
        <v>196</v>
      </c>
      <c r="E4" s="317"/>
      <c r="F4" s="317"/>
      <c r="G4" s="317"/>
      <c r="H4" s="235" t="s">
        <v>197</v>
      </c>
      <c r="I4" s="235"/>
      <c r="J4" s="80" t="s">
        <v>67</v>
      </c>
      <c r="K4" s="85" t="s">
        <v>68</v>
      </c>
    </row>
    <row r="5" spans="1:11">
      <c r="A5" s="68" t="s">
        <v>198</v>
      </c>
      <c r="B5" s="318">
        <v>1</v>
      </c>
      <c r="C5" s="318"/>
      <c r="D5" s="67" t="s">
        <v>199</v>
      </c>
      <c r="E5" s="67" t="s">
        <v>200</v>
      </c>
      <c r="F5" s="67" t="s">
        <v>201</v>
      </c>
      <c r="G5" s="67" t="s">
        <v>202</v>
      </c>
      <c r="H5" s="235" t="s">
        <v>203</v>
      </c>
      <c r="I5" s="235"/>
      <c r="J5" s="80" t="s">
        <v>67</v>
      </c>
      <c r="K5" s="85" t="s">
        <v>68</v>
      </c>
    </row>
    <row r="6" spans="1:11">
      <c r="A6" s="72" t="s">
        <v>204</v>
      </c>
      <c r="B6" s="319">
        <v>125</v>
      </c>
      <c r="C6" s="319"/>
      <c r="D6" s="73" t="s">
        <v>205</v>
      </c>
      <c r="E6" s="74"/>
      <c r="F6" s="75">
        <v>4478</v>
      </c>
      <c r="G6" s="73"/>
      <c r="H6" s="320" t="s">
        <v>206</v>
      </c>
      <c r="I6" s="320"/>
      <c r="J6" s="75" t="s">
        <v>67</v>
      </c>
      <c r="K6" s="86" t="s">
        <v>68</v>
      </c>
    </row>
    <row r="7" spans="1:1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>
      <c r="A8" s="79" t="s">
        <v>207</v>
      </c>
      <c r="B8" s="63" t="s">
        <v>208</v>
      </c>
      <c r="C8" s="63" t="s">
        <v>209</v>
      </c>
      <c r="D8" s="63" t="s">
        <v>210</v>
      </c>
      <c r="E8" s="63" t="s">
        <v>211</v>
      </c>
      <c r="F8" s="63" t="s">
        <v>212</v>
      </c>
      <c r="G8" s="321" t="s">
        <v>79</v>
      </c>
      <c r="H8" s="322"/>
      <c r="I8" s="322"/>
      <c r="J8" s="322"/>
      <c r="K8" s="323"/>
    </row>
    <row r="9" spans="1:11">
      <c r="A9" s="234" t="s">
        <v>213</v>
      </c>
      <c r="B9" s="235"/>
      <c r="C9" s="80" t="s">
        <v>67</v>
      </c>
      <c r="D9" s="80" t="s">
        <v>68</v>
      </c>
      <c r="E9" s="67" t="s">
        <v>214</v>
      </c>
      <c r="F9" s="81" t="s">
        <v>215</v>
      </c>
      <c r="G9" s="324"/>
      <c r="H9" s="325"/>
      <c r="I9" s="325"/>
      <c r="J9" s="325"/>
      <c r="K9" s="326"/>
    </row>
    <row r="10" spans="1:11">
      <c r="A10" s="234" t="s">
        <v>216</v>
      </c>
      <c r="B10" s="235"/>
      <c r="C10" s="80" t="s">
        <v>67</v>
      </c>
      <c r="D10" s="80" t="s">
        <v>68</v>
      </c>
      <c r="E10" s="67" t="s">
        <v>217</v>
      </c>
      <c r="F10" s="81" t="s">
        <v>218</v>
      </c>
      <c r="G10" s="324" t="s">
        <v>219</v>
      </c>
      <c r="H10" s="325"/>
      <c r="I10" s="325"/>
      <c r="J10" s="325"/>
      <c r="K10" s="326"/>
    </row>
    <row r="11" spans="1:11">
      <c r="A11" s="297" t="s">
        <v>182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66" t="s">
        <v>89</v>
      </c>
      <c r="B12" s="80" t="s">
        <v>85</v>
      </c>
      <c r="C12" s="80" t="s">
        <v>86</v>
      </c>
      <c r="D12" s="81"/>
      <c r="E12" s="67" t="s">
        <v>87</v>
      </c>
      <c r="F12" s="80" t="s">
        <v>85</v>
      </c>
      <c r="G12" s="80" t="s">
        <v>86</v>
      </c>
      <c r="H12" s="80"/>
      <c r="I12" s="67" t="s">
        <v>220</v>
      </c>
      <c r="J12" s="80" t="s">
        <v>85</v>
      </c>
      <c r="K12" s="85" t="s">
        <v>86</v>
      </c>
    </row>
    <row r="13" spans="1:11">
      <c r="A13" s="66" t="s">
        <v>92</v>
      </c>
      <c r="B13" s="80" t="s">
        <v>85</v>
      </c>
      <c r="C13" s="80" t="s">
        <v>86</v>
      </c>
      <c r="D13" s="81"/>
      <c r="E13" s="67" t="s">
        <v>97</v>
      </c>
      <c r="F13" s="80" t="s">
        <v>85</v>
      </c>
      <c r="G13" s="80" t="s">
        <v>86</v>
      </c>
      <c r="H13" s="80"/>
      <c r="I13" s="67" t="s">
        <v>221</v>
      </c>
      <c r="J13" s="80" t="s">
        <v>85</v>
      </c>
      <c r="K13" s="85" t="s">
        <v>86</v>
      </c>
    </row>
    <row r="14" spans="1:11">
      <c r="A14" s="72" t="s">
        <v>222</v>
      </c>
      <c r="B14" s="75" t="s">
        <v>85</v>
      </c>
      <c r="C14" s="75" t="s">
        <v>86</v>
      </c>
      <c r="D14" s="74"/>
      <c r="E14" s="73" t="s">
        <v>223</v>
      </c>
      <c r="F14" s="75" t="s">
        <v>85</v>
      </c>
      <c r="G14" s="75" t="s">
        <v>86</v>
      </c>
      <c r="H14" s="75"/>
      <c r="I14" s="73" t="s">
        <v>224</v>
      </c>
      <c r="J14" s="75" t="s">
        <v>85</v>
      </c>
      <c r="K14" s="86" t="s">
        <v>86</v>
      </c>
    </row>
    <row r="15" spans="1:11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>
      <c r="A16" s="287" t="s">
        <v>225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>
      <c r="A17" s="234" t="s">
        <v>226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93"/>
    </row>
    <row r="18" spans="1:11">
      <c r="A18" s="234" t="s">
        <v>227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93"/>
    </row>
    <row r="19" spans="1:11">
      <c r="A19" s="327" t="s">
        <v>228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30"/>
    </row>
    <row r="21" spans="1:11">
      <c r="A21" s="276"/>
      <c r="B21" s="277"/>
      <c r="C21" s="277"/>
      <c r="D21" s="277"/>
      <c r="E21" s="277"/>
      <c r="F21" s="277"/>
      <c r="G21" s="277"/>
      <c r="H21" s="277"/>
      <c r="I21" s="277"/>
      <c r="J21" s="277"/>
      <c r="K21" s="330"/>
    </row>
    <row r="22" spans="1:11">
      <c r="A22" s="276"/>
      <c r="B22" s="277"/>
      <c r="C22" s="277"/>
      <c r="D22" s="277"/>
      <c r="E22" s="277"/>
      <c r="F22" s="277"/>
      <c r="G22" s="277"/>
      <c r="H22" s="277"/>
      <c r="I22" s="277"/>
      <c r="J22" s="277"/>
      <c r="K22" s="330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34" t="s">
        <v>126</v>
      </c>
      <c r="B24" s="235"/>
      <c r="C24" s="80" t="s">
        <v>67</v>
      </c>
      <c r="D24" s="80" t="s">
        <v>68</v>
      </c>
      <c r="E24" s="288"/>
      <c r="F24" s="288"/>
      <c r="G24" s="288"/>
      <c r="H24" s="288"/>
      <c r="I24" s="288"/>
      <c r="J24" s="288"/>
      <c r="K24" s="289"/>
    </row>
    <row r="25" spans="1:11">
      <c r="A25" s="83" t="s">
        <v>229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>
      <c r="A27" s="337" t="s">
        <v>230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>
      <c r="A28" s="338"/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>
      <c r="A29" s="338"/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23.1" customHeight="1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ht="23.1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330"/>
    </row>
    <row r="35" spans="1:11" ht="23.1" customHeight="1">
      <c r="A35" s="341"/>
      <c r="B35" s="277"/>
      <c r="C35" s="277"/>
      <c r="D35" s="277"/>
      <c r="E35" s="277"/>
      <c r="F35" s="277"/>
      <c r="G35" s="277"/>
      <c r="H35" s="277"/>
      <c r="I35" s="277"/>
      <c r="J35" s="277"/>
      <c r="K35" s="330"/>
    </row>
    <row r="36" spans="1:11" ht="23.1" customHeigh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18.75" customHeight="1">
      <c r="A37" s="345" t="s">
        <v>231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 ht="18.75" customHeight="1">
      <c r="A38" s="234" t="s">
        <v>232</v>
      </c>
      <c r="B38" s="235"/>
      <c r="C38" s="235"/>
      <c r="D38" s="288" t="s">
        <v>233</v>
      </c>
      <c r="E38" s="288"/>
      <c r="F38" s="280" t="s">
        <v>234</v>
      </c>
      <c r="G38" s="348"/>
      <c r="H38" s="235" t="s">
        <v>235</v>
      </c>
      <c r="I38" s="235"/>
      <c r="J38" s="235" t="s">
        <v>236</v>
      </c>
      <c r="K38" s="293"/>
    </row>
    <row r="39" spans="1:11" ht="18.75" customHeight="1">
      <c r="A39" s="68" t="s">
        <v>127</v>
      </c>
      <c r="B39" s="235" t="s">
        <v>237</v>
      </c>
      <c r="C39" s="235"/>
      <c r="D39" s="235"/>
      <c r="E39" s="235"/>
      <c r="F39" s="235"/>
      <c r="G39" s="235"/>
      <c r="H39" s="235"/>
      <c r="I39" s="235"/>
      <c r="J39" s="235"/>
      <c r="K39" s="293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93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93"/>
    </row>
    <row r="42" spans="1:11" ht="32.1" customHeight="1">
      <c r="A42" s="72" t="s">
        <v>137</v>
      </c>
      <c r="B42" s="349" t="s">
        <v>238</v>
      </c>
      <c r="C42" s="349"/>
      <c r="D42" s="73" t="s">
        <v>239</v>
      </c>
      <c r="E42" s="74"/>
      <c r="F42" s="73" t="s">
        <v>141</v>
      </c>
      <c r="G42" s="84"/>
      <c r="H42" s="350" t="s">
        <v>142</v>
      </c>
      <c r="I42" s="350"/>
      <c r="J42" s="349" t="s">
        <v>145</v>
      </c>
      <c r="K42" s="35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workbookViewId="0">
      <selection activeCell="I2" sqref="I2:I17"/>
    </sheetView>
  </sheetViews>
  <sheetFormatPr defaultColWidth="9" defaultRowHeight="26.1" customHeight="1"/>
  <cols>
    <col min="1" max="1" width="12.875" style="38" customWidth="1"/>
    <col min="2" max="7" width="9.375" style="38" customWidth="1"/>
    <col min="8" max="8" width="9" style="38" customWidth="1"/>
    <col min="9" max="14" width="9.5" style="38" customWidth="1"/>
    <col min="15" max="16384" width="9" style="38"/>
  </cols>
  <sheetData>
    <row r="1" spans="1:16" ht="30" customHeight="1">
      <c r="A1" s="256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1:16" ht="29.1" customHeight="1">
      <c r="A2" s="39" t="s">
        <v>62</v>
      </c>
      <c r="B2" s="257" t="s">
        <v>63</v>
      </c>
      <c r="C2" s="257"/>
      <c r="D2" s="40" t="s">
        <v>69</v>
      </c>
      <c r="E2" s="258" t="s">
        <v>147</v>
      </c>
      <c r="F2" s="257"/>
      <c r="G2" s="257"/>
      <c r="H2" s="257"/>
      <c r="I2" s="263"/>
      <c r="J2" s="54" t="s">
        <v>57</v>
      </c>
      <c r="K2" s="257" t="s">
        <v>58</v>
      </c>
      <c r="L2" s="257"/>
      <c r="M2" s="257"/>
      <c r="N2" s="257"/>
      <c r="O2" s="259"/>
      <c r="P2" s="55"/>
    </row>
    <row r="3" spans="1:16" ht="29.1" customHeight="1">
      <c r="A3" s="262" t="s">
        <v>148</v>
      </c>
      <c r="B3" s="260" t="s">
        <v>149</v>
      </c>
      <c r="C3" s="260"/>
      <c r="D3" s="260"/>
      <c r="E3" s="260"/>
      <c r="F3" s="260"/>
      <c r="G3" s="260"/>
      <c r="H3" s="260"/>
      <c r="I3" s="264"/>
      <c r="J3" s="260" t="s">
        <v>150</v>
      </c>
      <c r="K3" s="260"/>
      <c r="L3" s="260"/>
      <c r="M3" s="260"/>
      <c r="N3" s="260"/>
      <c r="O3" s="261"/>
      <c r="P3" s="55"/>
    </row>
    <row r="4" spans="1:16" ht="29.1" customHeight="1">
      <c r="A4" s="262"/>
      <c r="B4" s="41" t="s">
        <v>111</v>
      </c>
      <c r="C4" s="41" t="s">
        <v>112</v>
      </c>
      <c r="D4" s="41" t="s">
        <v>113</v>
      </c>
      <c r="E4" s="41" t="s">
        <v>114</v>
      </c>
      <c r="F4" s="41" t="s">
        <v>115</v>
      </c>
      <c r="G4" s="42" t="s">
        <v>116</v>
      </c>
      <c r="H4" s="41" t="s">
        <v>117</v>
      </c>
      <c r="I4" s="264"/>
      <c r="J4" s="41" t="s">
        <v>111</v>
      </c>
      <c r="K4" s="41" t="s">
        <v>112</v>
      </c>
      <c r="L4" s="41" t="s">
        <v>113</v>
      </c>
      <c r="M4" s="41" t="s">
        <v>114</v>
      </c>
      <c r="N4" s="41" t="s">
        <v>115</v>
      </c>
      <c r="O4" s="42" t="s">
        <v>116</v>
      </c>
      <c r="P4" s="41" t="s">
        <v>117</v>
      </c>
    </row>
    <row r="5" spans="1:16" ht="29.1" customHeight="1">
      <c r="A5" s="43" t="s">
        <v>151</v>
      </c>
      <c r="B5" s="41" t="s">
        <v>152</v>
      </c>
      <c r="C5" s="41" t="s">
        <v>153</v>
      </c>
      <c r="D5" s="44" t="s">
        <v>154</v>
      </c>
      <c r="E5" s="44" t="s">
        <v>155</v>
      </c>
      <c r="F5" s="41" t="s">
        <v>156</v>
      </c>
      <c r="G5" s="41" t="s">
        <v>157</v>
      </c>
      <c r="H5" s="41" t="s">
        <v>158</v>
      </c>
      <c r="I5" s="264"/>
      <c r="J5" s="41" t="s">
        <v>152</v>
      </c>
      <c r="K5" s="41" t="s">
        <v>153</v>
      </c>
      <c r="L5" s="44" t="s">
        <v>154</v>
      </c>
      <c r="M5" s="44" t="s">
        <v>155</v>
      </c>
      <c r="N5" s="41" t="s">
        <v>156</v>
      </c>
      <c r="O5" s="41" t="s">
        <v>157</v>
      </c>
      <c r="P5" s="41" t="s">
        <v>158</v>
      </c>
    </row>
    <row r="6" spans="1:16" ht="29.1" customHeight="1">
      <c r="A6" s="45" t="s">
        <v>159</v>
      </c>
      <c r="B6" s="46">
        <f>C6-2.1</f>
        <v>94.300000000000011</v>
      </c>
      <c r="C6" s="46">
        <f>D6-2.1</f>
        <v>96.4</v>
      </c>
      <c r="D6" s="47">
        <v>98.5</v>
      </c>
      <c r="E6" s="46">
        <f t="shared" ref="E6:H6" si="0">D6+2.1</f>
        <v>100.6</v>
      </c>
      <c r="F6" s="46">
        <f t="shared" si="0"/>
        <v>102.69999999999999</v>
      </c>
      <c r="G6" s="48">
        <f t="shared" si="0"/>
        <v>104.79999999999998</v>
      </c>
      <c r="H6" s="46">
        <f t="shared" si="0"/>
        <v>106.89999999999998</v>
      </c>
      <c r="I6" s="264"/>
      <c r="J6" s="56"/>
      <c r="K6" s="56"/>
      <c r="L6" s="56"/>
      <c r="M6" s="57"/>
      <c r="N6" s="57"/>
      <c r="O6" s="57"/>
      <c r="P6" s="55"/>
    </row>
    <row r="7" spans="1:16" ht="29.1" customHeight="1">
      <c r="A7" s="45" t="s">
        <v>161</v>
      </c>
      <c r="B7" s="46">
        <f>C7-1.5</f>
        <v>67</v>
      </c>
      <c r="C7" s="46">
        <f>D7-1.5</f>
        <v>68.5</v>
      </c>
      <c r="D7" s="47">
        <v>70</v>
      </c>
      <c r="E7" s="46">
        <f t="shared" ref="E7:H7" si="1">D7+1.5</f>
        <v>71.5</v>
      </c>
      <c r="F7" s="46">
        <f t="shared" si="1"/>
        <v>73</v>
      </c>
      <c r="G7" s="48">
        <f t="shared" si="1"/>
        <v>74.5</v>
      </c>
      <c r="H7" s="46">
        <f t="shared" si="1"/>
        <v>76</v>
      </c>
      <c r="I7" s="264"/>
      <c r="J7" s="56"/>
      <c r="K7" s="56"/>
      <c r="L7" s="56"/>
      <c r="M7" s="58"/>
      <c r="N7" s="58"/>
      <c r="O7" s="58"/>
      <c r="P7" s="55"/>
    </row>
    <row r="8" spans="1:16" ht="29.1" customHeight="1">
      <c r="A8" s="45" t="s">
        <v>162</v>
      </c>
      <c r="B8" s="46">
        <f>C8-4</f>
        <v>66</v>
      </c>
      <c r="C8" s="46">
        <f>D8-4</f>
        <v>70</v>
      </c>
      <c r="D8" s="47">
        <v>74</v>
      </c>
      <c r="E8" s="46">
        <f t="shared" ref="E8:E11" si="2">D8+4</f>
        <v>78</v>
      </c>
      <c r="F8" s="46">
        <f>E8+5</f>
        <v>83</v>
      </c>
      <c r="G8" s="48">
        <f>F8+6</f>
        <v>89</v>
      </c>
      <c r="H8" s="46">
        <f>G8+6</f>
        <v>95</v>
      </c>
      <c r="I8" s="264"/>
      <c r="J8" s="56"/>
      <c r="K8" s="56"/>
      <c r="L8" s="56"/>
      <c r="M8" s="57"/>
      <c r="N8" s="57"/>
      <c r="O8" s="57"/>
      <c r="P8" s="55"/>
    </row>
    <row r="9" spans="1:16" ht="29.1" customHeight="1">
      <c r="A9" s="49" t="s">
        <v>164</v>
      </c>
      <c r="B9" s="50">
        <f t="shared" ref="B9:H9" si="3">B8*1.2</f>
        <v>79.2</v>
      </c>
      <c r="C9" s="50">
        <f t="shared" si="3"/>
        <v>84</v>
      </c>
      <c r="D9" s="50">
        <f t="shared" si="3"/>
        <v>88.8</v>
      </c>
      <c r="E9" s="50">
        <f t="shared" si="3"/>
        <v>93.6</v>
      </c>
      <c r="F9" s="50">
        <f t="shared" si="3"/>
        <v>99.6</v>
      </c>
      <c r="G9" s="50">
        <f t="shared" si="3"/>
        <v>106.8</v>
      </c>
      <c r="H9" s="50">
        <f t="shared" si="3"/>
        <v>114</v>
      </c>
      <c r="I9" s="264"/>
      <c r="J9" s="56"/>
      <c r="K9" s="56"/>
      <c r="L9" s="56"/>
      <c r="M9" s="57"/>
      <c r="N9" s="57"/>
      <c r="O9" s="57"/>
      <c r="P9" s="55"/>
    </row>
    <row r="10" spans="1:16" ht="29.1" customHeight="1">
      <c r="A10" s="49" t="s">
        <v>166</v>
      </c>
      <c r="B10" s="51">
        <f>C10-4</f>
        <v>74</v>
      </c>
      <c r="C10" s="51">
        <f>D10-4</f>
        <v>78</v>
      </c>
      <c r="D10" s="52">
        <v>82</v>
      </c>
      <c r="E10" s="51">
        <f t="shared" si="2"/>
        <v>86</v>
      </c>
      <c r="F10" s="51">
        <f>E10+5</f>
        <v>91</v>
      </c>
      <c r="G10" s="53">
        <f>F10+6</f>
        <v>97</v>
      </c>
      <c r="H10" s="51">
        <f>G10+6</f>
        <v>103</v>
      </c>
      <c r="I10" s="264"/>
      <c r="J10" s="56"/>
      <c r="K10" s="56"/>
      <c r="L10" s="56"/>
      <c r="M10" s="57"/>
      <c r="N10" s="57"/>
      <c r="O10" s="57"/>
      <c r="P10" s="55"/>
    </row>
    <row r="11" spans="1:16" ht="29.1" customHeight="1">
      <c r="A11" s="49" t="s">
        <v>167</v>
      </c>
      <c r="B11" s="51">
        <f>C11-3.6</f>
        <v>90.800000000000011</v>
      </c>
      <c r="C11" s="51">
        <f>D11-3.6</f>
        <v>94.4</v>
      </c>
      <c r="D11" s="52">
        <v>98</v>
      </c>
      <c r="E11" s="51">
        <f t="shared" si="2"/>
        <v>102</v>
      </c>
      <c r="F11" s="51">
        <f t="shared" ref="F11:H11" si="4">E11+4</f>
        <v>106</v>
      </c>
      <c r="G11" s="53">
        <f t="shared" si="4"/>
        <v>110</v>
      </c>
      <c r="H11" s="51">
        <f t="shared" si="4"/>
        <v>114</v>
      </c>
      <c r="I11" s="264"/>
      <c r="J11" s="56"/>
      <c r="K11" s="56"/>
      <c r="L11" s="56"/>
      <c r="M11" s="57"/>
      <c r="N11" s="57"/>
      <c r="O11" s="57"/>
      <c r="P11" s="55"/>
    </row>
    <row r="12" spans="1:16" ht="29.1" customHeight="1">
      <c r="A12" s="49" t="s">
        <v>168</v>
      </c>
      <c r="B12" s="51">
        <f>C12-2.3/2</f>
        <v>27.200000000000003</v>
      </c>
      <c r="C12" s="51">
        <f>D12-2.3/2</f>
        <v>28.35</v>
      </c>
      <c r="D12" s="52">
        <v>29.5</v>
      </c>
      <c r="E12" s="51">
        <f t="shared" ref="E12:H12" si="5">D12+2.6/2</f>
        <v>30.8</v>
      </c>
      <c r="F12" s="51">
        <f t="shared" si="5"/>
        <v>32.1</v>
      </c>
      <c r="G12" s="53">
        <f t="shared" si="5"/>
        <v>33.4</v>
      </c>
      <c r="H12" s="51">
        <f t="shared" si="5"/>
        <v>34.699999999999996</v>
      </c>
      <c r="I12" s="264"/>
      <c r="J12" s="56"/>
      <c r="K12" s="56"/>
      <c r="L12" s="56"/>
      <c r="M12" s="57"/>
      <c r="N12" s="57"/>
      <c r="O12" s="57"/>
      <c r="P12" s="55"/>
    </row>
    <row r="13" spans="1:16" ht="29.1" customHeight="1">
      <c r="A13" s="49" t="s">
        <v>169</v>
      </c>
      <c r="B13" s="51">
        <f>C13-0.7</f>
        <v>20.6</v>
      </c>
      <c r="C13" s="51">
        <f>D13-0.7</f>
        <v>21.3</v>
      </c>
      <c r="D13" s="52">
        <v>22</v>
      </c>
      <c r="E13" s="51">
        <f>D13+0.7</f>
        <v>22.7</v>
      </c>
      <c r="F13" s="51">
        <f>E13+0.7</f>
        <v>23.4</v>
      </c>
      <c r="G13" s="53">
        <f>F13+0.9</f>
        <v>24.299999999999997</v>
      </c>
      <c r="H13" s="51">
        <f>G13+0.9</f>
        <v>25.199999999999996</v>
      </c>
      <c r="I13" s="264"/>
      <c r="J13" s="56"/>
      <c r="K13" s="56"/>
      <c r="L13" s="56"/>
      <c r="M13" s="57"/>
      <c r="N13" s="57"/>
      <c r="O13" s="57"/>
      <c r="P13" s="55"/>
    </row>
    <row r="14" spans="1:16" ht="29.1" customHeight="1">
      <c r="A14" s="49" t="s">
        <v>170</v>
      </c>
      <c r="B14" s="51">
        <f>C14-0.5</f>
        <v>16</v>
      </c>
      <c r="C14" s="51">
        <f>D14-0.5</f>
        <v>16.5</v>
      </c>
      <c r="D14" s="52">
        <v>17</v>
      </c>
      <c r="E14" s="51">
        <f>D14+0.5</f>
        <v>17.5</v>
      </c>
      <c r="F14" s="51">
        <f>E14+0.5</f>
        <v>18</v>
      </c>
      <c r="G14" s="53">
        <f>F14+0.7</f>
        <v>18.7</v>
      </c>
      <c r="H14" s="51">
        <f>G14+0.7</f>
        <v>19.399999999999999</v>
      </c>
      <c r="I14" s="264"/>
      <c r="J14" s="56"/>
      <c r="K14" s="56"/>
      <c r="L14" s="56"/>
      <c r="M14" s="57"/>
      <c r="N14" s="57"/>
      <c r="O14" s="57"/>
      <c r="P14" s="55"/>
    </row>
    <row r="15" spans="1:16" ht="29.1" customHeight="1">
      <c r="A15" s="49" t="s">
        <v>171</v>
      </c>
      <c r="B15" s="51">
        <f t="shared" ref="B15:H15" si="6">SUM(B16:B17)</f>
        <v>66.100000000000009</v>
      </c>
      <c r="C15" s="51">
        <f t="shared" si="6"/>
        <v>67.7</v>
      </c>
      <c r="D15" s="52">
        <f t="shared" si="6"/>
        <v>69.2</v>
      </c>
      <c r="E15" s="51">
        <f t="shared" si="6"/>
        <v>70.900000000000006</v>
      </c>
      <c r="F15" s="51">
        <f t="shared" si="6"/>
        <v>72.7</v>
      </c>
      <c r="G15" s="53">
        <f t="shared" si="6"/>
        <v>74.400000000000006</v>
      </c>
      <c r="H15" s="51">
        <f t="shared" si="6"/>
        <v>76.200000000000017</v>
      </c>
      <c r="I15" s="264"/>
      <c r="J15" s="56"/>
      <c r="K15" s="56"/>
      <c r="L15" s="56"/>
      <c r="M15" s="57"/>
      <c r="N15" s="57"/>
      <c r="O15" s="57"/>
      <c r="P15" s="55"/>
    </row>
    <row r="16" spans="1:16" ht="16.5">
      <c r="A16" s="49" t="s">
        <v>172</v>
      </c>
      <c r="B16" s="51">
        <f>C16-0.7</f>
        <v>27.7</v>
      </c>
      <c r="C16" s="51">
        <f>D16-0.6</f>
        <v>28.4</v>
      </c>
      <c r="D16" s="52">
        <v>29</v>
      </c>
      <c r="E16" s="51">
        <f>D16+0.6</f>
        <v>29.6</v>
      </c>
      <c r="F16" s="51">
        <f>E16+0.7</f>
        <v>30.3</v>
      </c>
      <c r="G16" s="53">
        <f>F16+0.6</f>
        <v>30.900000000000002</v>
      </c>
      <c r="H16" s="51">
        <f>G16+0.7</f>
        <v>31.6</v>
      </c>
      <c r="I16" s="264"/>
      <c r="J16" s="56"/>
      <c r="K16" s="56"/>
      <c r="L16" s="56"/>
      <c r="M16" s="57"/>
      <c r="N16" s="57"/>
      <c r="O16" s="57"/>
      <c r="P16" s="55"/>
    </row>
    <row r="17" spans="1:16" ht="26.1" customHeight="1">
      <c r="A17" s="49" t="s">
        <v>173</v>
      </c>
      <c r="B17" s="51">
        <f>C17-0.9</f>
        <v>38.400000000000006</v>
      </c>
      <c r="C17" s="51">
        <f>D17-0.9</f>
        <v>39.300000000000004</v>
      </c>
      <c r="D17" s="52">
        <v>40.200000000000003</v>
      </c>
      <c r="E17" s="51">
        <f t="shared" ref="E17:H17" si="7">D17+1.1</f>
        <v>41.300000000000004</v>
      </c>
      <c r="F17" s="51">
        <f t="shared" si="7"/>
        <v>42.400000000000006</v>
      </c>
      <c r="G17" s="53">
        <f t="shared" si="7"/>
        <v>43.500000000000007</v>
      </c>
      <c r="H17" s="51">
        <f t="shared" si="7"/>
        <v>44.600000000000009</v>
      </c>
      <c r="I17" s="264"/>
      <c r="J17" s="56"/>
      <c r="K17" s="56"/>
      <c r="L17" s="56"/>
      <c r="M17" s="57"/>
      <c r="N17" s="57"/>
      <c r="O17" s="57"/>
      <c r="P17" s="55"/>
    </row>
  </sheetData>
  <mergeCells count="8">
    <mergeCell ref="A1:P1"/>
    <mergeCell ref="B2:C2"/>
    <mergeCell ref="E2:H2"/>
    <mergeCell ref="K2:O2"/>
    <mergeCell ref="B3:H3"/>
    <mergeCell ref="J3:O3"/>
    <mergeCell ref="A3:A4"/>
    <mergeCell ref="I2:I17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style="33" customWidth="1"/>
    <col min="3" max="3" width="12.875" style="33" customWidth="1"/>
    <col min="4" max="4" width="9.125" style="23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2" t="s">
        <v>240</v>
      </c>
      <c r="B1" s="352"/>
      <c r="C1" s="352"/>
      <c r="D1" s="353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5" s="1" customFormat="1" ht="16.5">
      <c r="A2" s="366" t="s">
        <v>241</v>
      </c>
      <c r="B2" s="367" t="s">
        <v>242</v>
      </c>
      <c r="C2" s="367" t="s">
        <v>243</v>
      </c>
      <c r="D2" s="369" t="s">
        <v>244</v>
      </c>
      <c r="E2" s="367" t="s">
        <v>245</v>
      </c>
      <c r="F2" s="367" t="s">
        <v>246</v>
      </c>
      <c r="G2" s="367" t="s">
        <v>247</v>
      </c>
      <c r="H2" s="367" t="s">
        <v>248</v>
      </c>
      <c r="I2" s="3" t="s">
        <v>249</v>
      </c>
      <c r="J2" s="3" t="s">
        <v>250</v>
      </c>
      <c r="K2" s="3" t="s">
        <v>251</v>
      </c>
      <c r="L2" s="3" t="s">
        <v>252</v>
      </c>
      <c r="M2" s="3" t="s">
        <v>253</v>
      </c>
      <c r="N2" s="367" t="s">
        <v>254</v>
      </c>
      <c r="O2" s="367" t="s">
        <v>255</v>
      </c>
    </row>
    <row r="3" spans="1:15" s="1" customFormat="1" ht="16.5">
      <c r="A3" s="366"/>
      <c r="B3" s="368"/>
      <c r="C3" s="368"/>
      <c r="D3" s="370"/>
      <c r="E3" s="368"/>
      <c r="F3" s="368"/>
      <c r="G3" s="368"/>
      <c r="H3" s="368"/>
      <c r="I3" s="3" t="s">
        <v>256</v>
      </c>
      <c r="J3" s="3" t="s">
        <v>256</v>
      </c>
      <c r="K3" s="3" t="s">
        <v>256</v>
      </c>
      <c r="L3" s="3" t="s">
        <v>256</v>
      </c>
      <c r="M3" s="3" t="s">
        <v>256</v>
      </c>
      <c r="N3" s="368"/>
      <c r="O3" s="368"/>
    </row>
    <row r="4" spans="1:15" ht="31.5">
      <c r="A4" s="5">
        <v>1</v>
      </c>
      <c r="B4" s="13" t="s">
        <v>257</v>
      </c>
      <c r="C4" s="164" t="s">
        <v>258</v>
      </c>
      <c r="D4" s="165" t="s">
        <v>259</v>
      </c>
      <c r="E4" s="7" t="s">
        <v>260</v>
      </c>
      <c r="F4" s="166" t="s">
        <v>261</v>
      </c>
      <c r="G4" s="8" t="s">
        <v>67</v>
      </c>
      <c r="H4" s="8" t="s">
        <v>67</v>
      </c>
      <c r="I4" s="8">
        <v>2</v>
      </c>
      <c r="J4" s="8">
        <v>2</v>
      </c>
      <c r="K4" s="8">
        <v>3</v>
      </c>
      <c r="L4" s="8">
        <v>4</v>
      </c>
      <c r="M4" s="8">
        <v>1</v>
      </c>
      <c r="N4" s="8">
        <f>SUM(I4:M4)</f>
        <v>12</v>
      </c>
      <c r="O4" s="8" t="s">
        <v>262</v>
      </c>
    </row>
    <row r="5" spans="1:15" ht="31.5">
      <c r="A5" s="5">
        <v>2</v>
      </c>
      <c r="B5" s="24">
        <v>116</v>
      </c>
      <c r="C5" s="164" t="s">
        <v>258</v>
      </c>
      <c r="D5" s="167" t="s">
        <v>263</v>
      </c>
      <c r="E5" s="25" t="s">
        <v>264</v>
      </c>
      <c r="F5" s="166" t="s">
        <v>261</v>
      </c>
      <c r="G5" s="8" t="s">
        <v>67</v>
      </c>
      <c r="H5" s="8" t="s">
        <v>67</v>
      </c>
      <c r="I5" s="8">
        <v>1</v>
      </c>
      <c r="J5" s="8">
        <v>3</v>
      </c>
      <c r="K5" s="8">
        <v>2</v>
      </c>
      <c r="L5" s="8">
        <v>4</v>
      </c>
      <c r="M5" s="8">
        <v>3</v>
      </c>
      <c r="N5" s="8">
        <f>SUM(I5:M5)</f>
        <v>13</v>
      </c>
      <c r="O5" s="8" t="s">
        <v>262</v>
      </c>
    </row>
    <row r="6" spans="1:15" ht="31.5">
      <c r="A6" s="5">
        <v>3</v>
      </c>
      <c r="B6" s="8">
        <v>6</v>
      </c>
      <c r="C6" s="164" t="s">
        <v>258</v>
      </c>
      <c r="D6" s="168" t="s">
        <v>265</v>
      </c>
      <c r="E6" s="7" t="s">
        <v>260</v>
      </c>
      <c r="F6" s="166" t="s">
        <v>261</v>
      </c>
      <c r="G6" s="8" t="s">
        <v>67</v>
      </c>
      <c r="H6" s="8" t="s">
        <v>67</v>
      </c>
      <c r="I6" s="8">
        <v>2</v>
      </c>
      <c r="J6" s="8">
        <v>3</v>
      </c>
      <c r="K6" s="8">
        <v>3</v>
      </c>
      <c r="L6" s="8">
        <v>5</v>
      </c>
      <c r="M6" s="8">
        <v>3</v>
      </c>
      <c r="N6" s="8">
        <f>SUM(I6:M6)</f>
        <v>16</v>
      </c>
      <c r="O6" s="8" t="s">
        <v>262</v>
      </c>
    </row>
    <row r="7" spans="1:15">
      <c r="A7" s="5"/>
      <c r="B7" s="8"/>
      <c r="C7" s="34"/>
      <c r="D7" s="27"/>
      <c r="E7" s="8"/>
      <c r="F7" s="35"/>
      <c r="G7" s="8"/>
      <c r="H7" s="8"/>
      <c r="I7" s="8"/>
      <c r="J7" s="8"/>
      <c r="K7" s="8"/>
      <c r="L7" s="8"/>
      <c r="M7" s="8"/>
      <c r="N7" s="8"/>
      <c r="O7" s="8"/>
    </row>
    <row r="8" spans="1:15">
      <c r="A8" s="5"/>
      <c r="B8" s="8"/>
      <c r="C8" s="8"/>
      <c r="D8" s="36"/>
      <c r="E8" s="8"/>
      <c r="F8" s="34"/>
      <c r="G8" s="8"/>
      <c r="H8" s="8"/>
      <c r="I8" s="8"/>
      <c r="J8" s="8"/>
      <c r="K8" s="8"/>
      <c r="L8" s="8"/>
      <c r="M8" s="5"/>
      <c r="N8" s="5"/>
      <c r="O8" s="5"/>
    </row>
    <row r="9" spans="1:15">
      <c r="A9" s="5"/>
      <c r="B9" s="29"/>
      <c r="C9" s="29"/>
      <c r="D9" s="37"/>
      <c r="E9" s="29"/>
      <c r="F9" s="34"/>
      <c r="G9" s="8"/>
      <c r="H9" s="8"/>
      <c r="I9" s="8"/>
      <c r="J9" s="8"/>
      <c r="K9" s="8"/>
      <c r="L9" s="8"/>
      <c r="M9" s="5"/>
      <c r="N9" s="5"/>
      <c r="O9" s="5"/>
    </row>
    <row r="10" spans="1:15">
      <c r="A10" s="5"/>
      <c r="B10" s="8"/>
      <c r="C10" s="8"/>
      <c r="D10" s="3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8"/>
      <c r="C11" s="8"/>
      <c r="D11" s="3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4" t="s">
        <v>266</v>
      </c>
      <c r="B12" s="355"/>
      <c r="C12" s="355"/>
      <c r="D12" s="356"/>
      <c r="E12" s="357"/>
      <c r="F12" s="358"/>
      <c r="G12" s="358"/>
      <c r="H12" s="358"/>
      <c r="I12" s="359"/>
      <c r="J12" s="354" t="s">
        <v>267</v>
      </c>
      <c r="K12" s="360"/>
      <c r="L12" s="360"/>
      <c r="M12" s="361"/>
      <c r="N12" s="11"/>
      <c r="O12" s="12"/>
    </row>
    <row r="13" spans="1:15" ht="16.5">
      <c r="A13" s="362" t="s">
        <v>268</v>
      </c>
      <c r="B13" s="363"/>
      <c r="C13" s="363"/>
      <c r="D13" s="364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2023-06-17T05:52:21Z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