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探越23FW\TAEECL92922\5-20首期\"/>
    </mc:Choice>
  </mc:AlternateContent>
  <xr:revisionPtr revIDLastSave="0" documentId="13_ncr:1_{CFBC4241-315B-417C-86D0-825D06FF0B68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9" i="12" l="1"/>
  <c r="H8" i="12"/>
  <c r="H7" i="12"/>
  <c r="H6" i="12"/>
  <c r="H5" i="12"/>
  <c r="H4" i="12"/>
  <c r="K6" i="8"/>
  <c r="K5" i="8"/>
  <c r="K4" i="8"/>
  <c r="N6" i="7"/>
  <c r="N5" i="7"/>
  <c r="N4" i="7"/>
  <c r="E18" i="6"/>
  <c r="F18" i="6"/>
  <c r="D18" i="6"/>
  <c r="B18" i="6"/>
  <c r="F17" i="6"/>
  <c r="E17" i="6"/>
  <c r="D17" i="6"/>
  <c r="B17" i="6"/>
  <c r="F16" i="6"/>
  <c r="E16" i="6"/>
  <c r="D16" i="6"/>
  <c r="B16" i="6"/>
  <c r="F15" i="6"/>
  <c r="E15" i="6"/>
  <c r="D15" i="6"/>
  <c r="B15" i="6"/>
  <c r="F14" i="6"/>
  <c r="E14" i="6"/>
  <c r="D14" i="6"/>
  <c r="B14" i="6"/>
  <c r="F13" i="6"/>
  <c r="E13" i="6"/>
  <c r="D13" i="6"/>
  <c r="B13" i="6"/>
  <c r="F12" i="6"/>
  <c r="E12" i="6"/>
  <c r="D12" i="6"/>
  <c r="B12" i="6"/>
  <c r="F11" i="6"/>
  <c r="E11" i="6"/>
  <c r="D11" i="6"/>
  <c r="B11" i="6"/>
  <c r="F10" i="6"/>
  <c r="E10" i="6"/>
  <c r="D10" i="6"/>
  <c r="B10" i="6"/>
  <c r="F9" i="6"/>
  <c r="E9" i="6"/>
  <c r="D9" i="6"/>
  <c r="B9" i="6"/>
  <c r="F8" i="6"/>
  <c r="E8" i="6"/>
  <c r="D8" i="6"/>
  <c r="B8" i="6"/>
  <c r="F7" i="6"/>
  <c r="E7" i="6"/>
  <c r="D7" i="6"/>
  <c r="B7" i="6"/>
  <c r="F6" i="6"/>
  <c r="E6" i="6"/>
  <c r="D6" i="6"/>
  <c r="B6" i="6"/>
  <c r="F18" i="14"/>
  <c r="E18" i="14"/>
  <c r="D18" i="14"/>
  <c r="B18" i="14"/>
  <c r="F17" i="14"/>
  <c r="E17" i="14"/>
  <c r="D17" i="14"/>
  <c r="B17" i="14"/>
  <c r="F16" i="14"/>
  <c r="E16" i="14"/>
  <c r="D16" i="14"/>
  <c r="B16" i="14"/>
  <c r="F15" i="14"/>
  <c r="E15" i="14"/>
  <c r="D15" i="14"/>
  <c r="B15" i="14"/>
  <c r="F14" i="14"/>
  <c r="E14" i="14"/>
  <c r="D14" i="14"/>
  <c r="B14" i="14"/>
  <c r="F13" i="14"/>
  <c r="E13" i="14"/>
  <c r="D13" i="14"/>
  <c r="B13" i="14"/>
  <c r="F12" i="14"/>
  <c r="E12" i="14"/>
  <c r="D12" i="14"/>
  <c r="B12" i="14"/>
  <c r="F11" i="14"/>
  <c r="E11" i="14"/>
  <c r="D11" i="14"/>
  <c r="B11" i="14"/>
  <c r="F10" i="14"/>
  <c r="E10" i="14"/>
  <c r="D10" i="14"/>
  <c r="B10" i="14"/>
  <c r="F9" i="14"/>
  <c r="E9" i="14"/>
  <c r="D9" i="14"/>
  <c r="B9" i="14"/>
  <c r="F8" i="14"/>
  <c r="E8" i="14"/>
  <c r="D8" i="14"/>
  <c r="B8" i="14"/>
  <c r="F7" i="14"/>
  <c r="E7" i="14"/>
  <c r="D7" i="14"/>
  <c r="B7" i="14"/>
  <c r="F6" i="14"/>
  <c r="E6" i="14"/>
  <c r="D6" i="14"/>
  <c r="B6" i="14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<sst xmlns="http://schemas.openxmlformats.org/spreadsheetml/2006/main" count="878" uniqueCount="338">
  <si>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</si>
  <si>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</si>
  <si>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</si>
  <si>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</si>
  <si>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</si>
  <si>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</si>
  <si>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</si>
  <si>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</si>
  <si>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</si>
  <si>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</si>
  <si>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</si>
  <si>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</si>
  <si>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</si>
  <si>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</si>
  <si>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</si>
  <si>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</si>
  <si>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</si>
  <si>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</si>
  <si>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</si>
  <si>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</si>
  <si>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</si>
  <si>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</si>
  <si>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</si>
  <si>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</si>
  <si>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</si>
  <si>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</si>
  <si>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</si>
  <si>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</si>
  <si>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</si>
  <si>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</si>
  <si>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</si>
  <si>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</si>
  <si>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</si>
  <si>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</si>
  <si>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</si>
  <si>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</si>
  <si>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</si>
  <si>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</si>
  <si>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</si>
  <si>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</si>
  <si>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</si>
  <si>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</si>
  <si>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</si>
  <si>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</si>
  <si>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</si>
  <si>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</si>
  <si>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</si>
  <si>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</si>
  <si>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</si>
  <si>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</si>
  <si>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</si>
  <si>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</si>
  <si>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</si>
  <si>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</si>
  <si>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</si>
  <si>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</si>
  <si>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</si>
  <si>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</si>
  <si>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</si>
  <si>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</si>
  <si>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</si>
  <si>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</si>
  <si>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</si>
  <si>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TAEECL92922</t>
  </si>
  <si>
    <t>合同交期</t>
  </si>
  <si>
    <t>6-21.7-22.8-10</t>
  </si>
  <si>
    <t>产前确认样</t>
  </si>
  <si>
    <t>有</t>
  </si>
  <si>
    <t>无</t>
  </si>
  <si>
    <t>品名</t>
  </si>
  <si>
    <t>女式越野软壳外套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</si>
  <si>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</si>
  <si>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</si>
  <si>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</si>
  <si>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</si>
  <si>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</si>
  <si>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</si>
  <si>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</si>
  <si>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</si>
  <si>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</si>
  <si>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</si>
  <si>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</si>
  <si>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</si>
  <si>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</si>
  <si>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</si>
  <si>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</si>
  <si>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</si>
  <si>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</si>
  <si>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</si>
  <si>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</si>
  <si>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</si>
  <si>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</si>
  <si>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</si>
  <si>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</si>
  <si>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</si>
  <si>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</si>
  <si>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</si>
  <si>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</si>
  <si>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</si>
  <si>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</si>
  <si>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</si>
  <si>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</si>
  <si>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</si>
  <si>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</si>
  <si>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</si>
  <si>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</si>
  <si>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</si>
  <si>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</si>
  <si>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</si>
  <si>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</si>
  <si>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</si>
  <si>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</si>
  <si>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</si>
  <si>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</si>
  <si>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</si>
  <si>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</si>
  <si>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</si>
  <si>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</si>
  <si>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</si>
  <si>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</si>
  <si>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熏衣紫</t>
  </si>
  <si>
    <t>冷灰紫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</si>
  <si>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</si>
  <si>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</si>
  <si>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</si>
  <si>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</si>
  <si>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</si>
  <si>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</si>
  <si>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</si>
  <si>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</si>
  <si>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1.下摆扭，</t>
  </si>
  <si>
    <t>2.包缝线有跳线现象。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</si>
  <si>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</si>
  <si>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</si>
  <si>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</si>
  <si>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</si>
  <si>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</si>
  <si>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</si>
  <si>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</si>
  <si>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</si>
  <si>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</si>
  <si>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</si>
  <si>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</si>
  <si>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</si>
  <si>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</si>
  <si>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</si>
  <si>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</si>
  <si>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</si>
  <si>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</si>
  <si>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</si>
  <si>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</si>
  <si>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黑色XL洗前</t>
  </si>
  <si>
    <t>黑色XL洗后</t>
  </si>
  <si>
    <t>号型</t>
  </si>
  <si>
    <t>155/84B</t>
  </si>
  <si>
    <t>160/88B</t>
  </si>
  <si>
    <t>165/92B</t>
  </si>
  <si>
    <t>170/96B</t>
  </si>
  <si>
    <t>175/100B</t>
  </si>
  <si>
    <t>后中长</t>
  </si>
  <si>
    <t>+1.3</t>
  </si>
  <si>
    <t>+1</t>
  </si>
  <si>
    <t>前中长</t>
  </si>
  <si>
    <t>√</t>
  </si>
  <si>
    <t>前中拉链长</t>
  </si>
  <si>
    <t>+0.5</t>
  </si>
  <si>
    <t>胸围</t>
  </si>
  <si>
    <t>腰围</t>
  </si>
  <si>
    <t>-1</t>
  </si>
  <si>
    <t>摆围</t>
  </si>
  <si>
    <t>肩宽</t>
  </si>
  <si>
    <t>下领围</t>
  </si>
  <si>
    <t>-0.5</t>
  </si>
  <si>
    <t>肩点袖长</t>
  </si>
  <si>
    <t>袖肥/2（参考值）</t>
  </si>
  <si>
    <t>袖肘围/2</t>
  </si>
  <si>
    <t>袖口围/2</t>
  </si>
  <si>
    <t>帽高</t>
  </si>
  <si>
    <t xml:space="preserve">     初期请洗测2-3件，有问题的另加测量数量。</t>
  </si>
  <si>
    <t>验货时间：2023-5-11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</si>
  <si>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</si>
  <si>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</si>
  <si>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</si>
  <si>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</si>
  <si>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</si>
  <si>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</si>
  <si>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</si>
  <si>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</si>
  <si>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</si>
  <si>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</si>
  <si>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</si>
  <si>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</si>
  <si>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</si>
  <si>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</si>
  <si>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</si>
  <si>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</si>
  <si>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定制款</t>
  </si>
  <si>
    <t>TAEECK92922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</si>
  <si>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</si>
  <si>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</si>
  <si>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</si>
  <si>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</si>
  <si>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</si>
  <si>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</si>
  <si>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</si>
  <si>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</si>
  <si>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</si>
  <si>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</si>
  <si>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</si>
  <si>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</si>
  <si>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</si>
  <si>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</si>
  <si>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</si>
  <si>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</si>
  <si>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</si>
  <si>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</si>
  <si>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</si>
  <si>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</si>
  <si>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</si>
  <si>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</si>
  <si>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</si>
  <si>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</si>
  <si>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</si>
  <si>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</si>
  <si>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</si>
  <si>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</si>
  <si>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</si>
  <si>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</si>
  <si>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</si>
  <si>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</si>
  <si>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</si>
  <si>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</si>
  <si>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</si>
  <si>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</si>
  <si>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</si>
  <si>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</si>
  <si>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</si>
  <si>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</si>
  <si>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</si>
  <si>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</si>
  <si>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</si>
  <si>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</si>
  <si>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</si>
  <si>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</si>
  <si>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</si>
  <si>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</si>
  <si>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</si>
  <si>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</si>
  <si>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</si>
  <si>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</si>
  <si>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</si>
  <si>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</si>
  <si>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</si>
  <si>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</si>
  <si>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</si>
  <si>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</si>
  <si>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</si>
  <si>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</si>
  <si>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</si>
  <si>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</si>
  <si>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</si>
  <si>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</si>
  <si>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G17FW0650</t>
  </si>
  <si>
    <t>G17FW0650-775D/19SS黑色17SS深灰</t>
  </si>
  <si>
    <t>上海汇良</t>
  </si>
  <si>
    <t>YES</t>
  </si>
  <si>
    <t>G17FW0650-138D/15FW胭脂红17SS深灰</t>
  </si>
  <si>
    <t>22FW冷灰紫/19SS高级灰</t>
  </si>
  <si>
    <t>制表时间：2023-5-3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</si>
  <si>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</si>
  <si>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</si>
  <si>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</si>
  <si>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</si>
  <si>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</si>
  <si>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</si>
  <si>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</si>
  <si>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</si>
  <si>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</si>
  <si>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</si>
  <si>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</si>
  <si>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</si>
  <si>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</si>
  <si>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</si>
  <si>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</si>
  <si>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</si>
  <si>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</si>
  <si>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</si>
  <si>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</si>
  <si>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</si>
  <si>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</si>
  <si>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</si>
  <si>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</si>
  <si>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</si>
  <si>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</si>
  <si>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</si>
  <si>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</si>
  <si>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</si>
  <si>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</si>
  <si>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</si>
  <si>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</si>
  <si>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</si>
  <si>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</si>
  <si>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</si>
  <si>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</si>
  <si>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</si>
  <si>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</si>
  <si>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</si>
  <si>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</si>
  <si>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</si>
  <si>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</si>
  <si>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</si>
  <si>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</si>
  <si>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</si>
  <si>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</si>
  <si>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</si>
  <si>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</si>
  <si>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</si>
  <si>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</si>
  <si>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</si>
  <si>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</si>
  <si>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</si>
  <si>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</si>
  <si>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</si>
  <si>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</si>
  <si>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t>绣花</t>
  </si>
  <si>
    <t>洗测2次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</si>
  <si>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</si>
  <si>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</si>
  <si>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</si>
  <si>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</si>
  <si>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</si>
  <si>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</si>
  <si>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</si>
  <si>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</si>
  <si>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t>G14FWKK006-775/17SS黑色</t>
  </si>
  <si>
    <t xml:space="preserve">G14FWKK006-138/15FW胭脂红 </t>
  </si>
  <si>
    <t>超细橡筋绳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</si>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</sst>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name val="微软雅黑"/>
      <family val="2"/>
      <charset val="134"/>
    </font>
    <font>
      <sz val="12"/>
      <color indexed="10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2"/>
      <name val="新細明體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37" fillId="0" borderId="0">
      <alignment vertical="center"/>
    </xf>
    <xf numFmtId="0" fontId="20" fillId="0" borderId="0">
      <alignment vertical="center"/>
    </xf>
    <xf numFmtId="0" fontId="20" fillId="0" borderId="0"/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1" fillId="0" borderId="0" applyProtection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8" applyFont="1" applyBorder="1" applyAlignment="1">
      <alignment horizontal="center" vertical="center"/>
    </xf>
    <xf numFmtId="0" fontId="5" fillId="0" borderId="2" xfId="8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3" borderId="2" xfId="8" applyFont="1" applyFill="1" applyBorder="1" applyAlignment="1">
      <alignment horizontal="center" vertical="center" wrapText="1"/>
    </xf>
    <xf numFmtId="14" fontId="5" fillId="0" borderId="2" xfId="8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0" xfId="6" applyFont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11" fillId="0" borderId="9" xfId="7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1" xfId="2" applyFont="1" applyFill="1" applyBorder="1" applyAlignment="1">
      <alignment horizontal="left" vertical="center"/>
    </xf>
    <xf numFmtId="0" fontId="13" fillId="4" borderId="12" xfId="2" applyFont="1" applyFill="1" applyBorder="1">
      <alignment vertical="center"/>
    </xf>
    <xf numFmtId="0" fontId="13" fillId="4" borderId="12" xfId="2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 vertical="center"/>
    </xf>
    <xf numFmtId="0" fontId="15" fillId="0" borderId="2" xfId="0" applyFont="1" applyBorder="1"/>
    <xf numFmtId="0" fontId="16" fillId="4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49" fontId="18" fillId="0" borderId="2" xfId="5" applyNumberFormat="1" applyFont="1" applyBorder="1" applyAlignment="1">
      <alignment horizontal="center"/>
    </xf>
    <xf numFmtId="0" fontId="19" fillId="0" borderId="2" xfId="0" applyFont="1" applyBorder="1"/>
    <xf numFmtId="176" fontId="15" fillId="4" borderId="2" xfId="0" applyNumberFormat="1" applyFont="1" applyFill="1" applyBorder="1" applyAlignment="1">
      <alignment horizontal="center"/>
    </xf>
    <xf numFmtId="177" fontId="17" fillId="4" borderId="2" xfId="0" applyNumberFormat="1" applyFont="1" applyFill="1" applyBorder="1" applyAlignment="1">
      <alignment horizontal="center"/>
    </xf>
    <xf numFmtId="0" fontId="0" fillId="4" borderId="0" xfId="4" applyFont="1" applyFill="1">
      <alignment vertical="center"/>
    </xf>
    <xf numFmtId="0" fontId="13" fillId="4" borderId="0" xfId="3" applyFont="1" applyFill="1"/>
    <xf numFmtId="0" fontId="12" fillId="4" borderId="7" xfId="3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16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17" xfId="4" applyNumberFormat="1" applyFont="1" applyFill="1" applyBorder="1" applyAlignment="1">
      <alignment horizontal="center" vertical="center"/>
    </xf>
    <xf numFmtId="49" fontId="12" fillId="4" borderId="18" xfId="4" applyNumberFormat="1" applyFont="1" applyFill="1" applyBorder="1" applyAlignment="1">
      <alignment horizontal="center" vertical="center"/>
    </xf>
    <xf numFmtId="49" fontId="13" fillId="4" borderId="18" xfId="4" applyNumberFormat="1" applyFont="1" applyFill="1" applyBorder="1" applyAlignment="1">
      <alignment horizontal="center" vertical="center"/>
    </xf>
    <xf numFmtId="14" fontId="13" fillId="4" borderId="0" xfId="3" applyNumberFormat="1" applyFont="1" applyFill="1"/>
    <xf numFmtId="0" fontId="20" fillId="0" borderId="0" xfId="2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center" vertical="center"/>
    </xf>
    <xf numFmtId="0" fontId="23" fillId="0" borderId="21" xfId="2" applyFont="1" applyBorder="1">
      <alignment vertical="center"/>
    </xf>
    <xf numFmtId="0" fontId="22" fillId="0" borderId="21" xfId="2" applyFont="1" applyBorder="1">
      <alignment vertical="center"/>
    </xf>
    <xf numFmtId="0" fontId="22" fillId="0" borderId="22" xfId="2" applyFont="1" applyBorder="1">
      <alignment vertical="center"/>
    </xf>
    <xf numFmtId="0" fontId="17" fillId="0" borderId="23" xfId="2" applyFont="1" applyBorder="1" applyAlignment="1">
      <alignment horizontal="center" vertical="center"/>
    </xf>
    <xf numFmtId="0" fontId="22" fillId="0" borderId="23" xfId="2" applyFont="1" applyBorder="1">
      <alignment vertical="center"/>
    </xf>
    <xf numFmtId="0" fontId="22" fillId="0" borderId="22" xfId="2" applyFont="1" applyBorder="1" applyAlignment="1">
      <alignment horizontal="left" vertical="center"/>
    </xf>
    <xf numFmtId="0" fontId="17" fillId="0" borderId="23" xfId="2" applyFont="1" applyBorder="1">
      <alignment vertical="center"/>
    </xf>
    <xf numFmtId="0" fontId="17" fillId="0" borderId="24" xfId="2" applyFont="1" applyBorder="1">
      <alignment vertical="center"/>
    </xf>
    <xf numFmtId="0" fontId="22" fillId="0" borderId="23" xfId="2" applyFont="1" applyBorder="1" applyAlignment="1">
      <alignment horizontal="left" vertical="center"/>
    </xf>
    <xf numFmtId="0" fontId="22" fillId="0" borderId="25" xfId="2" applyFont="1" applyBorder="1">
      <alignment vertical="center"/>
    </xf>
    <xf numFmtId="0" fontId="22" fillId="0" borderId="26" xfId="2" applyFont="1" applyBorder="1">
      <alignment vertical="center"/>
    </xf>
    <xf numFmtId="0" fontId="23" fillId="0" borderId="26" xfId="2" applyFont="1" applyBorder="1">
      <alignment vertical="center"/>
    </xf>
    <xf numFmtId="0" fontId="23" fillId="0" borderId="26" xfId="2" applyFont="1" applyBorder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2" fillId="0" borderId="20" xfId="2" applyFont="1" applyBorder="1">
      <alignment vertical="center"/>
    </xf>
    <xf numFmtId="0" fontId="23" fillId="0" borderId="23" xfId="2" applyFont="1" applyBorder="1" applyAlignment="1">
      <alignment horizontal="left" vertical="center"/>
    </xf>
    <xf numFmtId="0" fontId="23" fillId="0" borderId="23" xfId="2" applyFont="1" applyBorder="1">
      <alignment vertical="center"/>
    </xf>
    <xf numFmtId="0" fontId="22" fillId="0" borderId="21" xfId="2" applyFont="1" applyBorder="1" applyAlignment="1">
      <alignment horizontal="left" vertical="center"/>
    </xf>
    <xf numFmtId="0" fontId="22" fillId="0" borderId="25" xfId="2" applyFont="1" applyBorder="1" applyAlignment="1">
      <alignment horizontal="left" vertical="center"/>
    </xf>
    <xf numFmtId="58" fontId="23" fillId="0" borderId="26" xfId="2" applyNumberFormat="1" applyFont="1" applyBorder="1">
      <alignment vertical="center"/>
    </xf>
    <xf numFmtId="0" fontId="23" fillId="0" borderId="24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22" fillId="0" borderId="24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6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6" fillId="0" borderId="22" xfId="2" applyFont="1" applyBorder="1" applyAlignment="1">
      <alignment horizontal="center" vertical="center"/>
    </xf>
    <xf numFmtId="0" fontId="20" fillId="0" borderId="23" xfId="2" applyBorder="1">
      <alignment vertical="center"/>
    </xf>
    <xf numFmtId="0" fontId="17" fillId="0" borderId="22" xfId="2" applyFont="1" applyBorder="1" applyAlignment="1">
      <alignment horizontal="left" vertical="center"/>
    </xf>
    <xf numFmtId="0" fontId="25" fillId="0" borderId="25" xfId="2" applyFont="1" applyBorder="1">
      <alignment vertical="center"/>
    </xf>
    <xf numFmtId="0" fontId="16" fillId="0" borderId="20" xfId="2" applyFont="1" applyBorder="1">
      <alignment vertical="center"/>
    </xf>
    <xf numFmtId="0" fontId="20" fillId="0" borderId="21" xfId="2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20" fillId="0" borderId="21" xfId="2" applyBorder="1">
      <alignment vertical="center"/>
    </xf>
    <xf numFmtId="0" fontId="16" fillId="0" borderId="21" xfId="2" applyFont="1" applyBorder="1">
      <alignment vertical="center"/>
    </xf>
    <xf numFmtId="0" fontId="20" fillId="0" borderId="23" xfId="2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4" fillId="0" borderId="44" xfId="2" applyFont="1" applyBorder="1">
      <alignment vertical="center"/>
    </xf>
    <xf numFmtId="0" fontId="14" fillId="0" borderId="45" xfId="2" applyFont="1" applyBorder="1">
      <alignment vertical="center"/>
    </xf>
    <xf numFmtId="0" fontId="17" fillId="0" borderId="45" xfId="2" applyFont="1" applyBorder="1">
      <alignment vertical="center"/>
    </xf>
    <xf numFmtId="58" fontId="20" fillId="0" borderId="45" xfId="2" applyNumberFormat="1" applyBorder="1">
      <alignment vertical="center"/>
    </xf>
    <xf numFmtId="58" fontId="14" fillId="0" borderId="45" xfId="2" applyNumberFormat="1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6" fillId="0" borderId="47" xfId="2" applyFont="1" applyBorder="1">
      <alignment vertical="center"/>
    </xf>
    <xf numFmtId="0" fontId="20" fillId="0" borderId="48" xfId="2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20" fillId="0" borderId="48" xfId="2" applyBorder="1">
      <alignment vertical="center"/>
    </xf>
    <xf numFmtId="0" fontId="16" fillId="0" borderId="48" xfId="2" applyFont="1" applyBorder="1">
      <alignment vertical="center"/>
    </xf>
    <xf numFmtId="0" fontId="16" fillId="0" borderId="4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0" fillId="0" borderId="48" xfId="2" applyBorder="1" applyAlignment="1">
      <alignment horizontal="center" vertical="center"/>
    </xf>
    <xf numFmtId="0" fontId="20" fillId="0" borderId="23" xfId="2" applyBorder="1" applyAlignment="1">
      <alignment horizontal="center" vertical="center"/>
    </xf>
    <xf numFmtId="0" fontId="27" fillId="0" borderId="54" xfId="2" applyFont="1" applyBorder="1" applyAlignment="1">
      <alignment horizontal="left" vertical="center" wrapText="1"/>
    </xf>
    <xf numFmtId="0" fontId="28" fillId="0" borderId="2" xfId="3" applyFont="1" applyBorder="1" applyAlignment="1">
      <alignment horizontal="center"/>
    </xf>
    <xf numFmtId="9" fontId="17" fillId="0" borderId="23" xfId="2" applyNumberFormat="1" applyFont="1" applyBorder="1" applyAlignment="1">
      <alignment horizontal="center" vertical="center"/>
    </xf>
    <xf numFmtId="9" fontId="29" fillId="0" borderId="2" xfId="0" applyNumberFormat="1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4" fillId="0" borderId="42" xfId="2" applyFont="1" applyBorder="1">
      <alignment vertical="center"/>
    </xf>
    <xf numFmtId="0" fontId="14" fillId="0" borderId="43" xfId="2" applyFont="1" applyBorder="1">
      <alignment vertical="center"/>
    </xf>
    <xf numFmtId="0" fontId="17" fillId="0" borderId="58" xfId="2" applyFont="1" applyBorder="1">
      <alignment vertical="center"/>
    </xf>
    <xf numFmtId="0" fontId="14" fillId="0" borderId="58" xfId="2" applyFont="1" applyBorder="1">
      <alignment vertical="center"/>
    </xf>
    <xf numFmtId="58" fontId="20" fillId="0" borderId="43" xfId="2" applyNumberFormat="1" applyBorder="1">
      <alignment vertical="center"/>
    </xf>
    <xf numFmtId="0" fontId="20" fillId="0" borderId="58" xfId="2" applyBorder="1">
      <alignment vertical="center"/>
    </xf>
    <xf numFmtId="0" fontId="17" fillId="0" borderId="52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1" fillId="0" borderId="24" xfId="2" applyFont="1" applyBorder="1" applyAlignment="1">
      <alignment horizontal="left" vertical="center" wrapText="1"/>
    </xf>
    <xf numFmtId="0" fontId="31" fillId="0" borderId="24" xfId="2" applyFont="1" applyBorder="1" applyAlignment="1">
      <alignment horizontal="left" vertical="center"/>
    </xf>
    <xf numFmtId="0" fontId="33" fillId="0" borderId="64" xfId="0" applyFont="1" applyBorder="1"/>
    <xf numFmtId="0" fontId="33" fillId="0" borderId="2" xfId="0" applyFont="1" applyBorder="1"/>
    <xf numFmtId="0" fontId="33" fillId="5" borderId="2" xfId="0" applyFont="1" applyFill="1" applyBorder="1"/>
    <xf numFmtId="0" fontId="0" fillId="0" borderId="64" xfId="0" applyBorder="1"/>
    <xf numFmtId="0" fontId="0" fillId="5" borderId="2" xfId="0" applyFill="1" applyBorder="1"/>
    <xf numFmtId="0" fontId="0" fillId="0" borderId="65" xfId="0" applyBorder="1"/>
    <xf numFmtId="0" fontId="0" fillId="0" borderId="66" xfId="0" applyBorder="1"/>
    <xf numFmtId="0" fontId="0" fillId="5" borderId="66" xfId="0" applyFill="1" applyBorder="1"/>
    <xf numFmtId="0" fontId="0" fillId="6" borderId="0" xfId="0" applyFill="1"/>
    <xf numFmtId="0" fontId="33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1" fillId="0" borderId="0" xfId="7" quotePrefix="1" applyFont="1" applyAlignment="1">
      <alignment horizontal="center" vertical="center" wrapText="1"/>
    </xf>
    <xf numFmtId="0" fontId="11" fillId="0" borderId="9" xfId="7" quotePrefix="1" applyFont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2" xfId="0" quotePrefix="1" applyBorder="1"/>
    <xf numFmtId="0" fontId="32" fillId="0" borderId="62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14" fillId="0" borderId="32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59" xfId="2" applyFont="1" applyBorder="1" applyAlignment="1">
      <alignment horizontal="left" vertical="center"/>
    </xf>
    <xf numFmtId="0" fontId="30" fillId="0" borderId="45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7" fillId="0" borderId="58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4" fillId="0" borderId="4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0" fontId="22" fillId="0" borderId="47" xfId="2" applyFont="1" applyBorder="1" applyAlignment="1">
      <alignment horizontal="left" vertical="center"/>
    </xf>
    <xf numFmtId="0" fontId="22" fillId="0" borderId="48" xfId="2" applyFont="1" applyBorder="1" applyAlignment="1">
      <alignment horizontal="left" vertical="center"/>
    </xf>
    <xf numFmtId="0" fontId="22" fillId="0" borderId="52" xfId="2" applyFont="1" applyBorder="1" applyAlignment="1">
      <alignment horizontal="left" vertical="center"/>
    </xf>
    <xf numFmtId="0" fontId="22" fillId="0" borderId="22" xfId="2" applyFont="1" applyBorder="1" applyAlignment="1">
      <alignment horizontal="left" vertical="center"/>
    </xf>
    <xf numFmtId="0" fontId="22" fillId="0" borderId="23" xfId="2" applyFont="1" applyBorder="1" applyAlignment="1">
      <alignment horizontal="left" vertical="center"/>
    </xf>
    <xf numFmtId="0" fontId="22" fillId="0" borderId="55" xfId="2" applyFont="1" applyBorder="1" applyAlignment="1">
      <alignment horizontal="left" vertical="center"/>
    </xf>
    <xf numFmtId="0" fontId="22" fillId="0" borderId="35" xfId="2" applyFont="1" applyBorder="1" applyAlignment="1">
      <alignment horizontal="left" vertical="center"/>
    </xf>
    <xf numFmtId="0" fontId="22" fillId="0" borderId="41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2" xfId="2" applyFont="1" applyBorder="1" applyAlignment="1">
      <alignment horizontal="left" vertical="center"/>
    </xf>
    <xf numFmtId="9" fontId="17" fillId="0" borderId="33" xfId="2" applyNumberFormat="1" applyFont="1" applyBorder="1" applyAlignment="1">
      <alignment horizontal="left" vertical="center"/>
    </xf>
    <xf numFmtId="9" fontId="17" fillId="0" borderId="28" xfId="2" applyNumberFormat="1" applyFont="1" applyBorder="1" applyAlignment="1">
      <alignment horizontal="left" vertical="center"/>
    </xf>
    <xf numFmtId="9" fontId="17" fillId="0" borderId="39" xfId="2" applyNumberFormat="1" applyFont="1" applyBorder="1" applyAlignment="1">
      <alignment horizontal="left" vertical="center"/>
    </xf>
    <xf numFmtId="9" fontId="17" fillId="0" borderId="34" xfId="2" applyNumberFormat="1" applyFont="1" applyBorder="1" applyAlignment="1">
      <alignment horizontal="left" vertical="center"/>
    </xf>
    <xf numFmtId="9" fontId="17" fillId="0" borderId="35" xfId="2" applyNumberFormat="1" applyFont="1" applyBorder="1" applyAlignment="1">
      <alignment horizontal="left" vertical="center"/>
    </xf>
    <xf numFmtId="9" fontId="17" fillId="0" borderId="41" xfId="2" applyNumberFormat="1" applyFont="1" applyBorder="1" applyAlignment="1">
      <alignment horizontal="left" vertical="center"/>
    </xf>
    <xf numFmtId="0" fontId="16" fillId="0" borderId="5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 wrapText="1"/>
    </xf>
    <xf numFmtId="0" fontId="16" fillId="0" borderId="35" xfId="2" applyFont="1" applyBorder="1" applyAlignment="1">
      <alignment horizontal="left" vertical="center" wrapText="1"/>
    </xf>
    <xf numFmtId="0" fontId="16" fillId="0" borderId="41" xfId="2" applyFont="1" applyBorder="1" applyAlignment="1">
      <alignment horizontal="left" vertical="center" wrapText="1"/>
    </xf>
    <xf numFmtId="0" fontId="17" fillId="0" borderId="29" xfId="2" applyFont="1" applyBorder="1" applyAlignment="1">
      <alignment horizontal="left" vertical="center"/>
    </xf>
    <xf numFmtId="14" fontId="17" fillId="0" borderId="23" xfId="2" applyNumberFormat="1" applyFont="1" applyBorder="1" applyAlignment="1">
      <alignment horizontal="center" vertical="center"/>
    </xf>
    <xf numFmtId="14" fontId="17" fillId="0" borderId="24" xfId="2" applyNumberFormat="1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7" fillId="0" borderId="26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14" fontId="17" fillId="0" borderId="26" xfId="2" applyNumberFormat="1" applyFont="1" applyBorder="1" applyAlignment="1">
      <alignment horizontal="center" vertical="center"/>
    </xf>
    <xf numFmtId="14" fontId="17" fillId="0" borderId="38" xfId="2" applyNumberFormat="1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top"/>
    </xf>
    <xf numFmtId="0" fontId="17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20" fillId="0" borderId="43" xfId="2" applyBorder="1" applyAlignment="1">
      <alignment horizontal="center" vertical="center"/>
    </xf>
    <xf numFmtId="0" fontId="20" fillId="0" borderId="49" xfId="2" applyBorder="1" applyAlignment="1">
      <alignment horizontal="center" vertical="center"/>
    </xf>
    <xf numFmtId="0" fontId="13" fillId="4" borderId="0" xfId="3" applyFont="1" applyFill="1" applyAlignment="1">
      <alignment horizontal="center"/>
    </xf>
    <xf numFmtId="0" fontId="12" fillId="4" borderId="0" xfId="3" applyFont="1" applyFill="1" applyAlignment="1">
      <alignment horizontal="center"/>
    </xf>
    <xf numFmtId="0" fontId="12" fillId="4" borderId="12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15" xfId="3" applyFont="1" applyFill="1" applyBorder="1" applyAlignment="1">
      <alignment horizontal="center" vertical="center"/>
    </xf>
    <xf numFmtId="0" fontId="13" fillId="4" borderId="13" xfId="3" applyFont="1" applyFill="1" applyBorder="1" applyAlignment="1">
      <alignment horizontal="center" vertical="center"/>
    </xf>
    <xf numFmtId="0" fontId="12" fillId="4" borderId="12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14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20" fillId="0" borderId="45" xfId="2" applyBorder="1" applyAlignment="1">
      <alignment horizontal="center" vertical="center"/>
    </xf>
    <xf numFmtId="0" fontId="20" fillId="0" borderId="50" xfId="2" applyBorder="1" applyAlignment="1">
      <alignment horizontal="center" vertic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5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22" fillId="0" borderId="24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2" fillId="0" borderId="23" xfId="2" applyFont="1" applyBorder="1" applyAlignment="1">
      <alignment horizontal="center" vertical="center"/>
    </xf>
    <xf numFmtId="0" fontId="22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2" fillId="0" borderId="20" xfId="2" applyFont="1" applyBorder="1" applyAlignment="1">
      <alignment horizontal="left" vertical="center"/>
    </xf>
    <xf numFmtId="0" fontId="22" fillId="0" borderId="21" xfId="2" applyFont="1" applyBorder="1" applyAlignment="1">
      <alignment horizontal="left" vertical="center"/>
    </xf>
    <xf numFmtId="0" fontId="22" fillId="0" borderId="37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31" xfId="2" applyFont="1" applyBorder="1" applyAlignment="1">
      <alignment horizontal="left" vertical="center"/>
    </xf>
    <xf numFmtId="0" fontId="23" fillId="0" borderId="30" xfId="2" applyFont="1" applyBorder="1" applyAlignment="1">
      <alignment horizontal="left" vertical="center"/>
    </xf>
    <xf numFmtId="0" fontId="23" fillId="0" borderId="36" xfId="2" applyFont="1" applyBorder="1" applyAlignment="1">
      <alignment horizontal="left" vertical="center"/>
    </xf>
    <xf numFmtId="0" fontId="23" fillId="0" borderId="29" xfId="2" applyFont="1" applyBorder="1" applyAlignment="1">
      <alignment horizontal="left" vertical="center"/>
    </xf>
    <xf numFmtId="0" fontId="22" fillId="0" borderId="29" xfId="2" applyFont="1" applyBorder="1" applyAlignment="1">
      <alignment horizontal="left" vertical="center"/>
    </xf>
    <xf numFmtId="0" fontId="22" fillId="0" borderId="30" xfId="2" applyFont="1" applyBorder="1" applyAlignment="1">
      <alignment horizontal="left" vertical="center"/>
    </xf>
    <xf numFmtId="0" fontId="22" fillId="0" borderId="4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23" fillId="0" borderId="26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14" fillId="0" borderId="31" xfId="2" applyFont="1" applyBorder="1" applyAlignment="1">
      <alignment horizontal="left" vertical="center"/>
    </xf>
    <xf numFmtId="0" fontId="23" fillId="0" borderId="40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23" fillId="0" borderId="4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22" fillId="0" borderId="36" xfId="2" applyFont="1" applyBorder="1" applyAlignment="1">
      <alignment horizontal="left" vertical="center"/>
    </xf>
    <xf numFmtId="0" fontId="20" fillId="0" borderId="31" xfId="2" applyBorder="1" applyAlignment="1">
      <alignment horizontal="left" vertical="center"/>
    </xf>
    <xf numFmtId="0" fontId="20" fillId="0" borderId="30" xfId="2" applyBorder="1" applyAlignment="1">
      <alignment horizontal="left" vertical="center"/>
    </xf>
    <xf numFmtId="0" fontId="20" fillId="0" borderId="40" xfId="2" applyBorder="1" applyAlignment="1">
      <alignment horizontal="left" vertical="center"/>
    </xf>
    <xf numFmtId="0" fontId="20" fillId="0" borderId="26" xfId="2" applyBorder="1" applyAlignment="1">
      <alignment horizontal="center" vertical="center"/>
    </xf>
    <xf numFmtId="0" fontId="20" fillId="0" borderId="38" xfId="2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left" vertical="center"/>
    </xf>
    <xf numFmtId="0" fontId="22" fillId="0" borderId="28" xfId="2" applyFont="1" applyBorder="1" applyAlignment="1">
      <alignment horizontal="left" vertical="center"/>
    </xf>
    <xf numFmtId="0" fontId="22" fillId="0" borderId="39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 wrapText="1"/>
    </xf>
    <xf numFmtId="0" fontId="23" fillId="0" borderId="23" xfId="2" applyFont="1" applyBorder="1" applyAlignment="1">
      <alignment horizontal="left" vertical="center" wrapText="1"/>
    </xf>
    <xf numFmtId="0" fontId="23" fillId="0" borderId="24" xfId="2" applyFont="1" applyBorder="1" applyAlignment="1">
      <alignment horizontal="left" vertical="center" wrapText="1"/>
    </xf>
    <xf numFmtId="0" fontId="23" fillId="0" borderId="22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4" xfId="2" applyFont="1" applyBorder="1" applyAlignment="1">
      <alignment horizontal="left" vertical="center"/>
    </xf>
    <xf numFmtId="0" fontId="22" fillId="0" borderId="27" xfId="2" applyFont="1" applyBorder="1" applyAlignment="1">
      <alignment horizontal="left" vertical="center"/>
    </xf>
    <xf numFmtId="0" fontId="23" fillId="0" borderId="29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6" xfId="2" applyFont="1" applyBorder="1" applyAlignment="1">
      <alignment horizontal="right" vertical="center"/>
    </xf>
    <xf numFmtId="0" fontId="22" fillId="0" borderId="26" xfId="2" applyFont="1" applyBorder="1" applyAlignment="1">
      <alignment horizontal="left" vertical="center"/>
    </xf>
    <xf numFmtId="0" fontId="21" fillId="0" borderId="19" xfId="2" applyFont="1" applyBorder="1" applyAlignment="1">
      <alignment horizontal="center" vertical="top"/>
    </xf>
    <xf numFmtId="0" fontId="17" fillId="0" borderId="21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58" fontId="23" fillId="0" borderId="23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S10" xfId="7" xr:uid="{00000000-0005-0000-0000-000037000000}"/>
    <cellStyle name="S13" xfId="6" xr:uid="{00000000-0005-0000-0000-000036000000}"/>
    <cellStyle name="常规" xfId="0" builtinId="0"/>
    <cellStyle name="常规 10 10" xfId="5" xr:uid="{00000000-0005-0000-0000-000035000000}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_10AW核价-润懋(35款已核，单耗未减)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63500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9</xdr:col>
      <xdr:colOff>63500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9</xdr:col>
      <xdr:colOff>63500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63500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63500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42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546100</xdr:colOff>
      <xdr:row>0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777875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777875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777875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777875</xdr:colOff>
      <xdr:row>14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546100</xdr:colOff>
      <xdr:row>8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546100</xdr:colOff>
      <xdr:row>8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546100</xdr:colOff>
      <xdr:row>9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546100</xdr:colOff>
      <xdr:row>18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107950</xdr:colOff>
      <xdr:row>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107950</xdr:colOff>
      <xdr:row>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107950</xdr:colOff>
      <xdr:row>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8</xdr:col>
      <xdr:colOff>149225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8</xdr:col>
      <xdr:colOff>149225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8</xdr:col>
      <xdr:colOff>149225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8</xdr:col>
      <xdr:colOff>149225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107950</xdr:colOff>
      <xdr:row>18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107950</xdr:colOff>
      <xdr:row>8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4511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107950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3749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107950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5019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107950</xdr:colOff>
      <xdr:row>18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50190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2" customWidth="1"/>
    <col min="3" max="3" width="10.125" customWidth="1"/>
  </cols>
  <sheetData>
    <row r="1" spans="1:2" ht="21" customHeight="1">
      <c r="A1" s="143"/>
      <c r="B1" s="144" t="s">
        <v>0</v>
      </c>
    </row>
    <row r="2" spans="1:2">
      <c r="A2" s="5">
        <v>1</v>
      </c>
      <c r="B2" s="145" t="s">
        <v>1</v>
      </c>
    </row>
    <row r="3" spans="1:2">
      <c r="A3" s="5">
        <v>2</v>
      </c>
      <c r="B3" s="145" t="s">
        <v>2</v>
      </c>
    </row>
    <row r="4" spans="1:2">
      <c r="A4" s="5">
        <v>3</v>
      </c>
      <c r="B4" s="145" t="s">
        <v>3</v>
      </c>
    </row>
    <row r="5" spans="1:2">
      <c r="A5" s="5">
        <v>4</v>
      </c>
      <c r="B5" s="145" t="s">
        <v>4</v>
      </c>
    </row>
    <row r="6" spans="1:2">
      <c r="A6" s="5">
        <v>5</v>
      </c>
      <c r="B6" s="145" t="s">
        <v>5</v>
      </c>
    </row>
    <row r="7" spans="1:2">
      <c r="A7" s="5">
        <v>6</v>
      </c>
      <c r="B7" s="145" t="s">
        <v>6</v>
      </c>
    </row>
    <row r="8" spans="1:2" s="141" customFormat="1" ht="15" customHeight="1">
      <c r="A8" s="146">
        <v>7</v>
      </c>
      <c r="B8" s="147" t="s">
        <v>7</v>
      </c>
    </row>
    <row r="9" spans="1:2" ht="18.95" customHeight="1">
      <c r="A9" s="143"/>
      <c r="B9" s="148" t="s">
        <v>8</v>
      </c>
    </row>
    <row r="10" spans="1:2" ht="15.95" customHeight="1">
      <c r="A10" s="5">
        <v>1</v>
      </c>
      <c r="B10" s="149" t="s">
        <v>9</v>
      </c>
    </row>
    <row r="11" spans="1:2">
      <c r="A11" s="5">
        <v>2</v>
      </c>
      <c r="B11" s="145" t="s">
        <v>10</v>
      </c>
    </row>
    <row r="12" spans="1:2">
      <c r="A12" s="5">
        <v>3</v>
      </c>
      <c r="B12" s="150" t="s">
        <v>11</v>
      </c>
    </row>
    <row r="13" spans="1:2">
      <c r="A13" s="5">
        <v>4</v>
      </c>
      <c r="B13" s="150" t="s">
        <v>12</v>
      </c>
    </row>
    <row r="14" spans="1:2">
      <c r="A14" s="5">
        <v>5</v>
      </c>
      <c r="B14" s="150" t="s">
        <v>13</v>
      </c>
    </row>
    <row r="15" spans="1:2">
      <c r="A15" s="5">
        <v>6</v>
      </c>
      <c r="B15" s="150" t="s">
        <v>14</v>
      </c>
    </row>
    <row r="16" spans="1:2">
      <c r="A16" s="5">
        <v>7</v>
      </c>
      <c r="B16" s="150" t="s">
        <v>15</v>
      </c>
    </row>
    <row r="17" spans="1:2">
      <c r="A17" s="5">
        <v>8</v>
      </c>
      <c r="B17" s="150" t="s">
        <v>16</v>
      </c>
    </row>
    <row r="18" spans="1:2">
      <c r="A18" s="5">
        <v>9</v>
      </c>
      <c r="B18" s="145" t="s">
        <v>17</v>
      </c>
    </row>
    <row r="19" spans="1:2">
      <c r="A19" s="5"/>
      <c r="B19" s="145"/>
    </row>
    <row r="20" spans="1:2" ht="20.25">
      <c r="A20" s="143"/>
      <c r="B20" s="144" t="s">
        <v>18</v>
      </c>
    </row>
    <row r="21" spans="1:2">
      <c r="A21" s="5">
        <v>1</v>
      </c>
      <c r="B21" s="145" t="s">
        <v>19</v>
      </c>
    </row>
    <row r="22" spans="1:2">
      <c r="A22" s="5">
        <v>2</v>
      </c>
      <c r="B22" s="145" t="s">
        <v>20</v>
      </c>
    </row>
    <row r="23" spans="1:2">
      <c r="A23" s="5">
        <v>3</v>
      </c>
      <c r="B23" s="145" t="s">
        <v>21</v>
      </c>
    </row>
    <row r="24" spans="1:2">
      <c r="A24" s="5">
        <v>4</v>
      </c>
      <c r="B24" s="145" t="s">
        <v>22</v>
      </c>
    </row>
    <row r="25" spans="1:2">
      <c r="A25" s="5">
        <v>5</v>
      </c>
      <c r="B25" s="150" t="s">
        <v>23</v>
      </c>
    </row>
    <row r="26" spans="1:2">
      <c r="A26" s="5">
        <v>6</v>
      </c>
      <c r="B26" s="150" t="s">
        <v>24</v>
      </c>
    </row>
    <row r="27" spans="1:2">
      <c r="A27" s="5">
        <v>7</v>
      </c>
      <c r="B27" s="145" t="s">
        <v>25</v>
      </c>
    </row>
    <row r="28" spans="1:2">
      <c r="A28" s="5"/>
      <c r="B28" s="145"/>
    </row>
    <row r="29" spans="1:2" ht="20.25">
      <c r="A29" s="143"/>
      <c r="B29" s="144" t="s">
        <v>26</v>
      </c>
    </row>
    <row r="30" spans="1:2">
      <c r="A30" s="5">
        <v>1</v>
      </c>
      <c r="B30" s="145" t="s">
        <v>27</v>
      </c>
    </row>
    <row r="31" spans="1:2">
      <c r="A31" s="5">
        <v>2</v>
      </c>
      <c r="B31" s="145" t="s">
        <v>28</v>
      </c>
    </row>
    <row r="32" spans="1:2">
      <c r="A32" s="5">
        <v>3</v>
      </c>
      <c r="B32" s="145" t="s">
        <v>29</v>
      </c>
    </row>
    <row r="33" spans="1:2" ht="28.5">
      <c r="A33" s="5">
        <v>4</v>
      </c>
      <c r="B33" s="145" t="s">
        <v>30</v>
      </c>
    </row>
    <row r="34" spans="1:2">
      <c r="A34" s="5">
        <v>5</v>
      </c>
      <c r="B34" s="145" t="s">
        <v>31</v>
      </c>
    </row>
    <row r="35" spans="1:2">
      <c r="A35" s="5">
        <v>6</v>
      </c>
      <c r="B35" s="145" t="s">
        <v>32</v>
      </c>
    </row>
    <row r="36" spans="1:2">
      <c r="A36" s="5">
        <v>7</v>
      </c>
      <c r="B36" s="145" t="s">
        <v>33</v>
      </c>
    </row>
    <row r="37" spans="1:2">
      <c r="A37" s="5"/>
      <c r="B37" s="145"/>
    </row>
    <row r="39" spans="1:2">
      <c r="A39" s="151" t="s">
        <v>34</v>
      </c>
      <c r="B39" s="152"/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A12" sqref="A12:XFD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5" ht="29.25">
      <c r="A1" s="332" t="s">
        <v>271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</row>
    <row r="2" spans="1:15" s="1" customFormat="1" ht="16.5">
      <c r="A2" s="343" t="s">
        <v>246</v>
      </c>
      <c r="B2" s="344" t="s">
        <v>251</v>
      </c>
      <c r="C2" s="344" t="s">
        <v>247</v>
      </c>
      <c r="D2" s="344" t="s">
        <v>248</v>
      </c>
      <c r="E2" s="344" t="s">
        <v>249</v>
      </c>
      <c r="F2" s="344" t="s">
        <v>250</v>
      </c>
      <c r="G2" s="343" t="s">
        <v>272</v>
      </c>
      <c r="H2" s="343"/>
      <c r="I2" s="343" t="s">
        <v>273</v>
      </c>
      <c r="J2" s="343"/>
      <c r="K2" s="347" t="s">
        <v>274</v>
      </c>
      <c r="L2" s="349" t="s">
        <v>275</v>
      </c>
      <c r="M2" s="351" t="s">
        <v>276</v>
      </c>
    </row>
    <row r="3" spans="1:15" s="1" customFormat="1" ht="16.5">
      <c r="A3" s="343"/>
      <c r="B3" s="345"/>
      <c r="C3" s="345"/>
      <c r="D3" s="345"/>
      <c r="E3" s="345"/>
      <c r="F3" s="345"/>
      <c r="G3" s="3" t="s">
        <v>277</v>
      </c>
      <c r="H3" s="3" t="s">
        <v>278</v>
      </c>
      <c r="I3" s="3" t="s">
        <v>277</v>
      </c>
      <c r="J3" s="3" t="s">
        <v>278</v>
      </c>
      <c r="K3" s="348"/>
      <c r="L3" s="350"/>
      <c r="M3" s="352"/>
    </row>
    <row r="4" spans="1:15" ht="40.5">
      <c r="A4" s="5">
        <v>1</v>
      </c>
      <c r="B4" s="153" t="s">
        <v>264</v>
      </c>
      <c r="C4" s="6">
        <v>6277</v>
      </c>
      <c r="D4" s="6" t="s">
        <v>262</v>
      </c>
      <c r="E4" s="12" t="s">
        <v>263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6" si="0">SUM(G4:J4)</f>
        <v>1.2</v>
      </c>
      <c r="L4" s="6" t="s">
        <v>279</v>
      </c>
      <c r="M4" s="6" t="s">
        <v>265</v>
      </c>
    </row>
    <row r="5" spans="1:15" ht="40.5">
      <c r="A5" s="5">
        <v>2</v>
      </c>
      <c r="B5" s="153" t="s">
        <v>264</v>
      </c>
      <c r="C5" s="6">
        <v>3447</v>
      </c>
      <c r="D5" s="6" t="s">
        <v>262</v>
      </c>
      <c r="E5" s="8" t="s">
        <v>266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279</v>
      </c>
      <c r="M5" s="6" t="s">
        <v>265</v>
      </c>
    </row>
    <row r="6" spans="1:15" ht="27">
      <c r="A6" s="5">
        <v>3</v>
      </c>
      <c r="B6" s="153" t="s">
        <v>264</v>
      </c>
      <c r="C6" s="6">
        <v>6270</v>
      </c>
      <c r="D6" s="6" t="s">
        <v>262</v>
      </c>
      <c r="E6" s="13" t="s">
        <v>267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279</v>
      </c>
      <c r="M6" s="6" t="s">
        <v>265</v>
      </c>
    </row>
    <row r="7" spans="1:15">
      <c r="A7" s="5"/>
      <c r="B7" s="20"/>
      <c r="C7" s="6"/>
      <c r="D7" s="6"/>
      <c r="E7" s="18"/>
      <c r="F7" s="6"/>
      <c r="G7" s="6"/>
      <c r="H7" s="6"/>
      <c r="I7" s="6"/>
      <c r="J7" s="6"/>
      <c r="K7" s="6"/>
      <c r="L7" s="6"/>
      <c r="M7" s="6"/>
    </row>
    <row r="8" spans="1:15">
      <c r="A8" s="5"/>
      <c r="B8" s="19"/>
      <c r="C8" s="6"/>
      <c r="D8" s="6"/>
      <c r="E8" s="21"/>
      <c r="F8" s="6"/>
      <c r="G8" s="6"/>
      <c r="H8" s="6"/>
      <c r="I8" s="6"/>
      <c r="J8" s="6"/>
      <c r="K8" s="5"/>
      <c r="L8" s="6"/>
      <c r="M8" s="5"/>
    </row>
    <row r="9" spans="1:15">
      <c r="A9" s="5"/>
      <c r="B9" s="20"/>
      <c r="C9" s="6"/>
      <c r="D9" s="6"/>
      <c r="E9" s="22"/>
      <c r="F9" s="6"/>
      <c r="G9" s="6"/>
      <c r="H9" s="6"/>
      <c r="I9" s="6"/>
      <c r="J9" s="6"/>
      <c r="K9" s="5"/>
      <c r="L9" s="6"/>
      <c r="M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5" s="2" customFormat="1" ht="18.75">
      <c r="A12" s="333" t="s">
        <v>268</v>
      </c>
      <c r="B12" s="334"/>
      <c r="C12" s="334"/>
      <c r="D12" s="335"/>
      <c r="E12" s="336"/>
      <c r="F12" s="337"/>
      <c r="G12" s="337"/>
      <c r="H12" s="337"/>
      <c r="I12" s="338"/>
      <c r="J12" s="333" t="s">
        <v>269</v>
      </c>
      <c r="K12" s="339"/>
      <c r="L12" s="339"/>
      <c r="M12" s="335"/>
      <c r="N12" s="9"/>
      <c r="O12" s="11"/>
    </row>
    <row r="13" spans="1:15" ht="16.5">
      <c r="A13" s="346" t="s">
        <v>280</v>
      </c>
      <c r="B13" s="346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</row>
  </sheetData>
  <mergeCells count="16">
    <mergeCell ref="A1:M1"/>
    <mergeCell ref="G2:H2"/>
    <mergeCell ref="I2:J2"/>
    <mergeCell ref="A12:D12"/>
    <mergeCell ref="E12:I12"/>
    <mergeCell ref="J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2" type="noConversion"/>
  <dataValidations count="1">
    <dataValidation type="list" allowBlank="1" showInputMessage="1" showErrorMessage="1" sqref="O12 M1:M11 M13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activeCell="J15" sqref="J15:M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32" t="s">
        <v>281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</row>
    <row r="2" spans="1:23" s="1" customFormat="1" ht="15.95" customHeight="1">
      <c r="A2" s="344" t="s">
        <v>282</v>
      </c>
      <c r="B2" s="344" t="s">
        <v>251</v>
      </c>
      <c r="C2" s="344" t="s">
        <v>247</v>
      </c>
      <c r="D2" s="344" t="s">
        <v>248</v>
      </c>
      <c r="E2" s="344" t="s">
        <v>249</v>
      </c>
      <c r="F2" s="344" t="s">
        <v>250</v>
      </c>
      <c r="G2" s="361" t="s">
        <v>283</v>
      </c>
      <c r="H2" s="362"/>
      <c r="I2" s="363"/>
      <c r="J2" s="361" t="s">
        <v>284</v>
      </c>
      <c r="K2" s="362"/>
      <c r="L2" s="363"/>
      <c r="M2" s="361" t="s">
        <v>285</v>
      </c>
      <c r="N2" s="362"/>
      <c r="O2" s="363"/>
      <c r="P2" s="361" t="s">
        <v>286</v>
      </c>
      <c r="Q2" s="362"/>
      <c r="R2" s="363"/>
      <c r="S2" s="362" t="s">
        <v>287</v>
      </c>
      <c r="T2" s="362"/>
      <c r="U2" s="363"/>
      <c r="V2" s="364" t="s">
        <v>288</v>
      </c>
      <c r="W2" s="364" t="s">
        <v>260</v>
      </c>
    </row>
    <row r="3" spans="1:23" s="1" customFormat="1" ht="16.5">
      <c r="A3" s="345"/>
      <c r="B3" s="355"/>
      <c r="C3" s="355"/>
      <c r="D3" s="355"/>
      <c r="E3" s="355"/>
      <c r="F3" s="355"/>
      <c r="G3" s="3" t="s">
        <v>289</v>
      </c>
      <c r="H3" s="3" t="s">
        <v>69</v>
      </c>
      <c r="I3" s="3" t="s">
        <v>251</v>
      </c>
      <c r="J3" s="3" t="s">
        <v>289</v>
      </c>
      <c r="K3" s="3" t="s">
        <v>69</v>
      </c>
      <c r="L3" s="3" t="s">
        <v>251</v>
      </c>
      <c r="M3" s="3" t="s">
        <v>289</v>
      </c>
      <c r="N3" s="3" t="s">
        <v>69</v>
      </c>
      <c r="O3" s="3" t="s">
        <v>251</v>
      </c>
      <c r="P3" s="3" t="s">
        <v>289</v>
      </c>
      <c r="Q3" s="3" t="s">
        <v>69</v>
      </c>
      <c r="R3" s="3" t="s">
        <v>251</v>
      </c>
      <c r="S3" s="3" t="s">
        <v>289</v>
      </c>
      <c r="T3" s="3" t="s">
        <v>69</v>
      </c>
      <c r="U3" s="3" t="s">
        <v>251</v>
      </c>
      <c r="V3" s="365"/>
      <c r="W3" s="365"/>
    </row>
    <row r="4" spans="1:23" ht="40.5">
      <c r="A4" s="357" t="s">
        <v>290</v>
      </c>
      <c r="B4" s="360" t="s">
        <v>264</v>
      </c>
      <c r="C4" s="6">
        <v>6277</v>
      </c>
      <c r="D4" s="6" t="s">
        <v>262</v>
      </c>
      <c r="E4" s="12" t="s">
        <v>263</v>
      </c>
      <c r="F4" s="353" t="s">
        <v>63</v>
      </c>
      <c r="G4" s="155" t="s">
        <v>291</v>
      </c>
      <c r="H4" s="155" t="s">
        <v>292</v>
      </c>
      <c r="I4" s="155" t="s">
        <v>293</v>
      </c>
      <c r="J4" s="155" t="s">
        <v>294</v>
      </c>
      <c r="K4" s="6" t="s">
        <v>295</v>
      </c>
      <c r="L4" s="155" t="s">
        <v>296</v>
      </c>
      <c r="M4" s="155" t="s">
        <v>297</v>
      </c>
      <c r="N4" s="155" t="s">
        <v>298</v>
      </c>
      <c r="O4" s="155" t="s">
        <v>299</v>
      </c>
      <c r="P4" s="6"/>
      <c r="Q4" s="6"/>
      <c r="R4" s="6"/>
      <c r="S4" s="6"/>
      <c r="T4" s="6"/>
      <c r="U4" s="6"/>
      <c r="V4" s="6"/>
      <c r="W4" s="6"/>
    </row>
    <row r="5" spans="1:23" ht="40.5">
      <c r="A5" s="358"/>
      <c r="B5" s="356"/>
      <c r="C5" s="6">
        <v>3447</v>
      </c>
      <c r="D5" s="6" t="s">
        <v>262</v>
      </c>
      <c r="E5" s="8" t="s">
        <v>266</v>
      </c>
      <c r="F5" s="356"/>
      <c r="G5" s="361" t="s">
        <v>300</v>
      </c>
      <c r="H5" s="362"/>
      <c r="I5" s="363"/>
      <c r="J5" s="361" t="s">
        <v>301</v>
      </c>
      <c r="K5" s="362"/>
      <c r="L5" s="363"/>
      <c r="M5" s="361" t="s">
        <v>302</v>
      </c>
      <c r="N5" s="362"/>
      <c r="O5" s="363"/>
      <c r="P5" s="361" t="s">
        <v>303</v>
      </c>
      <c r="Q5" s="362"/>
      <c r="R5" s="363"/>
      <c r="S5" s="362" t="s">
        <v>304</v>
      </c>
      <c r="T5" s="362"/>
      <c r="U5" s="363"/>
      <c r="V5" s="6"/>
      <c r="W5" s="6"/>
    </row>
    <row r="6" spans="1:23" ht="27">
      <c r="A6" s="358"/>
      <c r="B6" s="356"/>
      <c r="C6" s="6">
        <v>6270</v>
      </c>
      <c r="D6" s="6" t="s">
        <v>262</v>
      </c>
      <c r="E6" s="13" t="s">
        <v>267</v>
      </c>
      <c r="F6" s="356"/>
      <c r="G6" s="3" t="s">
        <v>289</v>
      </c>
      <c r="H6" s="3" t="s">
        <v>69</v>
      </c>
      <c r="I6" s="3" t="s">
        <v>251</v>
      </c>
      <c r="J6" s="3" t="s">
        <v>289</v>
      </c>
      <c r="K6" s="3" t="s">
        <v>69</v>
      </c>
      <c r="L6" s="3" t="s">
        <v>251</v>
      </c>
      <c r="M6" s="3" t="s">
        <v>289</v>
      </c>
      <c r="N6" s="3" t="s">
        <v>69</v>
      </c>
      <c r="O6" s="3" t="s">
        <v>251</v>
      </c>
      <c r="P6" s="3" t="s">
        <v>289</v>
      </c>
      <c r="Q6" s="3" t="s">
        <v>69</v>
      </c>
      <c r="R6" s="3" t="s">
        <v>251</v>
      </c>
      <c r="S6" s="3" t="s">
        <v>289</v>
      </c>
      <c r="T6" s="3" t="s">
        <v>69</v>
      </c>
      <c r="U6" s="3" t="s">
        <v>251</v>
      </c>
      <c r="V6" s="6"/>
      <c r="W6" s="6"/>
    </row>
    <row r="7" spans="1:23">
      <c r="A7" s="359"/>
      <c r="B7" s="354"/>
      <c r="C7" s="6"/>
      <c r="D7" s="6"/>
      <c r="E7" s="18"/>
      <c r="F7" s="35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53" t="s">
        <v>305</v>
      </c>
      <c r="B8" s="353"/>
      <c r="C8" s="353"/>
      <c r="D8" s="353"/>
      <c r="E8" s="353"/>
      <c r="F8" s="35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54"/>
      <c r="B9" s="354"/>
      <c r="C9" s="354"/>
      <c r="D9" s="354"/>
      <c r="E9" s="354"/>
      <c r="F9" s="35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53" t="s">
        <v>306</v>
      </c>
      <c r="B10" s="353"/>
      <c r="C10" s="353"/>
      <c r="D10" s="353"/>
      <c r="E10" s="353"/>
      <c r="F10" s="35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54"/>
      <c r="B11" s="354"/>
      <c r="C11" s="354"/>
      <c r="D11" s="354"/>
      <c r="E11" s="354"/>
      <c r="F11" s="35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53" t="s">
        <v>307</v>
      </c>
      <c r="B12" s="353"/>
      <c r="C12" s="353"/>
      <c r="D12" s="353"/>
      <c r="E12" s="353"/>
      <c r="F12" s="35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54"/>
      <c r="B13" s="354"/>
      <c r="C13" s="354"/>
      <c r="D13" s="354"/>
      <c r="E13" s="354"/>
      <c r="F13" s="35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333" t="s">
        <v>268</v>
      </c>
      <c r="B15" s="334"/>
      <c r="C15" s="334"/>
      <c r="D15" s="335"/>
      <c r="E15" s="336"/>
      <c r="F15" s="337"/>
      <c r="G15" s="337"/>
      <c r="H15" s="337"/>
      <c r="I15" s="338"/>
      <c r="J15" s="333" t="s">
        <v>269</v>
      </c>
      <c r="K15" s="339"/>
      <c r="L15" s="339"/>
      <c r="M15" s="335"/>
      <c r="N15" s="9"/>
      <c r="O15" s="11"/>
    </row>
    <row r="16" spans="1:23" ht="16.5">
      <c r="A16" s="340" t="s">
        <v>308</v>
      </c>
      <c r="B16" s="340"/>
      <c r="C16" s="342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5:D15"/>
    <mergeCell ref="E15:I15"/>
    <mergeCell ref="J15:M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8:E9"/>
    <mergeCell ref="E10:E11"/>
    <mergeCell ref="E12:E13"/>
    <mergeCell ref="F2:F3"/>
    <mergeCell ref="F4:F7"/>
    <mergeCell ref="F8:F9"/>
    <mergeCell ref="F10:F11"/>
    <mergeCell ref="F12:F13"/>
  </mergeCells>
  <phoneticPr fontId="42" type="noConversion"/>
  <dataValidations count="1">
    <dataValidation type="list" allowBlank="1" showInputMessage="1" showErrorMessage="1" sqref="W1 O15 W4:W7 W8:W14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2"/>
  <sheetViews>
    <sheetView zoomScale="125" zoomScaleNormal="125" workbookViewId="0">
      <selection activeCell="A11" sqref="A11:XF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5" ht="29.25">
      <c r="A1" s="332" t="s">
        <v>309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</row>
    <row r="2" spans="1:15" s="1" customFormat="1" ht="16.5">
      <c r="A2" s="14" t="s">
        <v>310</v>
      </c>
      <c r="B2" s="15" t="s">
        <v>247</v>
      </c>
      <c r="C2" s="15" t="s">
        <v>248</v>
      </c>
      <c r="D2" s="15" t="s">
        <v>249</v>
      </c>
      <c r="E2" s="15" t="s">
        <v>250</v>
      </c>
      <c r="F2" s="15" t="s">
        <v>251</v>
      </c>
      <c r="G2" s="14" t="s">
        <v>311</v>
      </c>
      <c r="H2" s="14" t="s">
        <v>312</v>
      </c>
      <c r="I2" s="14" t="s">
        <v>313</v>
      </c>
      <c r="J2" s="14" t="s">
        <v>312</v>
      </c>
      <c r="K2" s="14" t="s">
        <v>314</v>
      </c>
      <c r="L2" s="14" t="s">
        <v>312</v>
      </c>
      <c r="M2" s="15" t="s">
        <v>288</v>
      </c>
      <c r="N2" s="15" t="s">
        <v>260</v>
      </c>
    </row>
    <row r="3" spans="1: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6.5">
      <c r="A4" s="16" t="s">
        <v>310</v>
      </c>
      <c r="B4" s="17" t="s">
        <v>315</v>
      </c>
      <c r="C4" s="17" t="s">
        <v>289</v>
      </c>
      <c r="D4" s="17" t="s">
        <v>249</v>
      </c>
      <c r="E4" s="15" t="s">
        <v>250</v>
      </c>
      <c r="F4" s="15" t="s">
        <v>251</v>
      </c>
      <c r="G4" s="14" t="s">
        <v>311</v>
      </c>
      <c r="H4" s="14" t="s">
        <v>312</v>
      </c>
      <c r="I4" s="14" t="s">
        <v>313</v>
      </c>
      <c r="J4" s="14" t="s">
        <v>312</v>
      </c>
      <c r="K4" s="14" t="s">
        <v>314</v>
      </c>
      <c r="L4" s="14" t="s">
        <v>312</v>
      </c>
      <c r="M4" s="15" t="s">
        <v>288</v>
      </c>
      <c r="N4" s="15" t="s">
        <v>260</v>
      </c>
    </row>
    <row r="5" spans="1: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5" s="2" customFormat="1" ht="18.75">
      <c r="A11" s="333" t="s">
        <v>268</v>
      </c>
      <c r="B11" s="334"/>
      <c r="C11" s="334"/>
      <c r="D11" s="335"/>
      <c r="E11" s="336"/>
      <c r="F11" s="337"/>
      <c r="G11" s="337"/>
      <c r="H11" s="337"/>
      <c r="I11" s="338"/>
      <c r="J11" s="333" t="s">
        <v>269</v>
      </c>
      <c r="K11" s="339"/>
      <c r="L11" s="339"/>
      <c r="M11" s="335"/>
      <c r="N11" s="9"/>
      <c r="O11" s="11"/>
    </row>
    <row r="12" spans="1:15" ht="16.5">
      <c r="A12" s="340" t="s">
        <v>316</v>
      </c>
      <c r="B12" s="342"/>
      <c r="C12" s="342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</row>
  </sheetData>
  <mergeCells count="5">
    <mergeCell ref="A1:N1"/>
    <mergeCell ref="A11:D11"/>
    <mergeCell ref="E11:I11"/>
    <mergeCell ref="J11:M11"/>
    <mergeCell ref="A12:N12"/>
  </mergeCells>
  <phoneticPr fontId="42" type="noConversion"/>
  <dataValidations count="1">
    <dataValidation type="list" allowBlank="1" showInputMessage="1" showErrorMessage="1" sqref="N1 N3 O11 N5:N10 N12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0"/>
  <sheetViews>
    <sheetView zoomScale="125" zoomScaleNormal="125" workbookViewId="0">
      <selection activeCell="H16" sqref="H1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5" ht="29.25">
      <c r="A1" s="332" t="s">
        <v>317</v>
      </c>
      <c r="B1" s="332"/>
      <c r="C1" s="332"/>
      <c r="D1" s="332"/>
      <c r="E1" s="332"/>
      <c r="F1" s="332"/>
      <c r="G1" s="332"/>
      <c r="H1" s="332"/>
      <c r="I1" s="332"/>
      <c r="J1" s="332"/>
    </row>
    <row r="2" spans="1:15" s="1" customFormat="1" ht="16.5">
      <c r="A2" s="3" t="s">
        <v>282</v>
      </c>
      <c r="B2" s="4" t="s">
        <v>251</v>
      </c>
      <c r="C2" s="4" t="s">
        <v>247</v>
      </c>
      <c r="D2" s="4" t="s">
        <v>248</v>
      </c>
      <c r="E2" s="4" t="s">
        <v>249</v>
      </c>
      <c r="F2" s="4" t="s">
        <v>250</v>
      </c>
      <c r="G2" s="3" t="s">
        <v>318</v>
      </c>
      <c r="H2" s="3" t="s">
        <v>319</v>
      </c>
      <c r="I2" s="3" t="s">
        <v>320</v>
      </c>
      <c r="J2" s="3" t="s">
        <v>321</v>
      </c>
      <c r="K2" s="4" t="s">
        <v>288</v>
      </c>
      <c r="L2" s="4" t="s">
        <v>260</v>
      </c>
    </row>
    <row r="3" spans="1:15" ht="40.5">
      <c r="A3" s="5" t="s">
        <v>290</v>
      </c>
      <c r="B3" s="5" t="s">
        <v>264</v>
      </c>
      <c r="C3" s="6">
        <v>6277</v>
      </c>
      <c r="D3" s="6" t="s">
        <v>262</v>
      </c>
      <c r="E3" s="12" t="s">
        <v>263</v>
      </c>
      <c r="F3" s="6" t="s">
        <v>63</v>
      </c>
      <c r="G3" s="6" t="s">
        <v>322</v>
      </c>
      <c r="H3" s="6" t="s">
        <v>323</v>
      </c>
      <c r="I3" s="6" t="s">
        <v>324</v>
      </c>
      <c r="J3" s="6"/>
      <c r="K3" s="6"/>
      <c r="L3" s="6" t="s">
        <v>265</v>
      </c>
    </row>
    <row r="4" spans="1:15" ht="40.5">
      <c r="A4" s="5" t="s">
        <v>325</v>
      </c>
      <c r="B4" s="5" t="s">
        <v>264</v>
      </c>
      <c r="C4" s="6">
        <v>3447</v>
      </c>
      <c r="D4" s="6" t="s">
        <v>262</v>
      </c>
      <c r="E4" s="8" t="s">
        <v>266</v>
      </c>
      <c r="F4" s="6" t="s">
        <v>63</v>
      </c>
      <c r="G4" s="6" t="s">
        <v>322</v>
      </c>
      <c r="H4" s="6" t="s">
        <v>323</v>
      </c>
      <c r="I4" s="6" t="s">
        <v>324</v>
      </c>
      <c r="J4" s="6"/>
      <c r="K4" s="6"/>
      <c r="L4" s="6" t="s">
        <v>265</v>
      </c>
    </row>
    <row r="5" spans="1:15" ht="27">
      <c r="A5" s="5" t="s">
        <v>305</v>
      </c>
      <c r="B5" s="5" t="s">
        <v>264</v>
      </c>
      <c r="C5" s="6">
        <v>6270</v>
      </c>
      <c r="D5" s="6" t="s">
        <v>262</v>
      </c>
      <c r="E5" s="13" t="s">
        <v>267</v>
      </c>
      <c r="F5" s="6" t="s">
        <v>63</v>
      </c>
      <c r="G5" s="6" t="s">
        <v>322</v>
      </c>
      <c r="H5" s="6" t="s">
        <v>323</v>
      </c>
      <c r="I5" s="6" t="s">
        <v>324</v>
      </c>
      <c r="J5" s="5"/>
      <c r="K5" s="5"/>
      <c r="L5" s="5" t="s">
        <v>265</v>
      </c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5" s="2" customFormat="1" ht="18.75">
      <c r="A9" s="333" t="s">
        <v>268</v>
      </c>
      <c r="B9" s="334"/>
      <c r="C9" s="334"/>
      <c r="D9" s="335"/>
      <c r="E9" s="336"/>
      <c r="F9" s="337"/>
      <c r="G9" s="337"/>
      <c r="H9" s="337"/>
      <c r="I9" s="338"/>
      <c r="J9" s="333" t="s">
        <v>326</v>
      </c>
      <c r="K9" s="339"/>
      <c r="L9" s="339"/>
      <c r="M9" s="335"/>
      <c r="N9" s="9"/>
      <c r="O9" s="11"/>
    </row>
    <row r="10" spans="1:15" ht="16.5">
      <c r="A10" s="340" t="s">
        <v>327</v>
      </c>
      <c r="B10" s="340"/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</sheetData>
  <mergeCells count="5">
    <mergeCell ref="A1:J1"/>
    <mergeCell ref="A9:D9"/>
    <mergeCell ref="E9:I9"/>
    <mergeCell ref="J9:M9"/>
    <mergeCell ref="A10:L10"/>
  </mergeCells>
  <phoneticPr fontId="42" type="noConversion"/>
  <dataValidations count="1">
    <dataValidation type="list" allowBlank="1" showInputMessage="1" showErrorMessage="1" sqref="O9 L10 L3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4"/>
  <sheetViews>
    <sheetView zoomScale="125" zoomScaleNormal="125" workbookViewId="0">
      <selection activeCell="J8" sqref="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32" t="s">
        <v>328</v>
      </c>
      <c r="B1" s="332"/>
      <c r="C1" s="332"/>
      <c r="D1" s="332"/>
      <c r="E1" s="332"/>
      <c r="F1" s="332"/>
      <c r="G1" s="332"/>
      <c r="H1" s="332"/>
      <c r="I1" s="332"/>
    </row>
    <row r="2" spans="1:9" s="1" customFormat="1" ht="16.5">
      <c r="A2" s="343" t="s">
        <v>246</v>
      </c>
      <c r="B2" s="344" t="s">
        <v>251</v>
      </c>
      <c r="C2" s="344" t="s">
        <v>289</v>
      </c>
      <c r="D2" s="344" t="s">
        <v>249</v>
      </c>
      <c r="E2" s="344" t="s">
        <v>250</v>
      </c>
      <c r="F2" s="3" t="s">
        <v>329</v>
      </c>
      <c r="G2" s="3" t="s">
        <v>273</v>
      </c>
      <c r="H2" s="347" t="s">
        <v>274</v>
      </c>
      <c r="I2" s="351" t="s">
        <v>276</v>
      </c>
    </row>
    <row r="3" spans="1:9" s="1" customFormat="1" ht="16.5">
      <c r="A3" s="343"/>
      <c r="B3" s="345"/>
      <c r="C3" s="345"/>
      <c r="D3" s="345"/>
      <c r="E3" s="345"/>
      <c r="F3" s="3" t="s">
        <v>330</v>
      </c>
      <c r="G3" s="3" t="s">
        <v>277</v>
      </c>
      <c r="H3" s="348"/>
      <c r="I3" s="352"/>
    </row>
    <row r="4" spans="1:9">
      <c r="A4" s="5"/>
      <c r="B4" s="156" t="s">
        <v>331</v>
      </c>
      <c r="C4" s="6" t="s">
        <v>332</v>
      </c>
      <c r="D4" s="7" t="s">
        <v>333</v>
      </c>
      <c r="E4" s="6" t="s">
        <v>63</v>
      </c>
      <c r="F4" s="6">
        <v>0.3</v>
      </c>
      <c r="G4" s="6">
        <v>0.5</v>
      </c>
      <c r="H4" s="6">
        <f t="shared" ref="H4:H9" si="0">SUM(F4:G4)</f>
        <v>0.8</v>
      </c>
      <c r="I4" s="6" t="s">
        <v>265</v>
      </c>
    </row>
    <row r="5" spans="1:9" ht="27">
      <c r="A5" s="5"/>
      <c r="B5" s="156" t="s">
        <v>331</v>
      </c>
      <c r="C5" s="6" t="s">
        <v>332</v>
      </c>
      <c r="D5" s="8" t="s">
        <v>334</v>
      </c>
      <c r="E5" s="6" t="s">
        <v>63</v>
      </c>
      <c r="F5" s="6">
        <v>0.3</v>
      </c>
      <c r="G5" s="6">
        <v>0.5</v>
      </c>
      <c r="H5" s="6">
        <f t="shared" si="0"/>
        <v>0.8</v>
      </c>
      <c r="I5" s="6" t="s">
        <v>265</v>
      </c>
    </row>
    <row r="6" spans="1:9" ht="27">
      <c r="A6" s="5"/>
      <c r="B6" s="156" t="s">
        <v>331</v>
      </c>
      <c r="C6" s="6" t="s">
        <v>332</v>
      </c>
      <c r="D6" s="8" t="s">
        <v>335</v>
      </c>
      <c r="E6" s="6" t="s">
        <v>63</v>
      </c>
      <c r="F6" s="6">
        <v>0.3</v>
      </c>
      <c r="G6" s="6">
        <v>0.5</v>
      </c>
      <c r="H6" s="6">
        <f t="shared" si="0"/>
        <v>0.8</v>
      </c>
      <c r="I6" s="6" t="s">
        <v>265</v>
      </c>
    </row>
    <row r="7" spans="1:9">
      <c r="A7" s="5"/>
      <c r="B7" s="156" t="s">
        <v>331</v>
      </c>
      <c r="C7" t="s">
        <v>336</v>
      </c>
      <c r="D7" s="7" t="s">
        <v>333</v>
      </c>
      <c r="E7" s="6" t="s">
        <v>63</v>
      </c>
      <c r="F7" s="6">
        <v>0.1</v>
      </c>
      <c r="G7" s="6">
        <v>0.3</v>
      </c>
      <c r="H7" s="6">
        <f t="shared" si="0"/>
        <v>0.4</v>
      </c>
      <c r="I7" s="6" t="s">
        <v>265</v>
      </c>
    </row>
    <row r="8" spans="1:9" ht="27">
      <c r="A8" s="5"/>
      <c r="B8" s="156" t="s">
        <v>331</v>
      </c>
      <c r="C8" t="s">
        <v>336</v>
      </c>
      <c r="D8" s="8" t="s">
        <v>334</v>
      </c>
      <c r="E8" s="6" t="s">
        <v>63</v>
      </c>
      <c r="F8" s="6">
        <v>0.1</v>
      </c>
      <c r="G8" s="6">
        <v>0.3</v>
      </c>
      <c r="H8" s="6">
        <f t="shared" si="0"/>
        <v>0.4</v>
      </c>
      <c r="I8" s="6" t="s">
        <v>265</v>
      </c>
    </row>
    <row r="9" spans="1:9" ht="27">
      <c r="A9" s="5"/>
      <c r="B9" s="156" t="s">
        <v>331</v>
      </c>
      <c r="C9" t="s">
        <v>336</v>
      </c>
      <c r="D9" s="8" t="s">
        <v>335</v>
      </c>
      <c r="E9" s="6" t="s">
        <v>63</v>
      </c>
      <c r="F9" s="6">
        <v>0.1</v>
      </c>
      <c r="G9" s="6">
        <v>0.3</v>
      </c>
      <c r="H9" s="6">
        <f t="shared" si="0"/>
        <v>0.4</v>
      </c>
      <c r="I9" s="6" t="s">
        <v>265</v>
      </c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>
      <c r="A12" s="5"/>
      <c r="B12" s="5"/>
      <c r="C12" s="5"/>
      <c r="D12" s="5"/>
      <c r="E12" s="5"/>
      <c r="F12" s="5"/>
      <c r="G12" s="5"/>
      <c r="H12" s="5"/>
      <c r="I12" s="5"/>
    </row>
    <row r="13" spans="1:9" s="2" customFormat="1" ht="18.75">
      <c r="A13" s="333" t="s">
        <v>268</v>
      </c>
      <c r="B13" s="339"/>
      <c r="C13" s="339"/>
      <c r="D13" s="335"/>
      <c r="E13" s="10"/>
      <c r="F13" s="333" t="s">
        <v>326</v>
      </c>
      <c r="G13" s="339"/>
      <c r="H13" s="335"/>
      <c r="I13" s="11"/>
    </row>
    <row r="14" spans="1:9" ht="16.5">
      <c r="A14" s="340" t="s">
        <v>337</v>
      </c>
      <c r="B14" s="340"/>
      <c r="C14" s="342"/>
      <c r="D14" s="342"/>
      <c r="E14" s="342"/>
      <c r="F14" s="342"/>
      <c r="G14" s="342"/>
      <c r="H14" s="342"/>
      <c r="I14" s="342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4 I5 I6 I1:I3 I7:I9 I10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57" t="s">
        <v>35</v>
      </c>
      <c r="C2" s="158"/>
      <c r="D2" s="158"/>
      <c r="E2" s="158"/>
      <c r="F2" s="158"/>
      <c r="G2" s="158"/>
      <c r="H2" s="158"/>
      <c r="I2" s="159"/>
    </row>
    <row r="3" spans="2:9" ht="27.95" customHeight="1">
      <c r="B3" s="129"/>
      <c r="C3" s="130"/>
      <c r="D3" s="160" t="s">
        <v>36</v>
      </c>
      <c r="E3" s="161"/>
      <c r="F3" s="162" t="s">
        <v>37</v>
      </c>
      <c r="G3" s="163"/>
      <c r="H3" s="160" t="s">
        <v>38</v>
      </c>
      <c r="I3" s="164"/>
    </row>
    <row r="4" spans="2:9" ht="27.95" customHeight="1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D12" sqref="D12"/>
    </sheetView>
  </sheetViews>
  <sheetFormatPr defaultColWidth="10.375" defaultRowHeight="16.5" customHeight="1"/>
  <cols>
    <col min="1" max="1" width="11.125" style="48" customWidth="1"/>
    <col min="2" max="9" width="10.375" style="48"/>
    <col min="10" max="10" width="8.875" style="48" customWidth="1"/>
    <col min="11" max="11" width="12" style="48" customWidth="1"/>
    <col min="12" max="16384" width="10.375" style="48"/>
  </cols>
  <sheetData>
    <row r="1" spans="1:11" ht="2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4.25">
      <c r="A2" s="76" t="s">
        <v>53</v>
      </c>
      <c r="B2" s="233" t="s">
        <v>54</v>
      </c>
      <c r="C2" s="233"/>
      <c r="D2" s="234" t="s">
        <v>55</v>
      </c>
      <c r="E2" s="234"/>
      <c r="F2" s="233" t="s">
        <v>56</v>
      </c>
      <c r="G2" s="233"/>
      <c r="H2" s="77" t="s">
        <v>57</v>
      </c>
      <c r="I2" s="235" t="s">
        <v>58</v>
      </c>
      <c r="J2" s="235"/>
      <c r="K2" s="236"/>
    </row>
    <row r="3" spans="1:11" ht="14.25">
      <c r="A3" s="226" t="s">
        <v>59</v>
      </c>
      <c r="B3" s="227"/>
      <c r="C3" s="228"/>
      <c r="D3" s="229" t="s">
        <v>60</v>
      </c>
      <c r="E3" s="230"/>
      <c r="F3" s="230"/>
      <c r="G3" s="231"/>
      <c r="H3" s="229" t="s">
        <v>61</v>
      </c>
      <c r="I3" s="230"/>
      <c r="J3" s="230"/>
      <c r="K3" s="231"/>
    </row>
    <row r="4" spans="1:11" ht="14.25">
      <c r="A4" s="80" t="s">
        <v>62</v>
      </c>
      <c r="B4" s="224" t="s">
        <v>63</v>
      </c>
      <c r="C4" s="225"/>
      <c r="D4" s="218" t="s">
        <v>64</v>
      </c>
      <c r="E4" s="219"/>
      <c r="F4" s="216" t="s">
        <v>65</v>
      </c>
      <c r="G4" s="217"/>
      <c r="H4" s="218" t="s">
        <v>66</v>
      </c>
      <c r="I4" s="219"/>
      <c r="J4" s="81" t="s">
        <v>67</v>
      </c>
      <c r="K4" s="82" t="s">
        <v>68</v>
      </c>
    </row>
    <row r="5" spans="1:11" ht="14.25">
      <c r="A5" s="83" t="s">
        <v>69</v>
      </c>
      <c r="B5" s="224" t="s">
        <v>70</v>
      </c>
      <c r="C5" s="225"/>
      <c r="D5" s="218" t="s">
        <v>71</v>
      </c>
      <c r="E5" s="219"/>
      <c r="F5" s="216">
        <v>45054</v>
      </c>
      <c r="G5" s="217"/>
      <c r="H5" s="218" t="s">
        <v>72</v>
      </c>
      <c r="I5" s="219"/>
      <c r="J5" s="81" t="s">
        <v>67</v>
      </c>
      <c r="K5" s="82" t="s">
        <v>68</v>
      </c>
    </row>
    <row r="6" spans="1:11" ht="14.25">
      <c r="A6" s="80" t="s">
        <v>73</v>
      </c>
      <c r="B6" s="57">
        <v>3</v>
      </c>
      <c r="C6" s="58">
        <v>5</v>
      </c>
      <c r="D6" s="83" t="s">
        <v>74</v>
      </c>
      <c r="E6" s="84"/>
      <c r="F6" s="216">
        <v>45087</v>
      </c>
      <c r="G6" s="217"/>
      <c r="H6" s="218" t="s">
        <v>75</v>
      </c>
      <c r="I6" s="219"/>
      <c r="J6" s="81" t="s">
        <v>67</v>
      </c>
      <c r="K6" s="82" t="s">
        <v>68</v>
      </c>
    </row>
    <row r="7" spans="1:11" ht="14.25">
      <c r="A7" s="80" t="s">
        <v>76</v>
      </c>
      <c r="B7" s="215">
        <v>3349</v>
      </c>
      <c r="C7" s="179"/>
      <c r="D7" s="83" t="s">
        <v>77</v>
      </c>
      <c r="E7" s="86"/>
      <c r="F7" s="216">
        <v>45092</v>
      </c>
      <c r="G7" s="217"/>
      <c r="H7" s="218" t="s">
        <v>78</v>
      </c>
      <c r="I7" s="219"/>
      <c r="J7" s="81" t="s">
        <v>67</v>
      </c>
      <c r="K7" s="82" t="s">
        <v>68</v>
      </c>
    </row>
    <row r="8" spans="1:11" ht="14.25">
      <c r="A8" s="88" t="s">
        <v>79</v>
      </c>
      <c r="B8" s="220"/>
      <c r="C8" s="221"/>
      <c r="D8" s="186" t="s">
        <v>80</v>
      </c>
      <c r="E8" s="187"/>
      <c r="F8" s="222">
        <v>45097</v>
      </c>
      <c r="G8" s="223"/>
      <c r="H8" s="186" t="s">
        <v>81</v>
      </c>
      <c r="I8" s="187"/>
      <c r="J8" s="95" t="s">
        <v>67</v>
      </c>
      <c r="K8" s="103" t="s">
        <v>68</v>
      </c>
    </row>
    <row r="9" spans="1:11" ht="14.25">
      <c r="A9" s="209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183" t="s">
        <v>83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5"/>
    </row>
    <row r="11" spans="1:11" ht="14.25">
      <c r="A11" s="104" t="s">
        <v>84</v>
      </c>
      <c r="B11" s="105" t="s">
        <v>85</v>
      </c>
      <c r="C11" s="106" t="s">
        <v>86</v>
      </c>
      <c r="D11" s="107"/>
      <c r="E11" s="108" t="s">
        <v>87</v>
      </c>
      <c r="F11" s="105" t="s">
        <v>85</v>
      </c>
      <c r="G11" s="106" t="s">
        <v>86</v>
      </c>
      <c r="H11" s="106" t="s">
        <v>88</v>
      </c>
      <c r="I11" s="108" t="s">
        <v>89</v>
      </c>
      <c r="J11" s="105" t="s">
        <v>85</v>
      </c>
      <c r="K11" s="125" t="s">
        <v>86</v>
      </c>
    </row>
    <row r="12" spans="1:11" ht="14.25">
      <c r="A12" s="83" t="s">
        <v>90</v>
      </c>
      <c r="B12" s="94" t="s">
        <v>85</v>
      </c>
      <c r="C12" s="81" t="s">
        <v>86</v>
      </c>
      <c r="D12" s="86"/>
      <c r="E12" s="84" t="s">
        <v>91</v>
      </c>
      <c r="F12" s="94" t="s">
        <v>85</v>
      </c>
      <c r="G12" s="81" t="s">
        <v>86</v>
      </c>
      <c r="H12" s="81" t="s">
        <v>88</v>
      </c>
      <c r="I12" s="84" t="s">
        <v>92</v>
      </c>
      <c r="J12" s="94" t="s">
        <v>85</v>
      </c>
      <c r="K12" s="82" t="s">
        <v>86</v>
      </c>
    </row>
    <row r="13" spans="1:11" ht="14.25">
      <c r="A13" s="83" t="s">
        <v>93</v>
      </c>
      <c r="B13" s="94" t="s">
        <v>85</v>
      </c>
      <c r="C13" s="81" t="s">
        <v>86</v>
      </c>
      <c r="D13" s="86"/>
      <c r="E13" s="84" t="s">
        <v>94</v>
      </c>
      <c r="F13" s="81" t="s">
        <v>95</v>
      </c>
      <c r="G13" s="81" t="s">
        <v>96</v>
      </c>
      <c r="H13" s="81" t="s">
        <v>88</v>
      </c>
      <c r="I13" s="84" t="s">
        <v>97</v>
      </c>
      <c r="J13" s="94" t="s">
        <v>85</v>
      </c>
      <c r="K13" s="82" t="s">
        <v>86</v>
      </c>
    </row>
    <row r="14" spans="1:11" ht="14.25">
      <c r="A14" s="186" t="s">
        <v>98</v>
      </c>
      <c r="B14" s="187"/>
      <c r="C14" s="187"/>
      <c r="D14" s="187"/>
      <c r="E14" s="187"/>
      <c r="F14" s="187"/>
      <c r="G14" s="187"/>
      <c r="H14" s="187"/>
      <c r="I14" s="187"/>
      <c r="J14" s="187"/>
      <c r="K14" s="188"/>
    </row>
    <row r="15" spans="1:11" ht="14.25">
      <c r="A15" s="183" t="s">
        <v>99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5"/>
    </row>
    <row r="16" spans="1:11" ht="14.25">
      <c r="A16" s="109" t="s">
        <v>100</v>
      </c>
      <c r="B16" s="106" t="s">
        <v>95</v>
      </c>
      <c r="C16" s="106" t="s">
        <v>96</v>
      </c>
      <c r="D16" s="110"/>
      <c r="E16" s="111" t="s">
        <v>101</v>
      </c>
      <c r="F16" s="106" t="s">
        <v>95</v>
      </c>
      <c r="G16" s="106" t="s">
        <v>96</v>
      </c>
      <c r="H16" s="112"/>
      <c r="I16" s="111" t="s">
        <v>102</v>
      </c>
      <c r="J16" s="106" t="s">
        <v>95</v>
      </c>
      <c r="K16" s="125" t="s">
        <v>96</v>
      </c>
    </row>
    <row r="17" spans="1:22" ht="16.5" customHeight="1">
      <c r="A17" s="85" t="s">
        <v>103</v>
      </c>
      <c r="B17" s="81" t="s">
        <v>95</v>
      </c>
      <c r="C17" s="81" t="s">
        <v>96</v>
      </c>
      <c r="D17" s="54"/>
      <c r="E17" s="96" t="s">
        <v>104</v>
      </c>
      <c r="F17" s="81" t="s">
        <v>95</v>
      </c>
      <c r="G17" s="81" t="s">
        <v>96</v>
      </c>
      <c r="H17" s="113"/>
      <c r="I17" s="96" t="s">
        <v>105</v>
      </c>
      <c r="J17" s="81" t="s">
        <v>95</v>
      </c>
      <c r="K17" s="82" t="s">
        <v>96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>
      <c r="A18" s="212" t="s">
        <v>106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>
      <c r="A19" s="183" t="s">
        <v>107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5"/>
    </row>
    <row r="20" spans="1:22" ht="16.5" customHeight="1">
      <c r="A20" s="200" t="s">
        <v>108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2"/>
    </row>
    <row r="21" spans="1:22" ht="21.75" customHeight="1">
      <c r="A21" s="114" t="s">
        <v>109</v>
      </c>
      <c r="B21" s="96" t="s">
        <v>110</v>
      </c>
      <c r="C21" s="96" t="s">
        <v>111</v>
      </c>
      <c r="D21" s="96" t="s">
        <v>112</v>
      </c>
      <c r="E21" s="96" t="s">
        <v>113</v>
      </c>
      <c r="F21" s="96" t="s">
        <v>114</v>
      </c>
      <c r="G21" s="96" t="s">
        <v>115</v>
      </c>
      <c r="H21" s="96" t="s">
        <v>116</v>
      </c>
      <c r="I21" s="96" t="s">
        <v>117</v>
      </c>
      <c r="J21" s="96" t="s">
        <v>118</v>
      </c>
      <c r="K21" s="75" t="s">
        <v>119</v>
      </c>
    </row>
    <row r="22" spans="1:22" ht="16.5" customHeight="1">
      <c r="A22" s="115" t="s">
        <v>120</v>
      </c>
      <c r="B22" s="116"/>
      <c r="C22" s="116"/>
      <c r="D22" s="117">
        <v>0.5</v>
      </c>
      <c r="E22" s="117">
        <v>0.5</v>
      </c>
      <c r="F22" s="117">
        <v>0.5</v>
      </c>
      <c r="G22" s="117">
        <v>0.5</v>
      </c>
      <c r="H22" s="117">
        <v>0.5</v>
      </c>
      <c r="I22" s="117">
        <v>0.5</v>
      </c>
      <c r="J22" s="116"/>
      <c r="K22" s="127"/>
    </row>
    <row r="23" spans="1:22" ht="16.5" customHeight="1">
      <c r="A23" s="115" t="s">
        <v>121</v>
      </c>
      <c r="B23" s="116"/>
      <c r="C23" s="116"/>
      <c r="D23" s="117">
        <v>0.5</v>
      </c>
      <c r="E23" s="117">
        <v>0.5</v>
      </c>
      <c r="F23" s="117">
        <v>0.5</v>
      </c>
      <c r="G23" s="117">
        <v>0.5</v>
      </c>
      <c r="H23" s="117">
        <v>0.5</v>
      </c>
      <c r="I23" s="117">
        <v>0.5</v>
      </c>
      <c r="J23" s="116"/>
      <c r="K23" s="128"/>
    </row>
    <row r="24" spans="1:22" ht="16.5" customHeight="1">
      <c r="A24" s="118" t="s">
        <v>122</v>
      </c>
      <c r="B24" s="116"/>
      <c r="C24" s="116"/>
      <c r="D24" s="117">
        <v>0.5</v>
      </c>
      <c r="E24" s="117">
        <v>0.5</v>
      </c>
      <c r="F24" s="117">
        <v>0.5</v>
      </c>
      <c r="G24" s="117">
        <v>0.5</v>
      </c>
      <c r="H24" s="117">
        <v>0.5</v>
      </c>
      <c r="I24" s="117">
        <v>0.5</v>
      </c>
      <c r="J24" s="116"/>
      <c r="K24" s="128"/>
    </row>
    <row r="25" spans="1:22" ht="16.5" customHeight="1">
      <c r="A25" s="87"/>
      <c r="B25" s="116"/>
      <c r="C25" s="116"/>
      <c r="D25" s="116"/>
      <c r="E25" s="116"/>
      <c r="F25" s="116"/>
      <c r="G25" s="116"/>
      <c r="H25" s="116"/>
      <c r="I25" s="116"/>
      <c r="J25" s="116"/>
      <c r="K25" s="73"/>
    </row>
    <row r="26" spans="1:22" ht="16.5" customHeight="1">
      <c r="A26" s="87"/>
      <c r="B26" s="116"/>
      <c r="C26" s="116"/>
      <c r="D26" s="116"/>
      <c r="E26" s="116"/>
      <c r="F26" s="116"/>
      <c r="G26" s="116"/>
      <c r="H26" s="116"/>
      <c r="I26" s="116"/>
      <c r="J26" s="116"/>
      <c r="K26" s="73"/>
    </row>
    <row r="27" spans="1:22" ht="16.5" customHeight="1">
      <c r="A27" s="87"/>
      <c r="B27" s="116"/>
      <c r="C27" s="116"/>
      <c r="D27" s="116"/>
      <c r="E27" s="116"/>
      <c r="F27" s="116"/>
      <c r="G27" s="116"/>
      <c r="H27" s="116"/>
      <c r="I27" s="116"/>
      <c r="J27" s="116"/>
      <c r="K27" s="73"/>
    </row>
    <row r="28" spans="1:22" ht="16.5" customHeight="1">
      <c r="A28" s="87"/>
      <c r="B28" s="116"/>
      <c r="C28" s="116"/>
      <c r="D28" s="116"/>
      <c r="E28" s="116"/>
      <c r="F28" s="116"/>
      <c r="G28" s="116"/>
      <c r="H28" s="116"/>
      <c r="I28" s="116"/>
      <c r="J28" s="116"/>
      <c r="K28" s="73"/>
    </row>
    <row r="29" spans="1:22" ht="18" customHeight="1">
      <c r="A29" s="189" t="s">
        <v>123</v>
      </c>
      <c r="B29" s="190"/>
      <c r="C29" s="190"/>
      <c r="D29" s="190"/>
      <c r="E29" s="190"/>
      <c r="F29" s="190"/>
      <c r="G29" s="190"/>
      <c r="H29" s="190"/>
      <c r="I29" s="190"/>
      <c r="J29" s="190"/>
      <c r="K29" s="191"/>
    </row>
    <row r="30" spans="1:22" ht="18.75" customHeight="1">
      <c r="A30" s="203" t="s">
        <v>124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22" ht="18.75" customHeight="1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22" ht="18" customHeight="1">
      <c r="A32" s="189" t="s">
        <v>125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1"/>
    </row>
    <row r="33" spans="1:11" ht="14.25">
      <c r="A33" s="192" t="s">
        <v>126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4.25">
      <c r="A34" s="195" t="s">
        <v>127</v>
      </c>
      <c r="B34" s="196"/>
      <c r="C34" s="81" t="s">
        <v>67</v>
      </c>
      <c r="D34" s="81" t="s">
        <v>68</v>
      </c>
      <c r="E34" s="197" t="s">
        <v>128</v>
      </c>
      <c r="F34" s="198"/>
      <c r="G34" s="198"/>
      <c r="H34" s="198"/>
      <c r="I34" s="198"/>
      <c r="J34" s="198"/>
      <c r="K34" s="199"/>
    </row>
    <row r="35" spans="1:11" ht="14.25">
      <c r="A35" s="165" t="s">
        <v>129</v>
      </c>
      <c r="B35" s="165"/>
      <c r="C35" s="165"/>
      <c r="D35" s="165"/>
      <c r="E35" s="165"/>
      <c r="F35" s="165"/>
      <c r="G35" s="165"/>
      <c r="H35" s="165"/>
      <c r="I35" s="165"/>
      <c r="J35" s="165"/>
      <c r="K35" s="165"/>
    </row>
    <row r="36" spans="1:11" ht="14.25">
      <c r="A36" s="174" t="s">
        <v>130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spans="1:11" ht="14.25">
      <c r="A37" s="177" t="s">
        <v>131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4.25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4.25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4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4.25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4.25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4.25">
      <c r="A43" s="180" t="s">
        <v>132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4.25">
      <c r="A44" s="183" t="s">
        <v>133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5"/>
    </row>
    <row r="45" spans="1:11" ht="14.25">
      <c r="A45" s="109" t="s">
        <v>134</v>
      </c>
      <c r="B45" s="106" t="s">
        <v>95</v>
      </c>
      <c r="C45" s="106" t="s">
        <v>96</v>
      </c>
      <c r="D45" s="106" t="s">
        <v>88</v>
      </c>
      <c r="E45" s="111" t="s">
        <v>135</v>
      </c>
      <c r="F45" s="106" t="s">
        <v>95</v>
      </c>
      <c r="G45" s="106" t="s">
        <v>96</v>
      </c>
      <c r="H45" s="106" t="s">
        <v>88</v>
      </c>
      <c r="I45" s="111" t="s">
        <v>136</v>
      </c>
      <c r="J45" s="106" t="s">
        <v>95</v>
      </c>
      <c r="K45" s="125" t="s">
        <v>96</v>
      </c>
    </row>
    <row r="46" spans="1:11" ht="14.25">
      <c r="A46" s="85" t="s">
        <v>87</v>
      </c>
      <c r="B46" s="81" t="s">
        <v>95</v>
      </c>
      <c r="C46" s="81" t="s">
        <v>96</v>
      </c>
      <c r="D46" s="81" t="s">
        <v>88</v>
      </c>
      <c r="E46" s="96" t="s">
        <v>94</v>
      </c>
      <c r="F46" s="81" t="s">
        <v>95</v>
      </c>
      <c r="G46" s="81" t="s">
        <v>96</v>
      </c>
      <c r="H46" s="81" t="s">
        <v>88</v>
      </c>
      <c r="I46" s="96" t="s">
        <v>105</v>
      </c>
      <c r="J46" s="81" t="s">
        <v>95</v>
      </c>
      <c r="K46" s="82" t="s">
        <v>96</v>
      </c>
    </row>
    <row r="47" spans="1:11" ht="14.25">
      <c r="A47" s="186" t="s">
        <v>98</v>
      </c>
      <c r="B47" s="187"/>
      <c r="C47" s="187"/>
      <c r="D47" s="187"/>
      <c r="E47" s="187"/>
      <c r="F47" s="187"/>
      <c r="G47" s="187"/>
      <c r="H47" s="187"/>
      <c r="I47" s="187"/>
      <c r="J47" s="187"/>
      <c r="K47" s="188"/>
    </row>
    <row r="48" spans="1:11" ht="14.25">
      <c r="A48" s="165" t="s">
        <v>137</v>
      </c>
      <c r="B48" s="165"/>
      <c r="C48" s="165"/>
      <c r="D48" s="165"/>
      <c r="E48" s="165"/>
      <c r="F48" s="165"/>
      <c r="G48" s="165"/>
      <c r="H48" s="165"/>
      <c r="I48" s="165"/>
      <c r="J48" s="165"/>
      <c r="K48" s="165"/>
    </row>
    <row r="49" spans="1:11" ht="14.25">
      <c r="A49" s="174"/>
      <c r="B49" s="175"/>
      <c r="C49" s="175"/>
      <c r="D49" s="175"/>
      <c r="E49" s="175"/>
      <c r="F49" s="175"/>
      <c r="G49" s="175"/>
      <c r="H49" s="175"/>
      <c r="I49" s="175"/>
      <c r="J49" s="175"/>
      <c r="K49" s="176"/>
    </row>
    <row r="50" spans="1:11" ht="14.25">
      <c r="A50" s="119" t="s">
        <v>138</v>
      </c>
      <c r="B50" s="169" t="s">
        <v>139</v>
      </c>
      <c r="C50" s="169"/>
      <c r="D50" s="120" t="s">
        <v>140</v>
      </c>
      <c r="E50" s="121" t="s">
        <v>141</v>
      </c>
      <c r="F50" s="122" t="s">
        <v>142</v>
      </c>
      <c r="G50" s="123"/>
      <c r="H50" s="170" t="s">
        <v>143</v>
      </c>
      <c r="I50" s="171"/>
      <c r="J50" s="172"/>
      <c r="K50" s="173"/>
    </row>
    <row r="51" spans="1:11" ht="14.25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 ht="14.25">
      <c r="A52" s="166"/>
      <c r="B52" s="167"/>
      <c r="C52" s="167"/>
      <c r="D52" s="167"/>
      <c r="E52" s="167"/>
      <c r="F52" s="167"/>
      <c r="G52" s="167"/>
      <c r="H52" s="167"/>
      <c r="I52" s="167"/>
      <c r="J52" s="167"/>
      <c r="K52" s="168"/>
    </row>
    <row r="53" spans="1:11" ht="14.25">
      <c r="A53" s="119" t="s">
        <v>138</v>
      </c>
      <c r="B53" s="169" t="s">
        <v>139</v>
      </c>
      <c r="C53" s="169"/>
      <c r="D53" s="120" t="s">
        <v>140</v>
      </c>
      <c r="E53" s="124" t="s">
        <v>144</v>
      </c>
      <c r="F53" s="122" t="s">
        <v>145</v>
      </c>
      <c r="G53" s="123"/>
      <c r="H53" s="170" t="s">
        <v>143</v>
      </c>
      <c r="I53" s="171"/>
      <c r="J53" s="172" t="s">
        <v>146</v>
      </c>
      <c r="K53" s="1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tabSelected="1" workbookViewId="0">
      <selection activeCell="K9" sqref="K9"/>
    </sheetView>
  </sheetViews>
  <sheetFormatPr defaultColWidth="9" defaultRowHeight="26.1" customHeight="1"/>
  <cols>
    <col min="1" max="1" width="17.125" style="24" customWidth="1"/>
    <col min="2" max="6" width="9.375" style="24" customWidth="1"/>
    <col min="7" max="7" width="1.375" style="24" customWidth="1"/>
    <col min="8" max="13" width="11.75" style="24" customWidth="1"/>
    <col min="14" max="16384" width="9" style="24"/>
  </cols>
  <sheetData>
    <row r="1" spans="1:13" ht="30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19.5" customHeight="1">
      <c r="A2" s="25" t="s">
        <v>62</v>
      </c>
      <c r="B2" s="239" t="s">
        <v>63</v>
      </c>
      <c r="C2" s="239"/>
      <c r="D2" s="26" t="s">
        <v>69</v>
      </c>
      <c r="E2" s="239" t="s">
        <v>70</v>
      </c>
      <c r="F2" s="239"/>
      <c r="G2" s="244"/>
      <c r="H2" s="27" t="s">
        <v>57</v>
      </c>
      <c r="I2" s="239" t="s">
        <v>58</v>
      </c>
      <c r="J2" s="239"/>
      <c r="K2" s="239"/>
      <c r="L2" s="239"/>
      <c r="M2" s="240"/>
    </row>
    <row r="3" spans="1:13" ht="19.5" customHeight="1">
      <c r="A3" s="243" t="s">
        <v>148</v>
      </c>
      <c r="B3" s="241" t="s">
        <v>149</v>
      </c>
      <c r="C3" s="241"/>
      <c r="D3" s="241"/>
      <c r="E3" s="241"/>
      <c r="F3" s="241"/>
      <c r="G3" s="245"/>
      <c r="H3" s="241" t="s">
        <v>150</v>
      </c>
      <c r="I3" s="241"/>
      <c r="J3" s="241"/>
      <c r="K3" s="241"/>
      <c r="L3" s="241"/>
      <c r="M3" s="242"/>
    </row>
    <row r="4" spans="1:13" ht="19.5" customHeight="1">
      <c r="A4" s="243"/>
      <c r="B4" s="28" t="s">
        <v>112</v>
      </c>
      <c r="C4" s="28" t="s">
        <v>113</v>
      </c>
      <c r="D4" s="28" t="s">
        <v>114</v>
      </c>
      <c r="E4" s="28" t="s">
        <v>115</v>
      </c>
      <c r="F4" s="28" t="s">
        <v>116</v>
      </c>
      <c r="G4" s="245"/>
      <c r="H4" s="29" t="s">
        <v>151</v>
      </c>
      <c r="I4" s="29" t="s">
        <v>152</v>
      </c>
      <c r="J4" s="29"/>
      <c r="K4" s="29"/>
      <c r="L4" s="29"/>
      <c r="M4" s="40"/>
    </row>
    <row r="5" spans="1:13" ht="19.5" customHeight="1">
      <c r="A5" s="30" t="s">
        <v>153</v>
      </c>
      <c r="B5" s="31" t="s">
        <v>154</v>
      </c>
      <c r="C5" s="31" t="s">
        <v>155</v>
      </c>
      <c r="D5" s="31" t="s">
        <v>156</v>
      </c>
      <c r="E5" s="31" t="s">
        <v>157</v>
      </c>
      <c r="F5" s="31" t="s">
        <v>158</v>
      </c>
      <c r="G5" s="245"/>
      <c r="H5" s="32" t="s">
        <v>157</v>
      </c>
      <c r="I5" s="32" t="s">
        <v>157</v>
      </c>
      <c r="J5" s="41"/>
      <c r="K5" s="41"/>
      <c r="L5" s="41"/>
      <c r="M5" s="42"/>
    </row>
    <row r="6" spans="1:13" ht="19.5" customHeight="1">
      <c r="A6" s="30" t="s">
        <v>159</v>
      </c>
      <c r="B6" s="33">
        <f t="shared" ref="B6" si="0">C6-2</f>
        <v>60</v>
      </c>
      <c r="C6" s="33">
        <v>62</v>
      </c>
      <c r="D6" s="33">
        <f t="shared" ref="D6" si="1">C6+2</f>
        <v>64</v>
      </c>
      <c r="E6" s="33">
        <f t="shared" ref="E6" si="2">D6+2</f>
        <v>66</v>
      </c>
      <c r="F6" s="33">
        <f t="shared" ref="F6" si="3">E6+1</f>
        <v>67</v>
      </c>
      <c r="G6" s="245"/>
      <c r="H6" s="34" t="s">
        <v>160</v>
      </c>
      <c r="I6" s="34" t="s">
        <v>161</v>
      </c>
      <c r="J6" s="43"/>
      <c r="K6" s="43"/>
      <c r="L6" s="43"/>
      <c r="M6" s="44"/>
    </row>
    <row r="7" spans="1:13" ht="19.5" customHeight="1">
      <c r="A7" s="30" t="s">
        <v>166</v>
      </c>
      <c r="B7" s="33">
        <f t="shared" ref="B7:B9" si="4">C7-4</f>
        <v>94</v>
      </c>
      <c r="C7" s="33">
        <v>98</v>
      </c>
      <c r="D7" s="33">
        <f t="shared" ref="D7:D9" si="5">C7+4</f>
        <v>102</v>
      </c>
      <c r="E7" s="33">
        <f>D7+4</f>
        <v>106</v>
      </c>
      <c r="F7" s="33">
        <f t="shared" ref="F7:F9" si="6">E7+6</f>
        <v>112</v>
      </c>
      <c r="G7" s="245"/>
      <c r="H7" s="34" t="s">
        <v>163</v>
      </c>
      <c r="I7" s="34" t="s">
        <v>163</v>
      </c>
      <c r="J7" s="43"/>
      <c r="K7" s="43"/>
      <c r="L7" s="43"/>
      <c r="M7" s="45"/>
    </row>
    <row r="8" spans="1:13" ht="19.5" customHeight="1">
      <c r="A8" s="30" t="s">
        <v>167</v>
      </c>
      <c r="B8" s="33">
        <f t="shared" si="4"/>
        <v>82</v>
      </c>
      <c r="C8" s="33">
        <v>86</v>
      </c>
      <c r="D8" s="33">
        <f t="shared" si="5"/>
        <v>90</v>
      </c>
      <c r="E8" s="33">
        <f>D8+5</f>
        <v>95</v>
      </c>
      <c r="F8" s="33">
        <f t="shared" si="6"/>
        <v>101</v>
      </c>
      <c r="G8" s="245"/>
      <c r="H8" s="34" t="s">
        <v>168</v>
      </c>
      <c r="I8" s="34" t="s">
        <v>168</v>
      </c>
      <c r="J8" s="43"/>
      <c r="K8" s="43"/>
      <c r="L8" s="43"/>
      <c r="M8" s="45"/>
    </row>
    <row r="9" spans="1:13" ht="19.5" customHeight="1">
      <c r="A9" s="30" t="s">
        <v>169</v>
      </c>
      <c r="B9" s="33">
        <f t="shared" si="4"/>
        <v>98</v>
      </c>
      <c r="C9" s="33">
        <v>102</v>
      </c>
      <c r="D9" s="33">
        <f t="shared" si="5"/>
        <v>106</v>
      </c>
      <c r="E9" s="33">
        <f>D9+5</f>
        <v>111</v>
      </c>
      <c r="F9" s="33">
        <f t="shared" si="6"/>
        <v>117</v>
      </c>
      <c r="G9" s="245"/>
      <c r="H9" s="34" t="s">
        <v>163</v>
      </c>
      <c r="I9" s="34" t="s">
        <v>163</v>
      </c>
      <c r="J9" s="43"/>
      <c r="K9" s="43"/>
      <c r="L9" s="43"/>
      <c r="M9" s="45"/>
    </row>
    <row r="10" spans="1:13" ht="19.5" customHeight="1">
      <c r="A10" s="30" t="s">
        <v>170</v>
      </c>
      <c r="B10" s="33">
        <f t="shared" ref="B10:B12" si="7">C10-1</f>
        <v>37</v>
      </c>
      <c r="C10" s="33">
        <v>38</v>
      </c>
      <c r="D10" s="33">
        <f t="shared" ref="D10:D12" si="8">C10+1</f>
        <v>39</v>
      </c>
      <c r="E10" s="33">
        <f t="shared" ref="E10:E12" si="9">D10+1</f>
        <v>40</v>
      </c>
      <c r="F10" s="33">
        <f>E10+1.2</f>
        <v>41.2</v>
      </c>
      <c r="G10" s="245"/>
      <c r="H10" s="34" t="s">
        <v>163</v>
      </c>
      <c r="I10" s="34" t="s">
        <v>163</v>
      </c>
      <c r="J10" s="43"/>
      <c r="K10" s="43"/>
      <c r="L10" s="43"/>
      <c r="M10" s="45"/>
    </row>
    <row r="11" spans="1:13" ht="19.5" customHeight="1">
      <c r="A11" s="30" t="s">
        <v>171</v>
      </c>
      <c r="B11" s="33">
        <f t="shared" si="7"/>
        <v>44</v>
      </c>
      <c r="C11" s="33">
        <v>45</v>
      </c>
      <c r="D11" s="33">
        <f t="shared" si="8"/>
        <v>46</v>
      </c>
      <c r="E11" s="33">
        <f t="shared" si="9"/>
        <v>47</v>
      </c>
      <c r="F11" s="33">
        <f>E11+1.5</f>
        <v>48.5</v>
      </c>
      <c r="G11" s="245"/>
      <c r="H11" s="34" t="s">
        <v>172</v>
      </c>
      <c r="I11" s="34" t="s">
        <v>172</v>
      </c>
      <c r="J11" s="43"/>
      <c r="K11" s="43"/>
      <c r="L11" s="43"/>
      <c r="M11" s="45"/>
    </row>
    <row r="12" spans="1:13" ht="19.5" customHeight="1">
      <c r="A12" s="30" t="s">
        <v>173</v>
      </c>
      <c r="B12" s="33">
        <f t="shared" si="7"/>
        <v>59</v>
      </c>
      <c r="C12" s="33">
        <v>60</v>
      </c>
      <c r="D12" s="33">
        <f t="shared" si="8"/>
        <v>61</v>
      </c>
      <c r="E12" s="33">
        <f t="shared" si="9"/>
        <v>62</v>
      </c>
      <c r="F12" s="33">
        <f>E12+0.5</f>
        <v>62.5</v>
      </c>
      <c r="G12" s="245"/>
      <c r="H12" s="34" t="s">
        <v>161</v>
      </c>
      <c r="I12" s="34" t="s">
        <v>161</v>
      </c>
      <c r="J12" s="43"/>
      <c r="K12" s="43"/>
      <c r="L12" s="43"/>
      <c r="M12" s="45"/>
    </row>
    <row r="13" spans="1:13" ht="19.5" customHeight="1">
      <c r="A13" s="30" t="s">
        <v>174</v>
      </c>
      <c r="B13" s="33">
        <f>C13-0.8</f>
        <v>18.2</v>
      </c>
      <c r="C13" s="36">
        <v>19</v>
      </c>
      <c r="D13" s="33">
        <f>C13+0.8</f>
        <v>19.8</v>
      </c>
      <c r="E13" s="33">
        <f>D13+0.8</f>
        <v>20.6</v>
      </c>
      <c r="F13" s="33">
        <f>E13+1.3</f>
        <v>21.900000000000002</v>
      </c>
      <c r="G13" s="245"/>
      <c r="H13" s="34" t="s">
        <v>163</v>
      </c>
      <c r="I13" s="34" t="s">
        <v>163</v>
      </c>
      <c r="J13" s="43"/>
      <c r="K13" s="43"/>
      <c r="L13" s="43"/>
      <c r="M13" s="45"/>
    </row>
    <row r="14" spans="1:13" ht="19.5" customHeight="1">
      <c r="A14" s="30" t="s">
        <v>175</v>
      </c>
      <c r="B14" s="33">
        <f>C14-0.6</f>
        <v>15.4</v>
      </c>
      <c r="C14" s="33">
        <v>16</v>
      </c>
      <c r="D14" s="33">
        <f>C14+0.6</f>
        <v>16.600000000000001</v>
      </c>
      <c r="E14" s="33">
        <f>D14+0.6</f>
        <v>17.200000000000003</v>
      </c>
      <c r="F14" s="37">
        <f>E14+0.95</f>
        <v>18.150000000000002</v>
      </c>
      <c r="G14" s="245"/>
      <c r="H14" s="34" t="s">
        <v>163</v>
      </c>
      <c r="I14" s="34" t="s">
        <v>163</v>
      </c>
      <c r="J14" s="43"/>
      <c r="K14" s="43"/>
      <c r="L14" s="43"/>
      <c r="M14" s="45"/>
    </row>
    <row r="15" spans="1:13" ht="19.5" customHeight="1">
      <c r="A15" s="30" t="s">
        <v>176</v>
      </c>
      <c r="B15" s="36">
        <f>C15-0.4</f>
        <v>11.6</v>
      </c>
      <c r="C15" s="36">
        <v>12</v>
      </c>
      <c r="D15" s="36">
        <f>C15+0.4</f>
        <v>12.4</v>
      </c>
      <c r="E15" s="36">
        <f>D15+0.4</f>
        <v>12.8</v>
      </c>
      <c r="F15" s="36">
        <f>E15+0.6</f>
        <v>13.4</v>
      </c>
      <c r="G15" s="245"/>
      <c r="H15" s="34" t="s">
        <v>163</v>
      </c>
      <c r="I15" s="34" t="s">
        <v>163</v>
      </c>
      <c r="J15" s="43"/>
      <c r="K15" s="43"/>
      <c r="L15" s="43"/>
      <c r="M15" s="45"/>
    </row>
    <row r="16" spans="1:13" ht="19.5" customHeight="1">
      <c r="A16" s="30"/>
      <c r="B16" s="36"/>
      <c r="C16" s="36"/>
      <c r="D16" s="36"/>
      <c r="E16" s="36"/>
      <c r="F16" s="36"/>
      <c r="G16" s="245"/>
      <c r="H16" s="34"/>
      <c r="I16" s="34"/>
      <c r="J16" s="43"/>
      <c r="K16" s="43"/>
      <c r="L16" s="43"/>
      <c r="M16" s="45"/>
    </row>
    <row r="17" spans="1:13" ht="14.25">
      <c r="A17" s="24" t="s">
        <v>178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3" ht="14.25">
      <c r="A18" s="38"/>
      <c r="B18" s="38"/>
      <c r="C18" s="38"/>
      <c r="D18" s="38"/>
      <c r="E18" s="38"/>
      <c r="F18" s="38"/>
      <c r="G18" s="38"/>
      <c r="H18" s="39" t="s">
        <v>179</v>
      </c>
      <c r="I18" s="47"/>
      <c r="J18" s="39" t="s">
        <v>180</v>
      </c>
      <c r="K18" s="39"/>
      <c r="L18" s="39" t="s">
        <v>181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6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G56" sqref="G56"/>
    </sheetView>
  </sheetViews>
  <sheetFormatPr defaultColWidth="10" defaultRowHeight="16.5" customHeight="1"/>
  <cols>
    <col min="1" max="1" width="10.875" style="48" customWidth="1"/>
    <col min="2" max="6" width="10" style="48"/>
    <col min="7" max="7" width="10.125" style="48"/>
    <col min="8" max="16384" width="10" style="48"/>
  </cols>
  <sheetData>
    <row r="1" spans="1:11" ht="22.5" customHeight="1">
      <c r="A1" s="291" t="s">
        <v>182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7.25" customHeight="1">
      <c r="A2" s="76" t="s">
        <v>53</v>
      </c>
      <c r="B2" s="233"/>
      <c r="C2" s="233"/>
      <c r="D2" s="234" t="s">
        <v>55</v>
      </c>
      <c r="E2" s="234"/>
      <c r="F2" s="233"/>
      <c r="G2" s="233"/>
      <c r="H2" s="77" t="s">
        <v>57</v>
      </c>
      <c r="I2" s="235"/>
      <c r="J2" s="235"/>
      <c r="K2" s="236"/>
    </row>
    <row r="3" spans="1:11" ht="16.5" customHeight="1">
      <c r="A3" s="226" t="s">
        <v>59</v>
      </c>
      <c r="B3" s="227"/>
      <c r="C3" s="228"/>
      <c r="D3" s="229" t="s">
        <v>60</v>
      </c>
      <c r="E3" s="230"/>
      <c r="F3" s="230"/>
      <c r="G3" s="231"/>
      <c r="H3" s="229" t="s">
        <v>61</v>
      </c>
      <c r="I3" s="230"/>
      <c r="J3" s="230"/>
      <c r="K3" s="231"/>
    </row>
    <row r="4" spans="1:11" ht="16.5" customHeight="1">
      <c r="A4" s="80" t="s">
        <v>62</v>
      </c>
      <c r="B4" s="224" t="s">
        <v>63</v>
      </c>
      <c r="C4" s="225"/>
      <c r="D4" s="218" t="s">
        <v>64</v>
      </c>
      <c r="E4" s="219"/>
      <c r="F4" s="216" t="s">
        <v>65</v>
      </c>
      <c r="G4" s="217"/>
      <c r="H4" s="218" t="s">
        <v>183</v>
      </c>
      <c r="I4" s="219"/>
      <c r="J4" s="81" t="s">
        <v>67</v>
      </c>
      <c r="K4" s="82" t="s">
        <v>68</v>
      </c>
    </row>
    <row r="5" spans="1:11" ht="16.5" customHeight="1">
      <c r="A5" s="83" t="s">
        <v>69</v>
      </c>
      <c r="B5" s="224" t="s">
        <v>70</v>
      </c>
      <c r="C5" s="225"/>
      <c r="D5" s="218" t="s">
        <v>71</v>
      </c>
      <c r="E5" s="219"/>
      <c r="F5" s="216">
        <v>45054</v>
      </c>
      <c r="G5" s="217"/>
      <c r="H5" s="218" t="s">
        <v>184</v>
      </c>
      <c r="I5" s="219"/>
      <c r="J5" s="81" t="s">
        <v>67</v>
      </c>
      <c r="K5" s="82" t="s">
        <v>68</v>
      </c>
    </row>
    <row r="6" spans="1:11" ht="16.5" customHeight="1">
      <c r="A6" s="80" t="s">
        <v>73</v>
      </c>
      <c r="B6" s="57">
        <v>3</v>
      </c>
      <c r="C6" s="58">
        <v>5</v>
      </c>
      <c r="D6" s="83" t="s">
        <v>74</v>
      </c>
      <c r="E6" s="84"/>
      <c r="F6" s="216">
        <v>45087</v>
      </c>
      <c r="G6" s="217"/>
      <c r="H6" s="288" t="s">
        <v>185</v>
      </c>
      <c r="I6" s="289"/>
      <c r="J6" s="289"/>
      <c r="K6" s="290"/>
    </row>
    <row r="7" spans="1:11" ht="16.5" customHeight="1">
      <c r="A7" s="80" t="s">
        <v>76</v>
      </c>
      <c r="B7" s="215">
        <v>3349</v>
      </c>
      <c r="C7" s="179"/>
      <c r="D7" s="83" t="s">
        <v>77</v>
      </c>
      <c r="E7" s="86"/>
      <c r="F7" s="216">
        <v>45092</v>
      </c>
      <c r="G7" s="217"/>
      <c r="H7" s="287"/>
      <c r="I7" s="224"/>
      <c r="J7" s="224"/>
      <c r="K7" s="225"/>
    </row>
    <row r="8" spans="1:11" ht="16.5" customHeight="1">
      <c r="A8" s="88" t="s">
        <v>79</v>
      </c>
      <c r="B8" s="220"/>
      <c r="C8" s="221"/>
      <c r="D8" s="186" t="s">
        <v>80</v>
      </c>
      <c r="E8" s="187"/>
      <c r="F8" s="222">
        <v>45097</v>
      </c>
      <c r="G8" s="223"/>
      <c r="H8" s="186"/>
      <c r="I8" s="187"/>
      <c r="J8" s="187"/>
      <c r="K8" s="188"/>
    </row>
    <row r="9" spans="1:11" ht="16.5" customHeight="1">
      <c r="A9" s="256" t="s">
        <v>186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spans="1:11" ht="16.5" customHeight="1">
      <c r="A10" s="89" t="s">
        <v>84</v>
      </c>
      <c r="B10" s="90" t="s">
        <v>85</v>
      </c>
      <c r="C10" s="91" t="s">
        <v>86</v>
      </c>
      <c r="D10" s="92"/>
      <c r="E10" s="93" t="s">
        <v>89</v>
      </c>
      <c r="F10" s="90" t="s">
        <v>85</v>
      </c>
      <c r="G10" s="91" t="s">
        <v>86</v>
      </c>
      <c r="H10" s="90"/>
      <c r="I10" s="93" t="s">
        <v>87</v>
      </c>
      <c r="J10" s="90" t="s">
        <v>85</v>
      </c>
      <c r="K10" s="102" t="s">
        <v>86</v>
      </c>
    </row>
    <row r="11" spans="1:11" ht="16.5" customHeight="1">
      <c r="A11" s="83" t="s">
        <v>90</v>
      </c>
      <c r="B11" s="94" t="s">
        <v>85</v>
      </c>
      <c r="C11" s="81" t="s">
        <v>86</v>
      </c>
      <c r="D11" s="86"/>
      <c r="E11" s="84" t="s">
        <v>92</v>
      </c>
      <c r="F11" s="94" t="s">
        <v>85</v>
      </c>
      <c r="G11" s="81" t="s">
        <v>86</v>
      </c>
      <c r="H11" s="94"/>
      <c r="I11" s="84" t="s">
        <v>97</v>
      </c>
      <c r="J11" s="94" t="s">
        <v>85</v>
      </c>
      <c r="K11" s="82" t="s">
        <v>86</v>
      </c>
    </row>
    <row r="12" spans="1:11" ht="16.5" customHeight="1">
      <c r="A12" s="186" t="s">
        <v>128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8"/>
    </row>
    <row r="13" spans="1:11" ht="16.5" customHeight="1">
      <c r="A13" s="277" t="s">
        <v>187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 t="s">
        <v>188</v>
      </c>
      <c r="B14" s="279"/>
      <c r="C14" s="279"/>
      <c r="D14" s="279"/>
      <c r="E14" s="279"/>
      <c r="F14" s="279"/>
      <c r="G14" s="279"/>
      <c r="H14" s="279"/>
      <c r="I14" s="275"/>
      <c r="J14" s="275"/>
      <c r="K14" s="276"/>
    </row>
    <row r="15" spans="1:11" ht="16.5" customHeight="1">
      <c r="A15" s="280"/>
      <c r="B15" s="281"/>
      <c r="C15" s="281"/>
      <c r="D15" s="282"/>
      <c r="E15" s="283"/>
      <c r="F15" s="281"/>
      <c r="G15" s="281"/>
      <c r="H15" s="282"/>
      <c r="I15" s="284"/>
      <c r="J15" s="285"/>
      <c r="K15" s="286"/>
    </row>
    <row r="16" spans="1:11" ht="16.5" customHeight="1">
      <c r="A16" s="270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spans="1:11" ht="16.5" customHeight="1">
      <c r="A17" s="277" t="s">
        <v>189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 t="s">
        <v>190</v>
      </c>
      <c r="B18" s="279"/>
      <c r="C18" s="279"/>
      <c r="D18" s="279"/>
      <c r="E18" s="279"/>
      <c r="F18" s="279"/>
      <c r="G18" s="279"/>
      <c r="H18" s="279"/>
      <c r="I18" s="275"/>
      <c r="J18" s="275"/>
      <c r="K18" s="276"/>
    </row>
    <row r="19" spans="1:11" ht="16.5" customHeight="1">
      <c r="A19" s="280"/>
      <c r="B19" s="281"/>
      <c r="C19" s="281"/>
      <c r="D19" s="282"/>
      <c r="E19" s="283"/>
      <c r="F19" s="281"/>
      <c r="G19" s="281"/>
      <c r="H19" s="282"/>
      <c r="I19" s="284"/>
      <c r="J19" s="285"/>
      <c r="K19" s="286"/>
    </row>
    <row r="20" spans="1:11" ht="16.5" customHeight="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spans="1:11" ht="16.5" customHeight="1">
      <c r="A21" s="273" t="s">
        <v>125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>
      <c r="A22" s="274" t="s">
        <v>126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195" t="s">
        <v>127</v>
      </c>
      <c r="B23" s="196"/>
      <c r="C23" s="81" t="s">
        <v>67</v>
      </c>
      <c r="D23" s="81" t="s">
        <v>68</v>
      </c>
      <c r="E23" s="268"/>
      <c r="F23" s="268"/>
      <c r="G23" s="268"/>
      <c r="H23" s="268"/>
      <c r="I23" s="268"/>
      <c r="J23" s="268"/>
      <c r="K23" s="269"/>
    </row>
    <row r="24" spans="1:11" ht="16.5" customHeight="1">
      <c r="A24" s="218" t="s">
        <v>191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5"/>
    </row>
    <row r="25" spans="1:11" ht="16.5" customHeight="1">
      <c r="A25" s="260"/>
      <c r="B25" s="261"/>
      <c r="C25" s="261"/>
      <c r="D25" s="261"/>
      <c r="E25" s="261"/>
      <c r="F25" s="261"/>
      <c r="G25" s="261"/>
      <c r="H25" s="261"/>
      <c r="I25" s="261"/>
      <c r="J25" s="261"/>
      <c r="K25" s="262"/>
    </row>
    <row r="26" spans="1:11" ht="16.5" customHeight="1">
      <c r="A26" s="256" t="s">
        <v>133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spans="1:11" ht="16.5" customHeight="1">
      <c r="A27" s="78" t="s">
        <v>134</v>
      </c>
      <c r="B27" s="91" t="s">
        <v>95</v>
      </c>
      <c r="C27" s="91" t="s">
        <v>96</v>
      </c>
      <c r="D27" s="91" t="s">
        <v>88</v>
      </c>
      <c r="E27" s="79" t="s">
        <v>135</v>
      </c>
      <c r="F27" s="91" t="s">
        <v>95</v>
      </c>
      <c r="G27" s="91" t="s">
        <v>96</v>
      </c>
      <c r="H27" s="91" t="s">
        <v>88</v>
      </c>
      <c r="I27" s="79" t="s">
        <v>136</v>
      </c>
      <c r="J27" s="91" t="s">
        <v>95</v>
      </c>
      <c r="K27" s="102" t="s">
        <v>96</v>
      </c>
    </row>
    <row r="28" spans="1:11" ht="16.5" customHeight="1">
      <c r="A28" s="85" t="s">
        <v>87</v>
      </c>
      <c r="B28" s="81" t="s">
        <v>95</v>
      </c>
      <c r="C28" s="81" t="s">
        <v>96</v>
      </c>
      <c r="D28" s="81" t="s">
        <v>88</v>
      </c>
      <c r="E28" s="96" t="s">
        <v>94</v>
      </c>
      <c r="F28" s="81" t="s">
        <v>95</v>
      </c>
      <c r="G28" s="81" t="s">
        <v>96</v>
      </c>
      <c r="H28" s="81" t="s">
        <v>88</v>
      </c>
      <c r="I28" s="96" t="s">
        <v>105</v>
      </c>
      <c r="J28" s="81" t="s">
        <v>95</v>
      </c>
      <c r="K28" s="82" t="s">
        <v>96</v>
      </c>
    </row>
    <row r="29" spans="1:11" ht="16.5" customHeight="1">
      <c r="A29" s="218" t="s">
        <v>98</v>
      </c>
      <c r="B29" s="196"/>
      <c r="C29" s="196"/>
      <c r="D29" s="196"/>
      <c r="E29" s="196"/>
      <c r="F29" s="196"/>
      <c r="G29" s="196"/>
      <c r="H29" s="196"/>
      <c r="I29" s="196"/>
      <c r="J29" s="196"/>
      <c r="K29" s="264"/>
    </row>
    <row r="30" spans="1:11" ht="16.5" customHeight="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182"/>
    </row>
    <row r="31" spans="1:11" ht="16.5" customHeight="1">
      <c r="A31" s="256" t="s">
        <v>192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spans="1:11" ht="17.25" customHeight="1">
      <c r="A32" s="265"/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7.25" customHeight="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spans="1:11" ht="17.25" customHeight="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179"/>
    </row>
    <row r="35" spans="1:11" ht="17.25" customHeight="1">
      <c r="A35" s="177"/>
      <c r="B35" s="178"/>
      <c r="C35" s="178"/>
      <c r="D35" s="178"/>
      <c r="E35" s="178"/>
      <c r="F35" s="178"/>
      <c r="G35" s="178"/>
      <c r="H35" s="178"/>
      <c r="I35" s="178"/>
      <c r="J35" s="178"/>
      <c r="K35" s="179"/>
    </row>
    <row r="36" spans="1:11" ht="17.25" customHeight="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179"/>
    </row>
    <row r="37" spans="1:11" ht="17.25" customHeight="1">
      <c r="A37" s="177"/>
      <c r="B37" s="178"/>
      <c r="C37" s="178"/>
      <c r="D37" s="178"/>
      <c r="E37" s="178"/>
      <c r="F37" s="178"/>
      <c r="G37" s="178"/>
      <c r="H37" s="178"/>
      <c r="I37" s="178"/>
      <c r="J37" s="178"/>
      <c r="K37" s="179"/>
    </row>
    <row r="38" spans="1:11" ht="17.25" customHeight="1">
      <c r="A38" s="177"/>
      <c r="B38" s="178"/>
      <c r="C38" s="178"/>
      <c r="D38" s="178"/>
      <c r="E38" s="178"/>
      <c r="F38" s="178"/>
      <c r="G38" s="178"/>
      <c r="H38" s="178"/>
      <c r="I38" s="178"/>
      <c r="J38" s="178"/>
      <c r="K38" s="179"/>
    </row>
    <row r="39" spans="1:11" ht="17.25" customHeight="1">
      <c r="A39" s="177"/>
      <c r="B39" s="178"/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 ht="17.25" customHeight="1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ht="17.25" customHeight="1">
      <c r="A41" s="177"/>
      <c r="B41" s="178"/>
      <c r="C41" s="178"/>
      <c r="D41" s="178"/>
      <c r="E41" s="178"/>
      <c r="F41" s="178"/>
      <c r="G41" s="178"/>
      <c r="H41" s="178"/>
      <c r="I41" s="178"/>
      <c r="J41" s="178"/>
      <c r="K41" s="179"/>
    </row>
    <row r="42" spans="1:11" ht="17.25" customHeight="1">
      <c r="A42" s="177"/>
      <c r="B42" s="178"/>
      <c r="C42" s="178"/>
      <c r="D42" s="178"/>
      <c r="E42" s="178"/>
      <c r="F42" s="178"/>
      <c r="G42" s="178"/>
      <c r="H42" s="178"/>
      <c r="I42" s="178"/>
      <c r="J42" s="178"/>
      <c r="K42" s="179"/>
    </row>
    <row r="43" spans="1:11" ht="17.25" customHeight="1">
      <c r="A43" s="180" t="s">
        <v>132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2"/>
    </row>
    <row r="44" spans="1:11" ht="16.5" customHeight="1">
      <c r="A44" s="256" t="s">
        <v>193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spans="1:11" ht="18" customHeight="1">
      <c r="A45" s="257" t="s">
        <v>128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59"/>
    </row>
    <row r="46" spans="1:11" ht="18" customHeight="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59"/>
    </row>
    <row r="47" spans="1:11" ht="18" customHeight="1">
      <c r="A47" s="260"/>
      <c r="B47" s="261"/>
      <c r="C47" s="261"/>
      <c r="D47" s="261"/>
      <c r="E47" s="261"/>
      <c r="F47" s="261"/>
      <c r="G47" s="261"/>
      <c r="H47" s="261"/>
      <c r="I47" s="261"/>
      <c r="J47" s="261"/>
      <c r="K47" s="262"/>
    </row>
    <row r="48" spans="1:11" ht="21" customHeight="1">
      <c r="A48" s="97" t="s">
        <v>138</v>
      </c>
      <c r="B48" s="252" t="s">
        <v>139</v>
      </c>
      <c r="C48" s="252"/>
      <c r="D48" s="98" t="s">
        <v>140</v>
      </c>
      <c r="E48" s="99"/>
      <c r="F48" s="98" t="s">
        <v>142</v>
      </c>
      <c r="G48" s="100"/>
      <c r="H48" s="253" t="s">
        <v>143</v>
      </c>
      <c r="I48" s="253"/>
      <c r="J48" s="252"/>
      <c r="K48" s="263"/>
    </row>
    <row r="49" spans="1:11" ht="16.5" customHeight="1">
      <c r="A49" s="183" t="s">
        <v>194</v>
      </c>
      <c r="B49" s="184"/>
      <c r="C49" s="184"/>
      <c r="D49" s="184"/>
      <c r="E49" s="184"/>
      <c r="F49" s="184"/>
      <c r="G49" s="184"/>
      <c r="H49" s="184"/>
      <c r="I49" s="184"/>
      <c r="J49" s="184"/>
      <c r="K49" s="185"/>
    </row>
    <row r="50" spans="1:11" ht="16.5" customHeight="1">
      <c r="A50" s="246"/>
      <c r="B50" s="247"/>
      <c r="C50" s="247"/>
      <c r="D50" s="247"/>
      <c r="E50" s="247"/>
      <c r="F50" s="247"/>
      <c r="G50" s="247"/>
      <c r="H50" s="247"/>
      <c r="I50" s="247"/>
      <c r="J50" s="247"/>
      <c r="K50" s="248"/>
    </row>
    <row r="51" spans="1:11" ht="16.5" customHeight="1">
      <c r="A51" s="249"/>
      <c r="B51" s="250"/>
      <c r="C51" s="250"/>
      <c r="D51" s="250"/>
      <c r="E51" s="250"/>
      <c r="F51" s="250"/>
      <c r="G51" s="250"/>
      <c r="H51" s="250"/>
      <c r="I51" s="250"/>
      <c r="J51" s="250"/>
      <c r="K51" s="251"/>
    </row>
    <row r="52" spans="1:11" ht="21" customHeight="1">
      <c r="A52" s="97" t="s">
        <v>138</v>
      </c>
      <c r="B52" s="252" t="s">
        <v>139</v>
      </c>
      <c r="C52" s="252"/>
      <c r="D52" s="98" t="s">
        <v>140</v>
      </c>
      <c r="E52" s="98"/>
      <c r="F52" s="98" t="s">
        <v>142</v>
      </c>
      <c r="G52" s="101"/>
      <c r="H52" s="253" t="s">
        <v>143</v>
      </c>
      <c r="I52" s="253"/>
      <c r="J52" s="254" t="s">
        <v>146</v>
      </c>
      <c r="K52" s="25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topLeftCell="A8" workbookViewId="0">
      <selection activeCell="H22" sqref="H22"/>
    </sheetView>
  </sheetViews>
  <sheetFormatPr defaultColWidth="9" defaultRowHeight="26.1" customHeight="1"/>
  <cols>
    <col min="1" max="1" width="17.125" style="24" customWidth="1"/>
    <col min="2" max="6" width="9.375" style="24" customWidth="1"/>
    <col min="7" max="7" width="6.125" style="24" customWidth="1"/>
    <col min="8" max="8" width="12.375" style="24" customWidth="1"/>
    <col min="9" max="9" width="16.5" style="24" customWidth="1"/>
    <col min="10" max="10" width="17" style="24" customWidth="1"/>
    <col min="11" max="11" width="18.5" style="24" customWidth="1"/>
    <col min="12" max="12" width="16.625" style="24" customWidth="1"/>
    <col min="13" max="13" width="14.125" style="24" customWidth="1"/>
    <col min="14" max="14" width="16.375" style="24" customWidth="1"/>
    <col min="15" max="16384" width="9" style="24"/>
  </cols>
  <sheetData>
    <row r="1" spans="1:13" ht="26.1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26.1" customHeight="1">
      <c r="A2" s="25" t="s">
        <v>62</v>
      </c>
      <c r="B2" s="239" t="s">
        <v>63</v>
      </c>
      <c r="C2" s="239"/>
      <c r="D2" s="26" t="s">
        <v>69</v>
      </c>
      <c r="E2" s="239" t="s">
        <v>70</v>
      </c>
      <c r="F2" s="239"/>
      <c r="G2" s="244"/>
      <c r="H2" s="27" t="s">
        <v>57</v>
      </c>
      <c r="I2" s="239" t="s">
        <v>58</v>
      </c>
      <c r="J2" s="239"/>
      <c r="K2" s="239"/>
      <c r="L2" s="239"/>
      <c r="M2" s="240"/>
    </row>
    <row r="3" spans="1:13" ht="26.1" customHeight="1">
      <c r="A3" s="243" t="s">
        <v>148</v>
      </c>
      <c r="B3" s="241" t="s">
        <v>149</v>
      </c>
      <c r="C3" s="241"/>
      <c r="D3" s="241"/>
      <c r="E3" s="241"/>
      <c r="F3" s="241"/>
      <c r="G3" s="245"/>
      <c r="H3" s="241" t="s">
        <v>150</v>
      </c>
      <c r="I3" s="241"/>
      <c r="J3" s="241"/>
      <c r="K3" s="241"/>
      <c r="L3" s="241"/>
      <c r="M3" s="242"/>
    </row>
    <row r="4" spans="1:13" ht="26.1" customHeight="1">
      <c r="A4" s="243"/>
      <c r="B4" s="28" t="s">
        <v>112</v>
      </c>
      <c r="C4" s="28" t="s">
        <v>113</v>
      </c>
      <c r="D4" s="28" t="s">
        <v>114</v>
      </c>
      <c r="E4" s="28" t="s">
        <v>115</v>
      </c>
      <c r="F4" s="28" t="s">
        <v>116</v>
      </c>
      <c r="G4" s="245"/>
      <c r="H4" s="29" t="s">
        <v>151</v>
      </c>
      <c r="I4" s="29" t="s">
        <v>152</v>
      </c>
      <c r="J4" s="29"/>
      <c r="K4" s="29"/>
      <c r="L4" s="29"/>
      <c r="M4" s="40"/>
    </row>
    <row r="5" spans="1:13" ht="26.1" customHeight="1">
      <c r="A5" s="30" t="s">
        <v>153</v>
      </c>
      <c r="B5" s="31" t="s">
        <v>154</v>
      </c>
      <c r="C5" s="31" t="s">
        <v>155</v>
      </c>
      <c r="D5" s="31" t="s">
        <v>156</v>
      </c>
      <c r="E5" s="31" t="s">
        <v>157</v>
      </c>
      <c r="F5" s="31" t="s">
        <v>158</v>
      </c>
      <c r="G5" s="245"/>
      <c r="H5" s="32" t="s">
        <v>157</v>
      </c>
      <c r="I5" s="32" t="s">
        <v>157</v>
      </c>
      <c r="J5" s="41"/>
      <c r="K5" s="41"/>
      <c r="L5" s="41"/>
      <c r="M5" s="42"/>
    </row>
    <row r="6" spans="1:13" ht="26.1" customHeight="1">
      <c r="A6" s="30" t="s">
        <v>159</v>
      </c>
      <c r="B6" s="33">
        <f t="shared" ref="B6:B8" si="0">C6-2</f>
        <v>60</v>
      </c>
      <c r="C6" s="33">
        <v>62</v>
      </c>
      <c r="D6" s="33">
        <f t="shared" ref="D6:D8" si="1">C6+2</f>
        <v>64</v>
      </c>
      <c r="E6" s="33">
        <f t="shared" ref="E6:E8" si="2">D6+2</f>
        <v>66</v>
      </c>
      <c r="F6" s="33">
        <f t="shared" ref="F6:F8" si="3">E6+1</f>
        <v>67</v>
      </c>
      <c r="G6" s="245"/>
      <c r="H6" s="34" t="s">
        <v>160</v>
      </c>
      <c r="I6" s="34" t="s">
        <v>161</v>
      </c>
      <c r="J6" s="43"/>
      <c r="K6" s="43"/>
      <c r="L6" s="43"/>
      <c r="M6" s="44"/>
    </row>
    <row r="7" spans="1:13" ht="26.1" customHeight="1">
      <c r="A7" s="30" t="s">
        <v>162</v>
      </c>
      <c r="B7" s="33">
        <f t="shared" si="0"/>
        <v>60</v>
      </c>
      <c r="C7" s="33">
        <v>62</v>
      </c>
      <c r="D7" s="33">
        <f t="shared" si="1"/>
        <v>64</v>
      </c>
      <c r="E7" s="33">
        <f t="shared" si="2"/>
        <v>66</v>
      </c>
      <c r="F7" s="33">
        <f t="shared" si="3"/>
        <v>67</v>
      </c>
      <c r="G7" s="245"/>
      <c r="H7" s="34" t="s">
        <v>163</v>
      </c>
      <c r="I7" s="34" t="s">
        <v>163</v>
      </c>
      <c r="J7" s="43"/>
      <c r="K7" s="43"/>
      <c r="L7" s="43"/>
      <c r="M7" s="45"/>
    </row>
    <row r="8" spans="1:13" ht="26.1" customHeight="1">
      <c r="A8" s="35" t="s">
        <v>164</v>
      </c>
      <c r="B8" s="33">
        <f t="shared" si="0"/>
        <v>60</v>
      </c>
      <c r="C8" s="33">
        <v>62</v>
      </c>
      <c r="D8" s="33">
        <f t="shared" si="1"/>
        <v>64</v>
      </c>
      <c r="E8" s="33">
        <f t="shared" si="2"/>
        <v>66</v>
      </c>
      <c r="F8" s="33">
        <f t="shared" si="3"/>
        <v>67</v>
      </c>
      <c r="G8" s="245"/>
      <c r="H8" s="34" t="s">
        <v>165</v>
      </c>
      <c r="I8" s="34" t="s">
        <v>163</v>
      </c>
      <c r="J8" s="41"/>
      <c r="K8" s="41"/>
      <c r="L8" s="41"/>
      <c r="M8" s="46"/>
    </row>
    <row r="9" spans="1:13" ht="26.1" customHeight="1">
      <c r="A9" s="30" t="s">
        <v>166</v>
      </c>
      <c r="B9" s="33">
        <f t="shared" ref="B9:B11" si="4">C9-4</f>
        <v>94</v>
      </c>
      <c r="C9" s="33">
        <v>98</v>
      </c>
      <c r="D9" s="33">
        <f t="shared" ref="D9:D11" si="5">C9+4</f>
        <v>102</v>
      </c>
      <c r="E9" s="33">
        <f>D9+4</f>
        <v>106</v>
      </c>
      <c r="F9" s="33">
        <f t="shared" ref="F9:F11" si="6">E9+6</f>
        <v>112</v>
      </c>
      <c r="G9" s="245"/>
      <c r="H9" s="34" t="s">
        <v>163</v>
      </c>
      <c r="I9" s="34" t="s">
        <v>163</v>
      </c>
      <c r="J9" s="43"/>
      <c r="K9" s="43"/>
      <c r="L9" s="43"/>
      <c r="M9" s="45"/>
    </row>
    <row r="10" spans="1:13" ht="26.1" customHeight="1">
      <c r="A10" s="30" t="s">
        <v>167</v>
      </c>
      <c r="B10" s="33">
        <f t="shared" si="4"/>
        <v>82</v>
      </c>
      <c r="C10" s="33">
        <v>86</v>
      </c>
      <c r="D10" s="33">
        <f t="shared" si="5"/>
        <v>90</v>
      </c>
      <c r="E10" s="33">
        <f>D10+5</f>
        <v>95</v>
      </c>
      <c r="F10" s="33">
        <f t="shared" si="6"/>
        <v>101</v>
      </c>
      <c r="G10" s="245"/>
      <c r="H10" s="34" t="s">
        <v>168</v>
      </c>
      <c r="I10" s="34" t="s">
        <v>168</v>
      </c>
      <c r="J10" s="43"/>
      <c r="K10" s="43"/>
      <c r="L10" s="43"/>
      <c r="M10" s="45"/>
    </row>
    <row r="11" spans="1:13" ht="26.1" customHeight="1">
      <c r="A11" s="30" t="s">
        <v>169</v>
      </c>
      <c r="B11" s="33">
        <f t="shared" si="4"/>
        <v>98</v>
      </c>
      <c r="C11" s="33">
        <v>102</v>
      </c>
      <c r="D11" s="33">
        <f t="shared" si="5"/>
        <v>106</v>
      </c>
      <c r="E11" s="33">
        <f>D11+5</f>
        <v>111</v>
      </c>
      <c r="F11" s="33">
        <f t="shared" si="6"/>
        <v>117</v>
      </c>
      <c r="G11" s="245"/>
      <c r="H11" s="34" t="s">
        <v>163</v>
      </c>
      <c r="I11" s="34" t="s">
        <v>163</v>
      </c>
      <c r="J11" s="43"/>
      <c r="K11" s="43"/>
      <c r="L11" s="43"/>
      <c r="M11" s="45"/>
    </row>
    <row r="12" spans="1:13" ht="26.1" customHeight="1">
      <c r="A12" s="30" t="s">
        <v>170</v>
      </c>
      <c r="B12" s="33">
        <f t="shared" ref="B12:B14" si="7">C12-1</f>
        <v>37</v>
      </c>
      <c r="C12" s="33">
        <v>38</v>
      </c>
      <c r="D12" s="33">
        <f t="shared" ref="D12:D14" si="8">C12+1</f>
        <v>39</v>
      </c>
      <c r="E12" s="33">
        <f t="shared" ref="E12:E14" si="9">D12+1</f>
        <v>40</v>
      </c>
      <c r="F12" s="33">
        <f>E12+1.2</f>
        <v>41.2</v>
      </c>
      <c r="G12" s="245"/>
      <c r="H12" s="34" t="s">
        <v>163</v>
      </c>
      <c r="I12" s="34" t="s">
        <v>163</v>
      </c>
      <c r="J12" s="43"/>
      <c r="K12" s="43"/>
      <c r="L12" s="43"/>
      <c r="M12" s="45"/>
    </row>
    <row r="13" spans="1:13" ht="26.1" customHeight="1">
      <c r="A13" s="30" t="s">
        <v>171</v>
      </c>
      <c r="B13" s="33">
        <f t="shared" si="7"/>
        <v>44</v>
      </c>
      <c r="C13" s="33">
        <v>45</v>
      </c>
      <c r="D13" s="33">
        <f t="shared" si="8"/>
        <v>46</v>
      </c>
      <c r="E13" s="33">
        <f t="shared" si="9"/>
        <v>47</v>
      </c>
      <c r="F13" s="33">
        <f>E13+1.5</f>
        <v>48.5</v>
      </c>
      <c r="G13" s="245"/>
      <c r="H13" s="34" t="s">
        <v>172</v>
      </c>
      <c r="I13" s="34" t="s">
        <v>172</v>
      </c>
      <c r="J13" s="43"/>
      <c r="K13" s="43"/>
      <c r="L13" s="43"/>
      <c r="M13" s="45"/>
    </row>
    <row r="14" spans="1:13" ht="26.1" customHeight="1">
      <c r="A14" s="30" t="s">
        <v>173</v>
      </c>
      <c r="B14" s="33">
        <f t="shared" si="7"/>
        <v>59</v>
      </c>
      <c r="C14" s="33">
        <v>60</v>
      </c>
      <c r="D14" s="33">
        <f t="shared" si="8"/>
        <v>61</v>
      </c>
      <c r="E14" s="33">
        <f t="shared" si="9"/>
        <v>62</v>
      </c>
      <c r="F14" s="33">
        <f>E14+0.5</f>
        <v>62.5</v>
      </c>
      <c r="G14" s="245"/>
      <c r="H14" s="34" t="s">
        <v>161</v>
      </c>
      <c r="I14" s="34" t="s">
        <v>161</v>
      </c>
      <c r="J14" s="43"/>
      <c r="K14" s="43"/>
      <c r="L14" s="43"/>
      <c r="M14" s="45"/>
    </row>
    <row r="15" spans="1:13" ht="26.1" customHeight="1">
      <c r="A15" s="30" t="s">
        <v>174</v>
      </c>
      <c r="B15" s="33">
        <f>C15-0.8</f>
        <v>18.2</v>
      </c>
      <c r="C15" s="36">
        <v>19</v>
      </c>
      <c r="D15" s="33">
        <f>C15+0.8</f>
        <v>19.8</v>
      </c>
      <c r="E15" s="33">
        <f>D15+0.8</f>
        <v>20.6</v>
      </c>
      <c r="F15" s="33">
        <f>E15+1.3</f>
        <v>21.900000000000002</v>
      </c>
      <c r="G15" s="245"/>
      <c r="H15" s="34" t="s">
        <v>163</v>
      </c>
      <c r="I15" s="34" t="s">
        <v>163</v>
      </c>
      <c r="J15" s="43"/>
      <c r="K15" s="43"/>
      <c r="L15" s="43"/>
      <c r="M15" s="45"/>
    </row>
    <row r="16" spans="1:13" ht="26.1" customHeight="1">
      <c r="A16" s="30" t="s">
        <v>175</v>
      </c>
      <c r="B16" s="33">
        <f>C16-0.6</f>
        <v>15.4</v>
      </c>
      <c r="C16" s="33">
        <v>16</v>
      </c>
      <c r="D16" s="33">
        <f>C16+0.6</f>
        <v>16.600000000000001</v>
      </c>
      <c r="E16" s="33">
        <f>D16+0.6</f>
        <v>17.200000000000003</v>
      </c>
      <c r="F16" s="37">
        <f>E16+0.95</f>
        <v>18.150000000000002</v>
      </c>
      <c r="G16" s="245"/>
      <c r="H16" s="34" t="s">
        <v>163</v>
      </c>
      <c r="I16" s="34" t="s">
        <v>163</v>
      </c>
      <c r="J16" s="43"/>
      <c r="K16" s="43"/>
      <c r="L16" s="43"/>
      <c r="M16" s="45"/>
    </row>
    <row r="17" spans="1:13" ht="26.1" customHeight="1">
      <c r="A17" s="30" t="s">
        <v>176</v>
      </c>
      <c r="B17" s="36">
        <f>C17-0.4</f>
        <v>11.6</v>
      </c>
      <c r="C17" s="36">
        <v>12</v>
      </c>
      <c r="D17" s="36">
        <f>C17+0.4</f>
        <v>12.4</v>
      </c>
      <c r="E17" s="36">
        <f>D17+0.4</f>
        <v>12.8</v>
      </c>
      <c r="F17" s="36">
        <f>E17+0.6</f>
        <v>13.4</v>
      </c>
      <c r="G17" s="245"/>
      <c r="H17" s="34" t="s">
        <v>163</v>
      </c>
      <c r="I17" s="34" t="s">
        <v>163</v>
      </c>
      <c r="J17" s="43"/>
      <c r="K17" s="43"/>
      <c r="L17" s="43"/>
      <c r="M17" s="45"/>
    </row>
    <row r="18" spans="1:13" ht="26.1" customHeight="1">
      <c r="A18" s="30" t="s">
        <v>177</v>
      </c>
      <c r="B18" s="36">
        <f>C18-0.5</f>
        <v>34.5</v>
      </c>
      <c r="C18" s="36">
        <v>35</v>
      </c>
      <c r="D18" s="36">
        <f>C18+0.5</f>
        <v>35.5</v>
      </c>
      <c r="E18" s="36">
        <f>D18+0.5</f>
        <v>36</v>
      </c>
      <c r="F18" s="36">
        <f>E18+0.5</f>
        <v>36.5</v>
      </c>
      <c r="G18" s="245"/>
      <c r="H18" s="34" t="s">
        <v>163</v>
      </c>
      <c r="I18" s="34" t="s">
        <v>163</v>
      </c>
      <c r="J18" s="43"/>
      <c r="K18" s="43"/>
      <c r="L18" s="43"/>
      <c r="M18" s="45"/>
    </row>
    <row r="19" spans="1:13" ht="26.1" customHeight="1">
      <c r="A19" s="24" t="s">
        <v>178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ht="26.1" customHeight="1">
      <c r="A20" s="38"/>
      <c r="B20" s="38"/>
      <c r="C20" s="38"/>
      <c r="D20" s="38"/>
      <c r="E20" s="38"/>
      <c r="F20" s="38"/>
      <c r="G20" s="38"/>
      <c r="H20" s="39" t="s">
        <v>179</v>
      </c>
      <c r="I20" s="47"/>
      <c r="J20" s="39" t="s">
        <v>180</v>
      </c>
      <c r="K20" s="39"/>
      <c r="L20" s="39" t="s">
        <v>181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8"/>
  </mergeCells>
  <phoneticPr fontId="42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19" sqref="A19:K19"/>
    </sheetView>
  </sheetViews>
  <sheetFormatPr defaultColWidth="10.125" defaultRowHeight="14.25"/>
  <cols>
    <col min="1" max="1" width="9.625" style="48" customWidth="1"/>
    <col min="2" max="2" width="11.125" style="48" customWidth="1"/>
    <col min="3" max="3" width="9.125" style="48" customWidth="1"/>
    <col min="4" max="4" width="9.5" style="48" customWidth="1"/>
    <col min="5" max="5" width="9.125" style="48" customWidth="1"/>
    <col min="6" max="6" width="10.375" style="48" customWidth="1"/>
    <col min="7" max="7" width="9.5" style="48" customWidth="1"/>
    <col min="8" max="8" width="9.125" style="48" customWidth="1"/>
    <col min="9" max="9" width="8.125" style="48" customWidth="1"/>
    <col min="10" max="10" width="10.5" style="48" customWidth="1"/>
    <col min="11" max="11" width="12.125" style="48" customWidth="1"/>
    <col min="12" max="16384" width="10.125" style="48"/>
  </cols>
  <sheetData>
    <row r="1" spans="1:11" ht="25.5">
      <c r="A1" s="327" t="s">
        <v>195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49" t="s">
        <v>53</v>
      </c>
      <c r="B2" s="328" t="s">
        <v>196</v>
      </c>
      <c r="C2" s="328"/>
      <c r="D2" s="50" t="s">
        <v>62</v>
      </c>
      <c r="E2" s="51" t="s">
        <v>197</v>
      </c>
      <c r="F2" s="52" t="s">
        <v>198</v>
      </c>
      <c r="G2" s="329" t="s">
        <v>70</v>
      </c>
      <c r="H2" s="329"/>
      <c r="I2" s="70" t="s">
        <v>57</v>
      </c>
      <c r="J2" s="329"/>
      <c r="K2" s="330"/>
    </row>
    <row r="3" spans="1:11">
      <c r="A3" s="53" t="s">
        <v>76</v>
      </c>
      <c r="B3" s="324">
        <v>3349</v>
      </c>
      <c r="C3" s="324"/>
      <c r="D3" s="55" t="s">
        <v>199</v>
      </c>
      <c r="E3" s="331">
        <v>45098</v>
      </c>
      <c r="F3" s="323"/>
      <c r="G3" s="323"/>
      <c r="H3" s="268" t="s">
        <v>200</v>
      </c>
      <c r="I3" s="268"/>
      <c r="J3" s="268"/>
      <c r="K3" s="269"/>
    </row>
    <row r="4" spans="1:11">
      <c r="A4" s="56" t="s">
        <v>73</v>
      </c>
      <c r="B4" s="57">
        <v>1</v>
      </c>
      <c r="C4" s="58">
        <v>5</v>
      </c>
      <c r="D4" s="59" t="s">
        <v>201</v>
      </c>
      <c r="E4" s="323"/>
      <c r="F4" s="323"/>
      <c r="G4" s="323"/>
      <c r="H4" s="196" t="s">
        <v>202</v>
      </c>
      <c r="I4" s="196"/>
      <c r="J4" s="68" t="s">
        <v>67</v>
      </c>
      <c r="K4" s="73" t="s">
        <v>68</v>
      </c>
    </row>
    <row r="5" spans="1:11">
      <c r="A5" s="56" t="s">
        <v>203</v>
      </c>
      <c r="B5" s="324">
        <v>200</v>
      </c>
      <c r="C5" s="324"/>
      <c r="D5" s="55" t="s">
        <v>204</v>
      </c>
      <c r="E5" s="55" t="s">
        <v>205</v>
      </c>
      <c r="F5" s="55" t="s">
        <v>206</v>
      </c>
      <c r="G5" s="55" t="s">
        <v>207</v>
      </c>
      <c r="H5" s="196" t="s">
        <v>208</v>
      </c>
      <c r="I5" s="196"/>
      <c r="J5" s="68" t="s">
        <v>67</v>
      </c>
      <c r="K5" s="73" t="s">
        <v>68</v>
      </c>
    </row>
    <row r="6" spans="1:11">
      <c r="A6" s="60" t="s">
        <v>209</v>
      </c>
      <c r="B6" s="325">
        <v>1</v>
      </c>
      <c r="C6" s="325"/>
      <c r="D6" s="61" t="s">
        <v>210</v>
      </c>
      <c r="E6" s="62"/>
      <c r="F6" s="63"/>
      <c r="G6" s="61"/>
      <c r="H6" s="326" t="s">
        <v>211</v>
      </c>
      <c r="I6" s="326"/>
      <c r="J6" s="63" t="s">
        <v>67</v>
      </c>
      <c r="K6" s="74" t="s">
        <v>68</v>
      </c>
    </row>
    <row r="7" spans="1:11">
      <c r="A7" s="64"/>
      <c r="B7" s="65"/>
      <c r="C7" s="65"/>
      <c r="D7" s="64"/>
      <c r="E7" s="65"/>
      <c r="F7" s="66"/>
      <c r="G7" s="64"/>
      <c r="H7" s="66"/>
      <c r="I7" s="65"/>
      <c r="J7" s="65"/>
      <c r="K7" s="65"/>
    </row>
    <row r="8" spans="1:11">
      <c r="A8" s="67" t="s">
        <v>212</v>
      </c>
      <c r="B8" s="52" t="s">
        <v>213</v>
      </c>
      <c r="C8" s="52" t="s">
        <v>214</v>
      </c>
      <c r="D8" s="52" t="s">
        <v>215</v>
      </c>
      <c r="E8" s="52" t="s">
        <v>216</v>
      </c>
      <c r="F8" s="52" t="s">
        <v>217</v>
      </c>
      <c r="G8" s="319" t="s">
        <v>79</v>
      </c>
      <c r="H8" s="311"/>
      <c r="I8" s="311"/>
      <c r="J8" s="311"/>
      <c r="K8" s="312"/>
    </row>
    <row r="9" spans="1:11">
      <c r="A9" s="195" t="s">
        <v>218</v>
      </c>
      <c r="B9" s="196"/>
      <c r="C9" s="68" t="s">
        <v>67</v>
      </c>
      <c r="D9" s="68" t="s">
        <v>68</v>
      </c>
      <c r="E9" s="55" t="s">
        <v>219</v>
      </c>
      <c r="F9" s="69" t="s">
        <v>220</v>
      </c>
      <c r="G9" s="320"/>
      <c r="H9" s="321"/>
      <c r="I9" s="321"/>
      <c r="J9" s="321"/>
      <c r="K9" s="322"/>
    </row>
    <row r="10" spans="1:11">
      <c r="A10" s="195" t="s">
        <v>221</v>
      </c>
      <c r="B10" s="196"/>
      <c r="C10" s="68" t="s">
        <v>67</v>
      </c>
      <c r="D10" s="68" t="s">
        <v>68</v>
      </c>
      <c r="E10" s="55" t="s">
        <v>222</v>
      </c>
      <c r="F10" s="69" t="s">
        <v>223</v>
      </c>
      <c r="G10" s="320" t="s">
        <v>224</v>
      </c>
      <c r="H10" s="321"/>
      <c r="I10" s="321"/>
      <c r="J10" s="321"/>
      <c r="K10" s="322"/>
    </row>
    <row r="11" spans="1:11">
      <c r="A11" s="257" t="s">
        <v>186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9"/>
    </row>
    <row r="12" spans="1:11">
      <c r="A12" s="53" t="s">
        <v>89</v>
      </c>
      <c r="B12" s="68" t="s">
        <v>85</v>
      </c>
      <c r="C12" s="68" t="s">
        <v>86</v>
      </c>
      <c r="D12" s="69"/>
      <c r="E12" s="55" t="s">
        <v>87</v>
      </c>
      <c r="F12" s="68" t="s">
        <v>85</v>
      </c>
      <c r="G12" s="68" t="s">
        <v>86</v>
      </c>
      <c r="H12" s="68"/>
      <c r="I12" s="55" t="s">
        <v>225</v>
      </c>
      <c r="J12" s="68" t="s">
        <v>85</v>
      </c>
      <c r="K12" s="73" t="s">
        <v>86</v>
      </c>
    </row>
    <row r="13" spans="1:11">
      <c r="A13" s="53" t="s">
        <v>92</v>
      </c>
      <c r="B13" s="68" t="s">
        <v>85</v>
      </c>
      <c r="C13" s="68" t="s">
        <v>86</v>
      </c>
      <c r="D13" s="69"/>
      <c r="E13" s="55" t="s">
        <v>97</v>
      </c>
      <c r="F13" s="68" t="s">
        <v>85</v>
      </c>
      <c r="G13" s="68" t="s">
        <v>86</v>
      </c>
      <c r="H13" s="68"/>
      <c r="I13" s="55" t="s">
        <v>226</v>
      </c>
      <c r="J13" s="68" t="s">
        <v>85</v>
      </c>
      <c r="K13" s="73" t="s">
        <v>86</v>
      </c>
    </row>
    <row r="14" spans="1:11">
      <c r="A14" s="60" t="s">
        <v>227</v>
      </c>
      <c r="B14" s="63" t="s">
        <v>85</v>
      </c>
      <c r="C14" s="63" t="s">
        <v>86</v>
      </c>
      <c r="D14" s="62"/>
      <c r="E14" s="61" t="s">
        <v>228</v>
      </c>
      <c r="F14" s="63" t="s">
        <v>85</v>
      </c>
      <c r="G14" s="63" t="s">
        <v>86</v>
      </c>
      <c r="H14" s="63"/>
      <c r="I14" s="61" t="s">
        <v>229</v>
      </c>
      <c r="J14" s="63" t="s">
        <v>85</v>
      </c>
      <c r="K14" s="74" t="s">
        <v>86</v>
      </c>
    </row>
    <row r="15" spans="1:11">
      <c r="A15" s="64"/>
      <c r="B15" s="66"/>
      <c r="C15" s="66"/>
      <c r="D15" s="65"/>
      <c r="E15" s="64"/>
      <c r="F15" s="66"/>
      <c r="G15" s="66"/>
      <c r="H15" s="66"/>
      <c r="I15" s="64"/>
      <c r="J15" s="66"/>
      <c r="K15" s="66"/>
    </row>
    <row r="16" spans="1:11">
      <c r="A16" s="274" t="s">
        <v>230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195" t="s">
        <v>231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64"/>
    </row>
    <row r="18" spans="1:11">
      <c r="A18" s="195" t="s">
        <v>232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64"/>
    </row>
    <row r="19" spans="1:11">
      <c r="A19" s="316" t="s">
        <v>233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</row>
    <row r="20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96"/>
    </row>
    <row r="21" spans="1:11">
      <c r="A21" s="280"/>
      <c r="B21" s="281"/>
      <c r="C21" s="281"/>
      <c r="D21" s="281"/>
      <c r="E21" s="281"/>
      <c r="F21" s="281"/>
      <c r="G21" s="281"/>
      <c r="H21" s="281"/>
      <c r="I21" s="281"/>
      <c r="J21" s="281"/>
      <c r="K21" s="296"/>
    </row>
    <row r="22" spans="1:11">
      <c r="A22" s="280"/>
      <c r="B22" s="281"/>
      <c r="C22" s="281"/>
      <c r="D22" s="281"/>
      <c r="E22" s="281"/>
      <c r="F22" s="281"/>
      <c r="G22" s="281"/>
      <c r="H22" s="281"/>
      <c r="I22" s="281"/>
      <c r="J22" s="281"/>
      <c r="K22" s="296"/>
    </row>
    <row r="23" spans="1:11">
      <c r="A23" s="313"/>
      <c r="B23" s="314"/>
      <c r="C23" s="314"/>
      <c r="D23" s="314"/>
      <c r="E23" s="314"/>
      <c r="F23" s="314"/>
      <c r="G23" s="314"/>
      <c r="H23" s="314"/>
      <c r="I23" s="314"/>
      <c r="J23" s="314"/>
      <c r="K23" s="315"/>
    </row>
    <row r="24" spans="1:11">
      <c r="A24" s="195" t="s">
        <v>127</v>
      </c>
      <c r="B24" s="196"/>
      <c r="C24" s="68" t="s">
        <v>67</v>
      </c>
      <c r="D24" s="68" t="s">
        <v>68</v>
      </c>
      <c r="E24" s="268"/>
      <c r="F24" s="268"/>
      <c r="G24" s="268"/>
      <c r="H24" s="268"/>
      <c r="I24" s="268"/>
      <c r="J24" s="268"/>
      <c r="K24" s="269"/>
    </row>
    <row r="25" spans="1:11">
      <c r="A25" s="71" t="s">
        <v>234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1:11">
      <c r="A27" s="310" t="s">
        <v>235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spans="1:11">
      <c r="A28" s="304"/>
      <c r="B28" s="305"/>
      <c r="C28" s="305"/>
      <c r="D28" s="305"/>
      <c r="E28" s="305"/>
      <c r="F28" s="305"/>
      <c r="G28" s="305"/>
      <c r="H28" s="305"/>
      <c r="I28" s="305"/>
      <c r="J28" s="305"/>
      <c r="K28" s="306"/>
    </row>
    <row r="29" spans="1:11">
      <c r="A29" s="304"/>
      <c r="B29" s="305"/>
      <c r="C29" s="305"/>
      <c r="D29" s="305"/>
      <c r="E29" s="305"/>
      <c r="F29" s="305"/>
      <c r="G29" s="305"/>
      <c r="H29" s="305"/>
      <c r="I29" s="305"/>
      <c r="J29" s="305"/>
      <c r="K29" s="306"/>
    </row>
    <row r="30" spans="1:11">
      <c r="A30" s="304"/>
      <c r="B30" s="305"/>
      <c r="C30" s="305"/>
      <c r="D30" s="305"/>
      <c r="E30" s="305"/>
      <c r="F30" s="305"/>
      <c r="G30" s="305"/>
      <c r="H30" s="305"/>
      <c r="I30" s="305"/>
      <c r="J30" s="305"/>
      <c r="K30" s="306"/>
    </row>
    <row r="3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6"/>
    </row>
    <row r="32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23.1" customHeight="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23.1" customHeight="1">
      <c r="A34" s="280"/>
      <c r="B34" s="281"/>
      <c r="C34" s="281"/>
      <c r="D34" s="281"/>
      <c r="E34" s="281"/>
      <c r="F34" s="281"/>
      <c r="G34" s="281"/>
      <c r="H34" s="281"/>
      <c r="I34" s="281"/>
      <c r="J34" s="281"/>
      <c r="K34" s="296"/>
    </row>
    <row r="35" spans="1:11" ht="23.1" customHeight="1">
      <c r="A35" s="295"/>
      <c r="B35" s="281"/>
      <c r="C35" s="281"/>
      <c r="D35" s="281"/>
      <c r="E35" s="281"/>
      <c r="F35" s="281"/>
      <c r="G35" s="281"/>
      <c r="H35" s="281"/>
      <c r="I35" s="281"/>
      <c r="J35" s="281"/>
      <c r="K35" s="296"/>
    </row>
    <row r="36" spans="1:11" ht="23.1" customHeight="1">
      <c r="A36" s="297"/>
      <c r="B36" s="298"/>
      <c r="C36" s="298"/>
      <c r="D36" s="298"/>
      <c r="E36" s="298"/>
      <c r="F36" s="298"/>
      <c r="G36" s="298"/>
      <c r="H36" s="298"/>
      <c r="I36" s="298"/>
      <c r="J36" s="298"/>
      <c r="K36" s="299"/>
    </row>
    <row r="37" spans="1:11" ht="18.75" customHeight="1">
      <c r="A37" s="300" t="s">
        <v>236</v>
      </c>
      <c r="B37" s="301"/>
      <c r="C37" s="301"/>
      <c r="D37" s="301"/>
      <c r="E37" s="301"/>
      <c r="F37" s="301"/>
      <c r="G37" s="301"/>
      <c r="H37" s="301"/>
      <c r="I37" s="301"/>
      <c r="J37" s="301"/>
      <c r="K37" s="302"/>
    </row>
    <row r="38" spans="1:11" ht="18.75" customHeight="1">
      <c r="A38" s="195" t="s">
        <v>237</v>
      </c>
      <c r="B38" s="196"/>
      <c r="C38" s="196"/>
      <c r="D38" s="268" t="s">
        <v>238</v>
      </c>
      <c r="E38" s="268"/>
      <c r="F38" s="284" t="s">
        <v>239</v>
      </c>
      <c r="G38" s="303"/>
      <c r="H38" s="196" t="s">
        <v>240</v>
      </c>
      <c r="I38" s="196"/>
      <c r="J38" s="196" t="s">
        <v>241</v>
      </c>
      <c r="K38" s="264"/>
    </row>
    <row r="39" spans="1:11" ht="18.75" customHeight="1">
      <c r="A39" s="56" t="s">
        <v>128</v>
      </c>
      <c r="B39" s="196" t="s">
        <v>242</v>
      </c>
      <c r="C39" s="196"/>
      <c r="D39" s="196"/>
      <c r="E39" s="196"/>
      <c r="F39" s="196"/>
      <c r="G39" s="196"/>
      <c r="H39" s="196"/>
      <c r="I39" s="196"/>
      <c r="J39" s="196"/>
      <c r="K39" s="264"/>
    </row>
    <row r="40" spans="1:11" ht="30.95" customHeight="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64"/>
    </row>
    <row r="41" spans="1:11" ht="18.75" customHeight="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64"/>
    </row>
    <row r="42" spans="1:11" ht="32.1" customHeight="1">
      <c r="A42" s="60" t="s">
        <v>138</v>
      </c>
      <c r="B42" s="292" t="s">
        <v>243</v>
      </c>
      <c r="C42" s="292"/>
      <c r="D42" s="61" t="s">
        <v>244</v>
      </c>
      <c r="E42" s="62"/>
      <c r="F42" s="61" t="s">
        <v>142</v>
      </c>
      <c r="G42" s="72"/>
      <c r="H42" s="293" t="s">
        <v>143</v>
      </c>
      <c r="I42" s="293"/>
      <c r="J42" s="292" t="s">
        <v>146</v>
      </c>
      <c r="K42" s="294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activeCell="K7" sqref="K7"/>
    </sheetView>
  </sheetViews>
  <sheetFormatPr defaultColWidth="9" defaultRowHeight="26.1" customHeight="1"/>
  <cols>
    <col min="1" max="1" width="17.125" style="24" customWidth="1"/>
    <col min="2" max="6" width="9.375" style="24" customWidth="1"/>
    <col min="7" max="7" width="4.5" style="24" customWidth="1"/>
    <col min="8" max="12" width="9.875" style="24" customWidth="1"/>
    <col min="13" max="13" width="14.125" style="24" customWidth="1"/>
    <col min="14" max="14" width="16.375" style="24" customWidth="1"/>
    <col min="15" max="16384" width="9" style="24"/>
  </cols>
  <sheetData>
    <row r="1" spans="1:13" ht="26.1" customHeight="1">
      <c r="A1" s="237" t="s">
        <v>147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26.1" customHeight="1">
      <c r="A2" s="25" t="s">
        <v>62</v>
      </c>
      <c r="B2" s="239" t="s">
        <v>63</v>
      </c>
      <c r="C2" s="239"/>
      <c r="D2" s="26" t="s">
        <v>69</v>
      </c>
      <c r="E2" s="239" t="s">
        <v>70</v>
      </c>
      <c r="F2" s="239"/>
      <c r="G2" s="244"/>
      <c r="H2" s="27" t="s">
        <v>57</v>
      </c>
      <c r="I2" s="239" t="s">
        <v>58</v>
      </c>
      <c r="J2" s="239"/>
      <c r="K2" s="239"/>
      <c r="L2" s="239"/>
      <c r="M2" s="240"/>
    </row>
    <row r="3" spans="1:13" ht="26.1" customHeight="1">
      <c r="A3" s="243" t="s">
        <v>148</v>
      </c>
      <c r="B3" s="241" t="s">
        <v>149</v>
      </c>
      <c r="C3" s="241"/>
      <c r="D3" s="241"/>
      <c r="E3" s="241"/>
      <c r="F3" s="241"/>
      <c r="G3" s="245"/>
      <c r="H3" s="241" t="s">
        <v>150</v>
      </c>
      <c r="I3" s="241"/>
      <c r="J3" s="241"/>
      <c r="K3" s="241"/>
      <c r="L3" s="241"/>
      <c r="M3" s="242"/>
    </row>
    <row r="4" spans="1:13" ht="26.1" customHeight="1">
      <c r="A4" s="243"/>
      <c r="B4" s="28" t="s">
        <v>112</v>
      </c>
      <c r="C4" s="28" t="s">
        <v>113</v>
      </c>
      <c r="D4" s="28" t="s">
        <v>114</v>
      </c>
      <c r="E4" s="28" t="s">
        <v>115</v>
      </c>
      <c r="F4" s="28" t="s">
        <v>116</v>
      </c>
      <c r="G4" s="245"/>
      <c r="H4" s="29" t="s">
        <v>151</v>
      </c>
      <c r="I4" s="29" t="s">
        <v>152</v>
      </c>
      <c r="J4" s="29"/>
      <c r="K4" s="29"/>
      <c r="L4" s="29"/>
      <c r="M4" s="40"/>
    </row>
    <row r="5" spans="1:13" ht="26.1" customHeight="1">
      <c r="A5" s="30" t="s">
        <v>153</v>
      </c>
      <c r="B5" s="31" t="s">
        <v>154</v>
      </c>
      <c r="C5" s="31" t="s">
        <v>155</v>
      </c>
      <c r="D5" s="31" t="s">
        <v>156</v>
      </c>
      <c r="E5" s="31" t="s">
        <v>157</v>
      </c>
      <c r="F5" s="31" t="s">
        <v>158</v>
      </c>
      <c r="G5" s="245"/>
      <c r="H5" s="32" t="s">
        <v>157</v>
      </c>
      <c r="I5" s="32" t="s">
        <v>157</v>
      </c>
      <c r="J5" s="41"/>
      <c r="K5" s="41"/>
      <c r="L5" s="41"/>
      <c r="M5" s="42"/>
    </row>
    <row r="6" spans="1:13" ht="26.1" customHeight="1">
      <c r="A6" s="30" t="s">
        <v>159</v>
      </c>
      <c r="B6" s="33">
        <f t="shared" ref="B6:B8" si="0">C6-2</f>
        <v>60</v>
      </c>
      <c r="C6" s="33">
        <v>62</v>
      </c>
      <c r="D6" s="33">
        <f t="shared" ref="D6:D8" si="1">C6+2</f>
        <v>64</v>
      </c>
      <c r="E6" s="33">
        <f t="shared" ref="E6:E8" si="2">D6+2</f>
        <v>66</v>
      </c>
      <c r="F6" s="33">
        <f t="shared" ref="F6:F8" si="3">E6+1</f>
        <v>67</v>
      </c>
      <c r="G6" s="245"/>
      <c r="H6" s="34" t="s">
        <v>160</v>
      </c>
      <c r="I6" s="34" t="s">
        <v>161</v>
      </c>
      <c r="J6" s="43"/>
      <c r="K6" s="43"/>
      <c r="L6" s="43"/>
      <c r="M6" s="44"/>
    </row>
    <row r="7" spans="1:13" ht="26.1" customHeight="1">
      <c r="A7" s="30" t="s">
        <v>162</v>
      </c>
      <c r="B7" s="33">
        <f t="shared" si="0"/>
        <v>60</v>
      </c>
      <c r="C7" s="33">
        <v>62</v>
      </c>
      <c r="D7" s="33">
        <f t="shared" si="1"/>
        <v>64</v>
      </c>
      <c r="E7" s="33">
        <f t="shared" si="2"/>
        <v>66</v>
      </c>
      <c r="F7" s="33">
        <f t="shared" si="3"/>
        <v>67</v>
      </c>
      <c r="G7" s="245"/>
      <c r="H7" s="34" t="s">
        <v>163</v>
      </c>
      <c r="I7" s="34" t="s">
        <v>163</v>
      </c>
      <c r="J7" s="43"/>
      <c r="K7" s="43"/>
      <c r="L7" s="43"/>
      <c r="M7" s="45"/>
    </row>
    <row r="8" spans="1:13" ht="26.1" customHeight="1">
      <c r="A8" s="35" t="s">
        <v>164</v>
      </c>
      <c r="B8" s="33">
        <f t="shared" si="0"/>
        <v>60</v>
      </c>
      <c r="C8" s="33">
        <v>62</v>
      </c>
      <c r="D8" s="33">
        <f t="shared" si="1"/>
        <v>64</v>
      </c>
      <c r="E8" s="33">
        <f t="shared" si="2"/>
        <v>66</v>
      </c>
      <c r="F8" s="33">
        <f t="shared" si="3"/>
        <v>67</v>
      </c>
      <c r="G8" s="245"/>
      <c r="H8" s="34" t="s">
        <v>165</v>
      </c>
      <c r="I8" s="34" t="s">
        <v>163</v>
      </c>
      <c r="J8" s="41"/>
      <c r="K8" s="41"/>
      <c r="L8" s="41"/>
      <c r="M8" s="46"/>
    </row>
    <row r="9" spans="1:13" ht="26.1" customHeight="1">
      <c r="A9" s="30" t="s">
        <v>166</v>
      </c>
      <c r="B9" s="33">
        <f t="shared" ref="B9:B11" si="4">C9-4</f>
        <v>94</v>
      </c>
      <c r="C9" s="33">
        <v>98</v>
      </c>
      <c r="D9" s="33">
        <f t="shared" ref="D9:D11" si="5">C9+4</f>
        <v>102</v>
      </c>
      <c r="E9" s="33">
        <f>D9+4</f>
        <v>106</v>
      </c>
      <c r="F9" s="33">
        <f t="shared" ref="F9:F11" si="6">E9+6</f>
        <v>112</v>
      </c>
      <c r="G9" s="245"/>
      <c r="H9" s="34" t="s">
        <v>163</v>
      </c>
      <c r="I9" s="34" t="s">
        <v>163</v>
      </c>
      <c r="J9" s="43"/>
      <c r="K9" s="43"/>
      <c r="L9" s="43"/>
      <c r="M9" s="45"/>
    </row>
    <row r="10" spans="1:13" ht="26.1" customHeight="1">
      <c r="A10" s="30" t="s">
        <v>167</v>
      </c>
      <c r="B10" s="33">
        <f t="shared" si="4"/>
        <v>82</v>
      </c>
      <c r="C10" s="33">
        <v>86</v>
      </c>
      <c r="D10" s="33">
        <f t="shared" si="5"/>
        <v>90</v>
      </c>
      <c r="E10" s="33">
        <f>D10+5</f>
        <v>95</v>
      </c>
      <c r="F10" s="33">
        <f t="shared" si="6"/>
        <v>101</v>
      </c>
      <c r="G10" s="245"/>
      <c r="H10" s="34" t="s">
        <v>168</v>
      </c>
      <c r="I10" s="34" t="s">
        <v>168</v>
      </c>
      <c r="J10" s="43"/>
      <c r="K10" s="43"/>
      <c r="L10" s="43"/>
      <c r="M10" s="45"/>
    </row>
    <row r="11" spans="1:13" ht="26.1" customHeight="1">
      <c r="A11" s="30" t="s">
        <v>169</v>
      </c>
      <c r="B11" s="33">
        <f t="shared" si="4"/>
        <v>98</v>
      </c>
      <c r="C11" s="33">
        <v>102</v>
      </c>
      <c r="D11" s="33">
        <f t="shared" si="5"/>
        <v>106</v>
      </c>
      <c r="E11" s="33">
        <f>D11+5</f>
        <v>111</v>
      </c>
      <c r="F11" s="33">
        <f t="shared" si="6"/>
        <v>117</v>
      </c>
      <c r="G11" s="245"/>
      <c r="H11" s="34" t="s">
        <v>163</v>
      </c>
      <c r="I11" s="34" t="s">
        <v>163</v>
      </c>
      <c r="J11" s="43"/>
      <c r="K11" s="43"/>
      <c r="L11" s="43"/>
      <c r="M11" s="45"/>
    </row>
    <row r="12" spans="1:13" ht="26.1" customHeight="1">
      <c r="A12" s="30" t="s">
        <v>170</v>
      </c>
      <c r="B12" s="33">
        <f t="shared" ref="B12:B14" si="7">C12-1</f>
        <v>37</v>
      </c>
      <c r="C12" s="33">
        <v>38</v>
      </c>
      <c r="D12" s="33">
        <f t="shared" ref="D12:D14" si="8">C12+1</f>
        <v>39</v>
      </c>
      <c r="E12" s="33">
        <f t="shared" ref="E12:E14" si="9">D12+1</f>
        <v>40</v>
      </c>
      <c r="F12" s="33">
        <f>E12+1.2</f>
        <v>41.2</v>
      </c>
      <c r="G12" s="245"/>
      <c r="H12" s="34" t="s">
        <v>163</v>
      </c>
      <c r="I12" s="34" t="s">
        <v>163</v>
      </c>
      <c r="J12" s="43"/>
      <c r="K12" s="43"/>
      <c r="L12" s="43"/>
      <c r="M12" s="45"/>
    </row>
    <row r="13" spans="1:13" ht="26.1" customHeight="1">
      <c r="A13" s="30" t="s">
        <v>171</v>
      </c>
      <c r="B13" s="33">
        <f t="shared" si="7"/>
        <v>44</v>
      </c>
      <c r="C13" s="33">
        <v>45</v>
      </c>
      <c r="D13" s="33">
        <f t="shared" si="8"/>
        <v>46</v>
      </c>
      <c r="E13" s="33">
        <f t="shared" si="9"/>
        <v>47</v>
      </c>
      <c r="F13" s="33">
        <f>E13+1.5</f>
        <v>48.5</v>
      </c>
      <c r="G13" s="245"/>
      <c r="H13" s="34" t="s">
        <v>172</v>
      </c>
      <c r="I13" s="34" t="s">
        <v>172</v>
      </c>
      <c r="J13" s="43"/>
      <c r="K13" s="43"/>
      <c r="L13" s="43"/>
      <c r="M13" s="45"/>
    </row>
    <row r="14" spans="1:13" ht="26.1" customHeight="1">
      <c r="A14" s="30" t="s">
        <v>173</v>
      </c>
      <c r="B14" s="33">
        <f t="shared" si="7"/>
        <v>59</v>
      </c>
      <c r="C14" s="33">
        <v>60</v>
      </c>
      <c r="D14" s="33">
        <f t="shared" si="8"/>
        <v>61</v>
      </c>
      <c r="E14" s="33">
        <f t="shared" si="9"/>
        <v>62</v>
      </c>
      <c r="F14" s="33">
        <f>E14+0.5</f>
        <v>62.5</v>
      </c>
      <c r="G14" s="245"/>
      <c r="H14" s="34" t="s">
        <v>161</v>
      </c>
      <c r="I14" s="34" t="s">
        <v>161</v>
      </c>
      <c r="J14" s="43"/>
      <c r="K14" s="43"/>
      <c r="L14" s="43"/>
      <c r="M14" s="45"/>
    </row>
    <row r="15" spans="1:13" ht="26.1" customHeight="1">
      <c r="A15" s="30" t="s">
        <v>174</v>
      </c>
      <c r="B15" s="33">
        <f>C15-0.8</f>
        <v>18.2</v>
      </c>
      <c r="C15" s="36">
        <v>19</v>
      </c>
      <c r="D15" s="33">
        <f>C15+0.8</f>
        <v>19.8</v>
      </c>
      <c r="E15" s="33">
        <f>D15+0.8</f>
        <v>20.6</v>
      </c>
      <c r="F15" s="33">
        <f>E15+1.3</f>
        <v>21.900000000000002</v>
      </c>
      <c r="G15" s="245"/>
      <c r="H15" s="34" t="s">
        <v>163</v>
      </c>
      <c r="I15" s="34" t="s">
        <v>163</v>
      </c>
      <c r="J15" s="43"/>
      <c r="K15" s="43"/>
      <c r="L15" s="43"/>
      <c r="M15" s="45"/>
    </row>
    <row r="16" spans="1:13" ht="26.1" customHeight="1">
      <c r="A16" s="30" t="s">
        <v>175</v>
      </c>
      <c r="B16" s="33">
        <f>C16-0.6</f>
        <v>15.4</v>
      </c>
      <c r="C16" s="33">
        <v>16</v>
      </c>
      <c r="D16" s="33">
        <f>C16+0.6</f>
        <v>16.600000000000001</v>
      </c>
      <c r="E16" s="33">
        <f>D16+0.6</f>
        <v>17.200000000000003</v>
      </c>
      <c r="F16" s="37">
        <f>E16+0.95</f>
        <v>18.150000000000002</v>
      </c>
      <c r="G16" s="245"/>
      <c r="H16" s="34" t="s">
        <v>163</v>
      </c>
      <c r="I16" s="34" t="s">
        <v>163</v>
      </c>
      <c r="J16" s="43"/>
      <c r="K16" s="43"/>
      <c r="L16" s="43"/>
      <c r="M16" s="45"/>
    </row>
    <row r="17" spans="1:13" ht="26.1" customHeight="1">
      <c r="A17" s="30" t="s">
        <v>176</v>
      </c>
      <c r="B17" s="36">
        <f>C17-0.4</f>
        <v>11.6</v>
      </c>
      <c r="C17" s="36">
        <v>12</v>
      </c>
      <c r="D17" s="36">
        <f>C17+0.4</f>
        <v>12.4</v>
      </c>
      <c r="E17" s="36">
        <f>D17+0.4</f>
        <v>12.8</v>
      </c>
      <c r="F17" s="36">
        <f>E17+0.6</f>
        <v>13.4</v>
      </c>
      <c r="G17" s="245"/>
      <c r="H17" s="34" t="s">
        <v>163</v>
      </c>
      <c r="I17" s="34" t="s">
        <v>163</v>
      </c>
      <c r="J17" s="43"/>
      <c r="K17" s="43"/>
      <c r="L17" s="43"/>
      <c r="M17" s="45"/>
    </row>
    <row r="18" spans="1:13" ht="26.1" customHeight="1">
      <c r="A18" s="30" t="s">
        <v>177</v>
      </c>
      <c r="B18" s="36">
        <f>C18-0.5</f>
        <v>34.5</v>
      </c>
      <c r="C18" s="36">
        <v>35</v>
      </c>
      <c r="D18" s="36">
        <f>C18+0.5</f>
        <v>35.5</v>
      </c>
      <c r="E18" s="36">
        <f>D18+0.5</f>
        <v>36</v>
      </c>
      <c r="F18" s="36">
        <f>E18+0.5</f>
        <v>36.5</v>
      </c>
      <c r="G18" s="245"/>
      <c r="H18" s="34" t="s">
        <v>163</v>
      </c>
      <c r="I18" s="34" t="s">
        <v>163</v>
      </c>
      <c r="J18" s="43"/>
      <c r="K18" s="43"/>
      <c r="L18" s="43"/>
      <c r="M18" s="45"/>
    </row>
    <row r="19" spans="1:13" ht="26.1" customHeight="1">
      <c r="A19" s="24" t="s">
        <v>178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3" ht="26.1" customHeight="1">
      <c r="A20" s="38"/>
      <c r="B20" s="38"/>
      <c r="C20" s="38"/>
      <c r="D20" s="38"/>
      <c r="E20" s="38"/>
      <c r="F20" s="38"/>
      <c r="G20" s="38"/>
      <c r="H20" s="39" t="s">
        <v>179</v>
      </c>
      <c r="I20" s="47"/>
      <c r="J20" s="39" t="s">
        <v>180</v>
      </c>
      <c r="K20" s="39"/>
      <c r="L20" s="39" t="s">
        <v>181</v>
      </c>
    </row>
  </sheetData>
  <mergeCells count="8">
    <mergeCell ref="A1:M1"/>
    <mergeCell ref="B2:C2"/>
    <mergeCell ref="E2:F2"/>
    <mergeCell ref="I2:M2"/>
    <mergeCell ref="B3:F3"/>
    <mergeCell ref="H3:M3"/>
    <mergeCell ref="A3:A4"/>
    <mergeCell ref="G2:G18"/>
  </mergeCells>
  <phoneticPr fontId="42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C4" sqref="C4"/>
    </sheetView>
  </sheetViews>
  <sheetFormatPr defaultColWidth="9" defaultRowHeight="14.25"/>
  <cols>
    <col min="1" max="1" width="7" customWidth="1"/>
    <col min="2" max="2" width="12.125" style="23" customWidth="1"/>
    <col min="3" max="3" width="12.875" style="23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32" t="s">
        <v>245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</row>
    <row r="2" spans="1:15" s="1" customFormat="1" ht="16.5">
      <c r="A2" s="343" t="s">
        <v>246</v>
      </c>
      <c r="B2" s="344" t="s">
        <v>247</v>
      </c>
      <c r="C2" s="344" t="s">
        <v>248</v>
      </c>
      <c r="D2" s="344" t="s">
        <v>249</v>
      </c>
      <c r="E2" s="344" t="s">
        <v>250</v>
      </c>
      <c r="F2" s="344" t="s">
        <v>251</v>
      </c>
      <c r="G2" s="344" t="s">
        <v>252</v>
      </c>
      <c r="H2" s="344" t="s">
        <v>253</v>
      </c>
      <c r="I2" s="3" t="s">
        <v>254</v>
      </c>
      <c r="J2" s="3" t="s">
        <v>255</v>
      </c>
      <c r="K2" s="3" t="s">
        <v>256</v>
      </c>
      <c r="L2" s="3" t="s">
        <v>257</v>
      </c>
      <c r="M2" s="3" t="s">
        <v>258</v>
      </c>
      <c r="N2" s="344" t="s">
        <v>259</v>
      </c>
      <c r="O2" s="344" t="s">
        <v>260</v>
      </c>
    </row>
    <row r="3" spans="1:15" s="1" customFormat="1" ht="16.5">
      <c r="A3" s="343"/>
      <c r="B3" s="345"/>
      <c r="C3" s="345"/>
      <c r="D3" s="345"/>
      <c r="E3" s="345"/>
      <c r="F3" s="345"/>
      <c r="G3" s="345"/>
      <c r="H3" s="345"/>
      <c r="I3" s="3" t="s">
        <v>261</v>
      </c>
      <c r="J3" s="3" t="s">
        <v>261</v>
      </c>
      <c r="K3" s="3" t="s">
        <v>261</v>
      </c>
      <c r="L3" s="3" t="s">
        <v>261</v>
      </c>
      <c r="M3" s="3" t="s">
        <v>261</v>
      </c>
      <c r="N3" s="345"/>
      <c r="O3" s="345"/>
    </row>
    <row r="4" spans="1:15" ht="40.5">
      <c r="A4" s="5"/>
      <c r="B4" s="6">
        <v>6277</v>
      </c>
      <c r="C4" s="6" t="s">
        <v>262</v>
      </c>
      <c r="D4" s="12" t="s">
        <v>263</v>
      </c>
      <c r="E4" s="6" t="s">
        <v>63</v>
      </c>
      <c r="F4" s="153" t="s">
        <v>264</v>
      </c>
      <c r="G4" s="6" t="s">
        <v>67</v>
      </c>
      <c r="H4" s="6" t="s">
        <v>67</v>
      </c>
      <c r="I4" s="6">
        <v>2</v>
      </c>
      <c r="J4" s="6">
        <v>2</v>
      </c>
      <c r="K4" s="6">
        <v>2</v>
      </c>
      <c r="L4" s="6">
        <v>4</v>
      </c>
      <c r="M4" s="6">
        <v>3</v>
      </c>
      <c r="N4" s="6">
        <f t="shared" ref="N4:N6" si="0">SUM(I4:M4)</f>
        <v>13</v>
      </c>
      <c r="O4" s="6" t="s">
        <v>265</v>
      </c>
    </row>
    <row r="5" spans="1:15" ht="54">
      <c r="A5" s="5"/>
      <c r="B5" s="6">
        <v>3447</v>
      </c>
      <c r="C5" s="6" t="s">
        <v>262</v>
      </c>
      <c r="D5" s="8" t="s">
        <v>266</v>
      </c>
      <c r="E5" s="6" t="s">
        <v>63</v>
      </c>
      <c r="F5" s="154" t="s">
        <v>264</v>
      </c>
      <c r="G5" s="6" t="s">
        <v>67</v>
      </c>
      <c r="H5" s="6" t="s">
        <v>67</v>
      </c>
      <c r="I5" s="6">
        <v>2</v>
      </c>
      <c r="J5" s="6">
        <v>1</v>
      </c>
      <c r="K5" s="6">
        <v>2</v>
      </c>
      <c r="L5" s="6">
        <v>3</v>
      </c>
      <c r="M5" s="6">
        <v>3</v>
      </c>
      <c r="N5" s="6">
        <f t="shared" si="0"/>
        <v>11</v>
      </c>
      <c r="O5" s="6" t="s">
        <v>265</v>
      </c>
    </row>
    <row r="6" spans="1:15" ht="27">
      <c r="A6" s="5">
        <v>3</v>
      </c>
      <c r="B6" s="6">
        <v>6270</v>
      </c>
      <c r="C6" s="6" t="s">
        <v>262</v>
      </c>
      <c r="D6" s="13" t="s">
        <v>267</v>
      </c>
      <c r="E6" s="6" t="s">
        <v>63</v>
      </c>
      <c r="F6" s="153" t="s">
        <v>264</v>
      </c>
      <c r="G6" s="6" t="s">
        <v>67</v>
      </c>
      <c r="H6" s="6" t="s">
        <v>67</v>
      </c>
      <c r="I6" s="6">
        <v>1</v>
      </c>
      <c r="J6" s="6">
        <v>2</v>
      </c>
      <c r="K6" s="6">
        <v>1</v>
      </c>
      <c r="L6" s="6">
        <v>4</v>
      </c>
      <c r="M6" s="6">
        <v>2</v>
      </c>
      <c r="N6" s="6">
        <f t="shared" si="0"/>
        <v>10</v>
      </c>
      <c r="O6" s="6" t="s">
        <v>265</v>
      </c>
    </row>
    <row r="7" spans="1:15">
      <c r="A7" s="5"/>
      <c r="B7" s="6"/>
      <c r="C7" s="6"/>
      <c r="D7" s="8"/>
      <c r="E7" s="6"/>
      <c r="F7" s="20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6"/>
      <c r="C8" s="6"/>
      <c r="D8" s="8"/>
      <c r="E8" s="6"/>
      <c r="F8" s="19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8"/>
      <c r="E9" s="6"/>
      <c r="F9" s="20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8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13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33" t="s">
        <v>268</v>
      </c>
      <c r="B12" s="334"/>
      <c r="C12" s="334"/>
      <c r="D12" s="335"/>
      <c r="E12" s="336"/>
      <c r="F12" s="337"/>
      <c r="G12" s="337"/>
      <c r="H12" s="337"/>
      <c r="I12" s="338"/>
      <c r="J12" s="333" t="s">
        <v>269</v>
      </c>
      <c r="K12" s="339"/>
      <c r="L12" s="339"/>
      <c r="M12" s="335"/>
      <c r="N12" s="9"/>
      <c r="O12" s="11"/>
    </row>
    <row r="13" spans="1:15" ht="16.5">
      <c r="A13" s="340" t="s">
        <v>270</v>
      </c>
      <c r="B13" s="341"/>
      <c r="C13" s="341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2023-05-20T06:43:06Z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