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91" firstSheet="1" activeTab="6"/>
  </bookViews>
  <sheets>
    <sheet name="工作内容" sheetId="1" r:id="rId1"/>
    <sheet name="AQL2.5验货" sheetId="2" r:id="rId2"/>
    <sheet name="首期" sheetId="16" r:id="rId3"/>
    <sheet name="验货尺寸表" sheetId="17" r:id="rId4"/>
    <sheet name="中期" sheetId="14" r:id="rId5"/>
    <sheet name="验货尺寸表（中期）" sheetId="15" r:id="rId6"/>
    <sheet name="尾期" sheetId="18" r:id="rId7"/>
    <sheet name="验货尺寸表(尾期)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  " sheetId="13" r:id="rId14"/>
  </sheets>
  <externalReferences>
    <externalReference r:id="rId15"/>
    <externalReference r:id="rId16"/>
  </externalReferences>
  <calcPr calcId="144525" concurrentCalc="0"/>
</workbook>
</file>

<file path=xl/sharedStrings.xml><?xml version="1.0" encoding="utf-8"?>
<sst xmlns="http://schemas.openxmlformats.org/spreadsheetml/2006/main" count="1186" uniqueCount="363">
  <si>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</si>
  <si>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</si>
  <si>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</si>
  <si>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</si>
  <si>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</si>
  <si>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</si>
  <si>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</si>
  <si>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</si>
  <si>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</si>
  <si>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</si>
  <si>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</si>
  <si>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</si>
  <si>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</si>
  <si>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</si>
  <si>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</si>
  <si>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</si>
  <si>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</si>
  <si>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</si>
  <si>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</si>
  <si>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</si>
  <si>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</si>
  <si>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</si>
  <si>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</si>
  <si>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</si>
  <si>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</si>
  <si>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</si>
  <si>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</si>
  <si>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</si>
  <si>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</si>
  <si>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</si>
  <si>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</si>
  <si>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</si>
  <si>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</si>
  <si>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</si>
  <si>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</si>
  <si>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</si>
  <si>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</si>
  <si>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</si>
  <si>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</si>
  <si>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</si>
  <si>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</si>
  <si>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</si>
  <si>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崑洲实业</t>
  </si>
  <si>
    <t>订单基础信息</t>
  </si>
  <si>
    <t>生产•出货进度</t>
  </si>
  <si>
    <t>指示•确认资料</t>
  </si>
  <si>
    <t>款号</t>
  </si>
  <si>
    <t>TAMMCL81833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</si>
  <si>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</si>
  <si>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</si>
  <si>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</si>
  <si>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</si>
  <si>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</si>
  <si>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</si>
  <si>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</si>
  <si>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</si>
  <si>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</si>
  <si>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</si>
  <si>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</si>
  <si>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</si>
  <si>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</si>
  <si>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</si>
  <si>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</si>
  <si>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</si>
  <si>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</si>
  <si>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</si>
  <si>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</si>
  <si>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</si>
  <si>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</si>
  <si>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</si>
  <si>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</si>
  <si>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</si>
  <si>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</si>
  <si>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</si>
  <si>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</si>
  <si>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</si>
  <si>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</si>
  <si>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</si>
  <si>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</si>
  <si>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</si>
  <si>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</si>
  <si>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</si>
  <si>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</si>
  <si>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</si>
  <si>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</si>
  <si>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</si>
  <si>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</si>
  <si>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</si>
  <si>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</si>
  <si>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</si>
  <si>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</si>
  <si>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</si>
  <si>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</si>
  <si>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</si>
  <si>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</si>
  <si>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</si>
  <si>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</si>
  <si>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</si>
  <si>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</si>
  <si>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</si>
  <si>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</si>
  <si>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</si>
  <si>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</si>
  <si>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</si>
  <si>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</si>
  <si>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</si>
  <si>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</si>
  <si>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</si>
  <si>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</si>
  <si>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</si>
  <si>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1.裤袢不对立</t>
  </si>
  <si>
    <t>2.脚口起扭</t>
  </si>
  <si>
    <t>3.腰头不顺直</t>
  </si>
  <si>
    <t>4.腰吃势不均匀，起皱。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</si>
  <si>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</si>
  <si>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</si>
  <si>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</si>
  <si>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</si>
  <si>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</si>
  <si>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</si>
  <si>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</si>
  <si>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</si>
  <si>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</si>
  <si>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</si>
  <si>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</si>
  <si>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</si>
  <si>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许同同</t>
  </si>
  <si>
    <t>【整改结果】</t>
  </si>
  <si>
    <t>复核时间</t>
  </si>
  <si>
    <t>探路者产品规格表</t>
  </si>
  <si>
    <t>单位：CM</t>
  </si>
  <si>
    <t>工厂</t>
  </si>
  <si>
    <t>日期：</t>
  </si>
  <si>
    <t>产品代码</t>
  </si>
  <si>
    <t>款号：</t>
  </si>
  <si>
    <t>已经复核跳码规则</t>
  </si>
  <si>
    <t>规格表</t>
  </si>
  <si>
    <t>码号</t>
  </si>
  <si>
    <r>
      <rPr>
        <sz val="11"/>
        <color theme="3" tint="-0.499984740745262"/>
        <rFont val="宋体"/>
        <charset val="134"/>
      </rPr>
      <t>X</t>
    </r>
    <r>
      <rPr>
        <sz val="12"/>
        <color theme="3" tint="-0.499984740745262"/>
        <rFont val="宋体"/>
        <charset val="134"/>
      </rPr>
      <t>XXXL</t>
    </r>
  </si>
  <si>
    <t>允许公差</t>
  </si>
  <si>
    <t>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</si>
  <si>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</si>
  <si>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</si>
  <si>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</si>
  <si>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</si>
  <si>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</si>
  <si>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</si>
  <si>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</si>
  <si>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</si>
  <si>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±1</t>
  </si>
  <si>
    <t>内裆长</t>
  </si>
  <si>
    <t>腰围 平量</t>
  </si>
  <si>
    <t>腰围 拉量</t>
  </si>
  <si>
    <t>臀围</t>
  </si>
  <si>
    <t>腿围/2</t>
  </si>
  <si>
    <t>膝围/2</t>
  </si>
  <si>
    <t>脚口/2</t>
  </si>
  <si>
    <t>±0.5</t>
  </si>
  <si>
    <t>前裆长 含腰</t>
  </si>
  <si>
    <t>±0.2</t>
  </si>
  <si>
    <t>后裆长 含腰</t>
  </si>
  <si>
    <t>前门襟长 不含腰</t>
  </si>
  <si>
    <t>前插袋</t>
  </si>
  <si>
    <t>后袋长</t>
  </si>
  <si>
    <t>腰头宽</t>
  </si>
  <si>
    <t>TOREAD-QC中期检验报告书</t>
  </si>
  <si>
    <t>首件检验报告</t>
  </si>
  <si>
    <t>男式徒步裤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</si>
  <si>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</si>
  <si>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</si>
  <si>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</si>
  <si>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</si>
  <si>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</si>
  <si>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</si>
  <si>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</si>
  <si>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</si>
  <si>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</si>
  <si>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</si>
  <si>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</si>
  <si>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r>
      <rPr>
        <sz val="10"/>
        <color theme="2" tint="-0.899990844447157"/>
        <rFont val="宋体"/>
        <charset val="134"/>
      </rPr>
      <t>XXXXL</t>
    </r>
  </si>
  <si>
    <t>0.5/0</t>
  </si>
  <si>
    <t>0.3/0.5</t>
  </si>
  <si>
    <t>0/0.5</t>
  </si>
  <si>
    <t>0.5/0.3</t>
  </si>
  <si>
    <r>
      <rPr>
        <sz val="10"/>
        <color theme="2" tint="-0.899990844447157"/>
        <rFont val="仿宋_GB2312"/>
        <charset val="134"/>
      </rPr>
      <t>0.5/</t>
    </r>
    <r>
      <rPr>
        <sz val="10"/>
        <color theme="2" tint="-0.899990844447157"/>
        <rFont val="Microsoft YaHei"/>
        <charset val="134"/>
      </rPr>
      <t>1</t>
    </r>
  </si>
  <si>
    <t>1/0.6</t>
  </si>
  <si>
    <t>0.5/0.5</t>
  </si>
  <si>
    <t>0/0.3</t>
  </si>
  <si>
    <t>0.7/0.5</t>
  </si>
  <si>
    <t>0.8/0.5</t>
  </si>
  <si>
    <t>0/0.3.0</t>
  </si>
  <si>
    <t>0/0</t>
  </si>
  <si>
    <t>0.8/0.3</t>
  </si>
  <si>
    <t>1/0.8</t>
  </si>
  <si>
    <t>0.5/1</t>
  </si>
  <si>
    <t>0/-0.3</t>
  </si>
  <si>
    <t>0.3/0.3</t>
  </si>
  <si>
    <t>0.7.0</t>
  </si>
  <si>
    <t>0.3/0</t>
  </si>
  <si>
    <t>0/0.4</t>
  </si>
  <si>
    <t>0/0/0</t>
  </si>
  <si>
    <t>QC出货报告书</t>
  </si>
  <si>
    <t>线上分销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</si>
  <si>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</si>
  <si>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</si>
  <si>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</si>
  <si>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</si>
  <si>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</si>
  <si>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</si>
  <si>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</si>
  <si>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</si>
  <si>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</si>
  <si>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</si>
  <si>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</si>
  <si>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</si>
  <si>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</si>
  <si>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</si>
  <si>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</si>
  <si>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</si>
  <si>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</si>
  <si>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</si>
  <si>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</si>
  <si>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</si>
  <si>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</si>
  <si>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</si>
  <si>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</si>
  <si>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</si>
  <si>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</si>
  <si>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</si>
  <si>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</si>
  <si>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</si>
  <si>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</si>
  <si>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</si>
  <si>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</si>
  <si>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</si>
  <si>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</si>
  <si>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</si>
  <si>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黑色：1# 3# 8# 17#   19#    21#</t>
  </si>
  <si>
    <t>深灰：29# 32#31# 36# 38#   34#</t>
  </si>
  <si>
    <t>情况说明：</t>
  </si>
  <si>
    <t xml:space="preserve">【问题点描述】  </t>
  </si>
  <si>
    <t>1、腰头门禁不顺直*1</t>
  </si>
  <si>
    <t>2、腰起扭起皱*1</t>
  </si>
  <si>
    <t>3、脚口起扭*1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</si>
  <si>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</si>
  <si>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</si>
  <si>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</si>
  <si>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</si>
  <si>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</si>
  <si>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</si>
  <si>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</si>
  <si>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</si>
  <si>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</si>
  <si>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</si>
  <si>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0.2/0.5</t>
  </si>
  <si>
    <t>1/0</t>
  </si>
  <si>
    <t>0/-0.2</t>
  </si>
  <si>
    <t>0/-0.5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</si>
  <si>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</si>
  <si>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</si>
  <si>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</si>
  <si>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</si>
  <si>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</si>
  <si>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</si>
  <si>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</si>
  <si>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</si>
  <si>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</si>
  <si>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</si>
  <si>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</si>
  <si>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</si>
  <si>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</si>
  <si>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</si>
  <si>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</si>
  <si>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</si>
  <si>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</si>
  <si>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G21SS1430</t>
  </si>
  <si>
    <t>19SS黑色</t>
  </si>
  <si>
    <t>浙江福发</t>
  </si>
  <si>
    <t>YES</t>
  </si>
  <si>
    <t>22SS深灰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</si>
  <si>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2023/4/15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</si>
  <si>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</si>
  <si>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</si>
  <si>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</si>
  <si>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</si>
  <si>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</si>
  <si>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</si>
  <si>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</si>
  <si>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</si>
  <si>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</si>
  <si>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</si>
  <si>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</si>
  <si>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</si>
  <si>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</si>
  <si>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</si>
  <si>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</si>
  <si>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</si>
  <si>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</si>
  <si>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</si>
  <si>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</si>
  <si>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</si>
  <si>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</si>
  <si>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</si>
  <si>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尼龙平纹四面弹</t>
  </si>
  <si>
    <t>福发</t>
  </si>
  <si>
    <t>G19SS1221</t>
  </si>
  <si>
    <t>袋布</t>
  </si>
  <si>
    <t>经纬</t>
  </si>
  <si>
    <t>弹力衬</t>
  </si>
  <si>
    <t>衬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</si>
  <si>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</rPr>
      <t>#</t>
    </r>
    <r>
      <rPr>
        <sz val="9"/>
        <color theme="1"/>
        <rFont val="宋体"/>
        <charset val="134"/>
        <scheme val="minor"/>
      </rPr>
      <t>尼龙闭尾正装拉链</t>
    </r>
  </si>
  <si>
    <t>拉链</t>
  </si>
  <si>
    <t>YKK</t>
  </si>
  <si>
    <t>3#隐形闭尾拉链水滴头</t>
  </si>
  <si>
    <t>物料6</t>
  </si>
  <si>
    <t>物料7</t>
  </si>
  <si>
    <t>物料8</t>
  </si>
  <si>
    <t>物料9</t>
  </si>
  <si>
    <t>物料10</t>
  </si>
  <si>
    <t>裤钩</t>
  </si>
  <si>
    <t>伟星实业</t>
  </si>
  <si>
    <t>G20SSZM011</t>
  </si>
  <si>
    <t>尺码标</t>
  </si>
  <si>
    <t>常美</t>
  </si>
  <si>
    <t>G20SSZM010</t>
  </si>
  <si>
    <t>主标</t>
  </si>
  <si>
    <t>洗标</t>
  </si>
  <si>
    <t>宝绅</t>
  </si>
  <si>
    <t>橡筋4.3cm</t>
  </si>
  <si>
    <t>美展欧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</si>
  <si>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4"/>
      </rPr>
      <t>4.3</t>
    </r>
    <r>
      <rPr>
        <sz val="12"/>
        <color theme="1"/>
        <rFont val="Microsoft YaHei"/>
        <charset val="134"/>
      </rPr>
      <t>cm</t>
    </r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</si>
  <si>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2023/3/15</t>
    </r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</si>
  <si>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</si>
  <si>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</si>
  <si>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</si>
  <si>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</si>
  <si>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</si>
  <si>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</si>
  <si>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</si>
  <si>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</si>
  <si>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</si>
  <si>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</si>
  <si>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</si>
  <si>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</si>
  <si>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</si>
  <si>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</si>
  <si>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</si>
  <si>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</si>
  <si>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</si>
  <si>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新細明體"/>
        <charset val="136"/>
      </rPr>
      <t>5</t>
    </r>
    <r>
      <rPr>
        <sz val="12"/>
        <color theme="1"/>
        <rFont val="宋体"/>
        <charset val="136"/>
        <scheme val="minor"/>
      </rPr>
      <t>次</t>
    </r>
  </si>
  <si>
    <t>川海</t>
  </si>
  <si>
    <t>左后育克</t>
  </si>
  <si>
    <t>LOGO转印标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</si>
  <si>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新細明體"/>
        <charset val="136"/>
      </rPr>
      <t>5次</t>
    </r>
  </si>
  <si>
    <t>右前袋贴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</si>
  <si>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2023/4/21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</si>
  <si>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</si>
  <si>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</si>
  <si>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</si>
  <si>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</si>
  <si>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4"/>
      </rPr>
      <t>4.3cm</t>
    </r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</si>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</sst>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82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Microsoft YaHei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0"/>
      <color theme="1"/>
      <name val="Microsoft YaHei"/>
      <charset val="134"/>
    </font>
    <font>
      <sz val="9"/>
      <color theme="1"/>
      <name val="宋体"/>
      <charset val="134"/>
      <scheme val="minor"/>
    </font>
    <font>
      <b/>
      <sz val="18"/>
      <color theme="3" tint="-0.499984740745262"/>
      <name val="微软雅黑"/>
      <charset val="134"/>
    </font>
    <font>
      <b/>
      <sz val="10"/>
      <color theme="3" tint="-0.499984740745262"/>
      <name val="微软雅黑"/>
      <charset val="134"/>
    </font>
    <font>
      <sz val="11"/>
      <color theme="3" tint="-0.499984740745262"/>
      <name val="宋体"/>
      <charset val="134"/>
    </font>
    <font>
      <sz val="12"/>
      <color theme="3" tint="-0.499984740745262"/>
      <name val="仿宋_GB2312"/>
      <charset val="134"/>
    </font>
    <font>
      <sz val="12"/>
      <color theme="3" tint="-0.499984740745262"/>
      <name val="宋体"/>
      <charset val="136"/>
      <scheme val="minor"/>
    </font>
    <font>
      <b/>
      <sz val="12"/>
      <color theme="3" tint="-0.499984740745262"/>
      <name val="宋体"/>
      <charset val="134"/>
    </font>
    <font>
      <b/>
      <sz val="11"/>
      <color theme="3" tint="-0.499984740745262"/>
      <name val="宋体"/>
      <charset val="134"/>
    </font>
    <font>
      <b/>
      <sz val="12"/>
      <color theme="3" tint="-0.499984740745262"/>
      <name val="仿宋_GB2312"/>
      <charset val="134"/>
    </font>
    <font>
      <sz val="11"/>
      <color theme="3" tint="-0.499984740745262"/>
      <name val="仿宋_GB2312"/>
      <charset val="134"/>
    </font>
    <font>
      <b/>
      <sz val="11"/>
      <color theme="3" tint="-0.499984740745262"/>
      <name val="仿宋_GB2312"/>
      <charset val="134"/>
    </font>
    <font>
      <sz val="10"/>
      <color theme="3" tint="-0.499984740745262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2" tint="-0.899990844447157"/>
      <name val="宋体"/>
      <charset val="136"/>
      <scheme val="minor"/>
    </font>
    <font>
      <sz val="10"/>
      <color theme="2" tint="-0.899990844447157"/>
      <name val="宋体"/>
      <charset val="134"/>
    </font>
    <font>
      <sz val="10"/>
      <color theme="2" tint="-0.899990844447157"/>
      <name val="Microsoft YaHei"/>
      <charset val="134"/>
    </font>
    <font>
      <sz val="10"/>
      <color theme="2" tint="-0.899990844447157"/>
      <name val="仿宋_GB2312"/>
      <charset val="134"/>
    </font>
    <font>
      <sz val="12"/>
      <color theme="2" tint="-0.899990844447157"/>
      <name val="宋体"/>
      <charset val="136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2"/>
      <color theme="3" tint="-0.499984740745262"/>
      <name val="Microsoft YaHei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Microsoft YaHei"/>
      <charset val="134"/>
    </font>
    <font>
      <sz val="12"/>
      <color theme="1"/>
      <name val="新細明體"/>
      <charset val="136"/>
    </font>
    <font>
      <sz val="9"/>
      <color theme="1"/>
      <name val="宋体"/>
      <charset val="134"/>
    </font>
    <font>
      <sz val="12"/>
      <color theme="3" tint="-0.49998474074526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56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62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9" fontId="5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56" fillId="15" borderId="63" applyNumberFormat="0" applyFont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64" applyNumberFormat="0" applyFill="0" applyAlignment="0" applyProtection="0">
      <alignment vertical="center"/>
    </xf>
    <xf numFmtId="0" fontId="70" fillId="0" borderId="64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5" fillId="0" borderId="65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71" fillId="19" borderId="66" applyNumberFormat="0" applyAlignment="0" applyProtection="0">
      <alignment vertical="center"/>
    </xf>
    <xf numFmtId="0" fontId="72" fillId="19" borderId="62" applyNumberFormat="0" applyAlignment="0" applyProtection="0">
      <alignment vertical="center"/>
    </xf>
    <xf numFmtId="0" fontId="73" fillId="20" borderId="67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4" fillId="0" borderId="68" applyNumberFormat="0" applyFill="0" applyAlignment="0" applyProtection="0">
      <alignment vertical="center"/>
    </xf>
    <xf numFmtId="0" fontId="75" fillId="0" borderId="69" applyNumberFormat="0" applyFill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4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62" fillId="0" borderId="0">
      <alignment vertical="center"/>
    </xf>
  </cellStyleXfs>
  <cellXfs count="3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Fill="1" applyAlignment="1"/>
    <xf numFmtId="0" fontId="8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9" fontId="0" fillId="0" borderId="2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49" fontId="0" fillId="0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58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6" fillId="0" borderId="2" xfId="53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76" fontId="18" fillId="0" borderId="2" xfId="0" applyNumberFormat="1" applyFont="1" applyBorder="1" applyAlignment="1">
      <alignment horizontal="center"/>
    </xf>
    <xf numFmtId="176" fontId="19" fillId="0" borderId="2" xfId="0" applyNumberFormat="1" applyFont="1" applyBorder="1" applyAlignment="1">
      <alignment horizontal="center"/>
    </xf>
    <xf numFmtId="176" fontId="16" fillId="0" borderId="2" xfId="0" applyNumberFormat="1" applyFont="1" applyBorder="1" applyAlignment="1">
      <alignment horizontal="center"/>
    </xf>
    <xf numFmtId="176" fontId="20" fillId="0" borderId="2" xfId="0" applyNumberFormat="1" applyFont="1" applyBorder="1" applyAlignment="1">
      <alignment horizontal="center"/>
    </xf>
    <xf numFmtId="176" fontId="17" fillId="0" borderId="2" xfId="0" applyNumberFormat="1" applyFont="1" applyBorder="1" applyAlignment="1">
      <alignment horizontal="center"/>
    </xf>
    <xf numFmtId="176" fontId="21" fillId="0" borderId="2" xfId="0" applyNumberFormat="1" applyFont="1" applyBorder="1" applyAlignment="1">
      <alignment horizontal="center"/>
    </xf>
    <xf numFmtId="176" fontId="22" fillId="0" borderId="2" xfId="0" applyNumberFormat="1" applyFont="1" applyBorder="1" applyAlignment="1">
      <alignment horizontal="center"/>
    </xf>
    <xf numFmtId="176" fontId="23" fillId="0" borderId="2" xfId="0" applyNumberFormat="1" applyFont="1" applyBorder="1" applyAlignment="1">
      <alignment horizontal="center"/>
    </xf>
    <xf numFmtId="0" fontId="16" fillId="0" borderId="9" xfId="14" applyFont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58" fontId="26" fillId="3" borderId="1" xfId="0" applyNumberFormat="1" applyFont="1" applyFill="1" applyBorder="1" applyAlignment="1">
      <alignment horizontal="center"/>
    </xf>
    <xf numFmtId="0" fontId="24" fillId="3" borderId="0" xfId="0" applyFont="1" applyFill="1"/>
    <xf numFmtId="0" fontId="27" fillId="0" borderId="5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8" fillId="0" borderId="2" xfId="53" applyFont="1" applyBorder="1" applyAlignment="1">
      <alignment horizontal="center"/>
    </xf>
    <xf numFmtId="0" fontId="16" fillId="0" borderId="3" xfId="53" applyFont="1" applyBorder="1" applyAlignment="1">
      <alignment horizontal="center" vertical="center"/>
    </xf>
    <xf numFmtId="176" fontId="29" fillId="0" borderId="2" xfId="0" applyNumberFormat="1" applyFont="1" applyBorder="1" applyAlignment="1">
      <alignment horizontal="center"/>
    </xf>
    <xf numFmtId="176" fontId="30" fillId="0" borderId="2" xfId="0" applyNumberFormat="1" applyFont="1" applyBorder="1" applyAlignment="1">
      <alignment horizontal="center"/>
    </xf>
    <xf numFmtId="0" fontId="16" fillId="0" borderId="4" xfId="53" applyFont="1" applyBorder="1" applyAlignment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/>
    </xf>
    <xf numFmtId="176" fontId="32" fillId="0" borderId="2" xfId="0" applyNumberFormat="1" applyFont="1" applyBorder="1" applyAlignment="1">
      <alignment horizontal="center"/>
    </xf>
    <xf numFmtId="0" fontId="16" fillId="0" borderId="2" xfId="53" applyFont="1" applyBorder="1" applyAlignment="1">
      <alignment horizontal="center" vertical="center"/>
    </xf>
    <xf numFmtId="0" fontId="0" fillId="5" borderId="0" xfId="0" applyFill="1"/>
    <xf numFmtId="176" fontId="31" fillId="5" borderId="2" xfId="0" applyNumberFormat="1" applyFont="1" applyFill="1" applyBorder="1" applyAlignment="1">
      <alignment horizontal="center"/>
    </xf>
    <xf numFmtId="0" fontId="33" fillId="0" borderId="0" xfId="0" applyFont="1"/>
    <xf numFmtId="0" fontId="27" fillId="0" borderId="0" xfId="0" applyFont="1"/>
    <xf numFmtId="0" fontId="26" fillId="3" borderId="1" xfId="0" applyFont="1" applyFill="1" applyBorder="1" applyAlignment="1">
      <alignment horizontal="center"/>
    </xf>
    <xf numFmtId="0" fontId="27" fillId="0" borderId="7" xfId="0" applyFont="1" applyBorder="1" applyAlignment="1">
      <alignment horizontal="left"/>
    </xf>
    <xf numFmtId="0" fontId="27" fillId="3" borderId="0" xfId="0" applyFont="1" applyFill="1"/>
    <xf numFmtId="0" fontId="30" fillId="0" borderId="3" xfId="53" applyFont="1" applyBorder="1" applyAlignment="1">
      <alignment horizontal="center" vertical="center"/>
    </xf>
    <xf numFmtId="0" fontId="30" fillId="0" borderId="4" xfId="53" applyFont="1" applyBorder="1" applyAlignment="1">
      <alignment horizontal="center" vertical="center"/>
    </xf>
    <xf numFmtId="0" fontId="30" fillId="4" borderId="2" xfId="53" applyFont="1" applyFill="1" applyBorder="1" applyAlignment="1">
      <alignment horizontal="center" vertical="center"/>
    </xf>
    <xf numFmtId="0" fontId="30" fillId="0" borderId="2" xfId="53" applyFont="1" applyBorder="1" applyAlignment="1">
      <alignment horizontal="center" vertical="center"/>
    </xf>
    <xf numFmtId="0" fontId="30" fillId="5" borderId="2" xfId="53" applyFont="1" applyFill="1" applyBorder="1" applyAlignment="1">
      <alignment horizontal="center" vertical="center"/>
    </xf>
    <xf numFmtId="0" fontId="0" fillId="0" borderId="0" xfId="0" applyFont="1"/>
    <xf numFmtId="0" fontId="34" fillId="0" borderId="10" xfId="52" applyFont="1" applyFill="1" applyBorder="1" applyAlignment="1">
      <alignment horizontal="center" vertical="top"/>
    </xf>
    <xf numFmtId="0" fontId="34" fillId="0" borderId="11" xfId="52" applyFont="1" applyFill="1" applyBorder="1" applyAlignment="1">
      <alignment horizontal="left" vertical="center"/>
    </xf>
    <xf numFmtId="0" fontId="35" fillId="0" borderId="12" xfId="52" applyFont="1" applyFill="1" applyBorder="1" applyAlignment="1">
      <alignment horizontal="center" vertical="center"/>
    </xf>
    <xf numFmtId="0" fontId="34" fillId="0" borderId="12" xfId="52" applyFont="1" applyFill="1" applyBorder="1" applyAlignment="1">
      <alignment horizontal="center" vertical="center"/>
    </xf>
    <xf numFmtId="0" fontId="35" fillId="0" borderId="12" xfId="52" applyFont="1" applyFill="1" applyBorder="1" applyAlignment="1">
      <alignment vertical="center"/>
    </xf>
    <xf numFmtId="0" fontId="34" fillId="0" borderId="12" xfId="52" applyFont="1" applyFill="1" applyBorder="1" applyAlignment="1">
      <alignment vertical="center"/>
    </xf>
    <xf numFmtId="0" fontId="34" fillId="0" borderId="13" xfId="52" applyFont="1" applyFill="1" applyBorder="1" applyAlignment="1">
      <alignment vertical="center"/>
    </xf>
    <xf numFmtId="0" fontId="35" fillId="0" borderId="14" xfId="52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vertical="center"/>
    </xf>
    <xf numFmtId="177" fontId="35" fillId="0" borderId="14" xfId="52" applyNumberFormat="1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horizontal="center" vertical="center"/>
    </xf>
    <xf numFmtId="0" fontId="34" fillId="0" borderId="13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horizontal="right" vertical="center"/>
    </xf>
    <xf numFmtId="0" fontId="34" fillId="0" borderId="14" xfId="52" applyFont="1" applyFill="1" applyBorder="1" applyAlignment="1">
      <alignment horizontal="left" vertical="center"/>
    </xf>
    <xf numFmtId="0" fontId="34" fillId="0" borderId="15" xfId="52" applyFont="1" applyFill="1" applyBorder="1" applyAlignment="1">
      <alignment vertical="center"/>
    </xf>
    <xf numFmtId="0" fontId="35" fillId="0" borderId="16" xfId="52" applyFont="1" applyFill="1" applyBorder="1" applyAlignment="1">
      <alignment horizontal="center" vertical="center"/>
    </xf>
    <xf numFmtId="0" fontId="34" fillId="0" borderId="16" xfId="52" applyFont="1" applyFill="1" applyBorder="1" applyAlignment="1">
      <alignment vertical="center"/>
    </xf>
    <xf numFmtId="0" fontId="35" fillId="0" borderId="16" xfId="52" applyFont="1" applyFill="1" applyBorder="1" applyAlignment="1">
      <alignment vertical="center"/>
    </xf>
    <xf numFmtId="0" fontId="35" fillId="0" borderId="16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35" fillId="0" borderId="0" xfId="52" applyFont="1" applyFill="1" applyBorder="1" applyAlignment="1">
      <alignment vertical="center"/>
    </xf>
    <xf numFmtId="0" fontId="35" fillId="0" borderId="0" xfId="52" applyFont="1" applyFill="1" applyAlignment="1">
      <alignment horizontal="left" vertical="center"/>
    </xf>
    <xf numFmtId="0" fontId="34" fillId="0" borderId="11" xfId="52" applyFont="1" applyFill="1" applyBorder="1" applyAlignment="1">
      <alignment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4" fillId="0" borderId="12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left" vertical="center" wrapText="1"/>
    </xf>
    <xf numFmtId="0" fontId="35" fillId="0" borderId="14" xfId="52" applyFont="1" applyFill="1" applyBorder="1" applyAlignment="1">
      <alignment horizontal="left" vertical="center" wrapText="1"/>
    </xf>
    <xf numFmtId="0" fontId="34" fillId="0" borderId="15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177" fontId="35" fillId="0" borderId="16" xfId="52" applyNumberFormat="1" applyFont="1" applyFill="1" applyBorder="1" applyAlignment="1">
      <alignment vertical="center"/>
    </xf>
    <xf numFmtId="0" fontId="34" fillId="0" borderId="16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 wrapText="1"/>
    </xf>
    <xf numFmtId="0" fontId="35" fillId="0" borderId="29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left" vertical="center"/>
    </xf>
    <xf numFmtId="0" fontId="36" fillId="0" borderId="10" xfId="52" applyFont="1" applyBorder="1" applyAlignment="1">
      <alignment horizontal="center" vertical="top"/>
    </xf>
    <xf numFmtId="0" fontId="34" fillId="0" borderId="33" xfId="52" applyFont="1" applyBorder="1" applyAlignment="1">
      <alignment horizontal="left" vertical="center"/>
    </xf>
    <xf numFmtId="0" fontId="37" fillId="0" borderId="34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8" fillId="0" borderId="34" xfId="52" applyFont="1" applyBorder="1" applyAlignment="1">
      <alignment horizontal="left" vertical="center"/>
    </xf>
    <xf numFmtId="0" fontId="38" fillId="0" borderId="11" xfId="52" applyFont="1" applyBorder="1" applyAlignment="1">
      <alignment horizontal="center" vertical="center"/>
    </xf>
    <xf numFmtId="0" fontId="38" fillId="0" borderId="12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4" fillId="0" borderId="11" xfId="52" applyFont="1" applyBorder="1" applyAlignment="1">
      <alignment horizontal="center" vertical="center"/>
    </xf>
    <xf numFmtId="0" fontId="34" fillId="0" borderId="12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8" fillId="0" borderId="13" xfId="52" applyFont="1" applyBorder="1" applyAlignment="1">
      <alignment horizontal="left" vertical="center"/>
    </xf>
    <xf numFmtId="0" fontId="37" fillId="0" borderId="14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38" fillId="0" borderId="14" xfId="52" applyFont="1" applyBorder="1" applyAlignment="1">
      <alignment horizontal="left" vertical="center"/>
    </xf>
    <xf numFmtId="14" fontId="37" fillId="0" borderId="14" xfId="52" applyNumberFormat="1" applyFont="1" applyBorder="1" applyAlignment="1">
      <alignment horizontal="center" vertical="center"/>
    </xf>
    <xf numFmtId="14" fontId="37" fillId="0" borderId="28" xfId="52" applyNumberFormat="1" applyFont="1" applyBorder="1" applyAlignment="1">
      <alignment horizontal="center" vertical="center"/>
    </xf>
    <xf numFmtId="0" fontId="38" fillId="0" borderId="13" xfId="52" applyFont="1" applyBorder="1">
      <alignment vertical="center"/>
    </xf>
    <xf numFmtId="0" fontId="37" fillId="0" borderId="14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38" fillId="0" borderId="13" xfId="52" applyFont="1" applyBorder="1" applyAlignment="1">
      <alignment horizontal="center" vertical="center"/>
    </xf>
    <xf numFmtId="0" fontId="37" fillId="0" borderId="19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13" xfId="52" applyFont="1" applyBorder="1" applyAlignment="1">
      <alignment horizontal="left" vertical="center"/>
    </xf>
    <xf numFmtId="0" fontId="39" fillId="0" borderId="15" xfId="52" applyFont="1" applyBorder="1">
      <alignment vertical="center"/>
    </xf>
    <xf numFmtId="0" fontId="40" fillId="0" borderId="16" xfId="10" applyNumberFormat="1" applyFont="1" applyFill="1" applyBorder="1" applyAlignment="1" applyProtection="1">
      <alignment horizontal="center" vertical="center" wrapText="1"/>
    </xf>
    <xf numFmtId="0" fontId="37" fillId="0" borderId="29" xfId="52" applyFont="1" applyBorder="1" applyAlignment="1">
      <alignment horizontal="center" vertical="center" wrapText="1"/>
    </xf>
    <xf numFmtId="0" fontId="38" fillId="0" borderId="15" xfId="52" applyFont="1" applyBorder="1" applyAlignment="1">
      <alignment horizontal="left" vertical="center"/>
    </xf>
    <xf numFmtId="0" fontId="38" fillId="0" borderId="16" xfId="52" applyFont="1" applyBorder="1" applyAlignment="1">
      <alignment horizontal="left" vertical="center"/>
    </xf>
    <xf numFmtId="14" fontId="37" fillId="0" borderId="16" xfId="52" applyNumberFormat="1" applyFont="1" applyBorder="1" applyAlignment="1">
      <alignment horizontal="center" vertical="center"/>
    </xf>
    <xf numFmtId="14" fontId="37" fillId="0" borderId="29" xfId="52" applyNumberFormat="1" applyFont="1" applyBorder="1" applyAlignment="1">
      <alignment horizontal="center" vertical="center"/>
    </xf>
    <xf numFmtId="0" fontId="34" fillId="0" borderId="0" xfId="52" applyFont="1" applyAlignment="1">
      <alignment horizontal="left" vertical="center"/>
    </xf>
    <xf numFmtId="0" fontId="38" fillId="0" borderId="11" xfId="52" applyFont="1" applyBorder="1">
      <alignment vertical="center"/>
    </xf>
    <xf numFmtId="0" fontId="35" fillId="0" borderId="12" xfId="52" applyBorder="1" applyAlignment="1">
      <alignment horizontal="left" vertical="center"/>
    </xf>
    <xf numFmtId="0" fontId="37" fillId="0" borderId="12" xfId="52" applyFont="1" applyBorder="1" applyAlignment="1">
      <alignment horizontal="left" vertical="center"/>
    </xf>
    <xf numFmtId="0" fontId="35" fillId="0" borderId="12" xfId="52" applyBorder="1">
      <alignment vertical="center"/>
    </xf>
    <xf numFmtId="0" fontId="38" fillId="0" borderId="12" xfId="52" applyFont="1" applyBorder="1">
      <alignment vertical="center"/>
    </xf>
    <xf numFmtId="0" fontId="35" fillId="0" borderId="14" xfId="52" applyBorder="1" applyAlignment="1">
      <alignment horizontal="left" vertical="center"/>
    </xf>
    <xf numFmtId="0" fontId="35" fillId="0" borderId="14" xfId="52" applyBorder="1">
      <alignment vertical="center"/>
    </xf>
    <xf numFmtId="0" fontId="38" fillId="0" borderId="14" xfId="52" applyFont="1" applyBorder="1">
      <alignment vertical="center"/>
    </xf>
    <xf numFmtId="0" fontId="38" fillId="0" borderId="0" xfId="52" applyFont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12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37" fillId="0" borderId="15" xfId="52" applyFont="1" applyBorder="1" applyAlignment="1">
      <alignment horizontal="left" vertical="center"/>
    </xf>
    <xf numFmtId="0" fontId="37" fillId="0" borderId="16" xfId="52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1" fillId="0" borderId="11" xfId="52" applyFont="1" applyBorder="1" applyAlignment="1">
      <alignment horizontal="left" vertical="center"/>
    </xf>
    <xf numFmtId="0" fontId="41" fillId="0" borderId="12" xfId="52" applyFont="1" applyBorder="1" applyAlignment="1">
      <alignment horizontal="left" vertical="center"/>
    </xf>
    <xf numFmtId="0" fontId="41" fillId="0" borderId="13" xfId="52" applyFont="1" applyBorder="1" applyAlignment="1">
      <alignment horizontal="left" vertical="center"/>
    </xf>
    <xf numFmtId="0" fontId="41" fillId="0" borderId="14" xfId="52" applyFont="1" applyBorder="1" applyAlignment="1">
      <alignment horizontal="left" vertical="center"/>
    </xf>
    <xf numFmtId="0" fontId="41" fillId="0" borderId="14" xfId="52" applyFont="1" applyBorder="1" applyAlignment="1">
      <alignment horizontal="center" vertical="center"/>
    </xf>
    <xf numFmtId="0" fontId="38" fillId="0" borderId="15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/>
    </xf>
    <xf numFmtId="0" fontId="38" fillId="0" borderId="14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37" fillId="0" borderId="18" xfId="52" applyFont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4" fillId="0" borderId="35" xfId="52" applyFont="1" applyBorder="1">
      <alignment vertical="center"/>
    </xf>
    <xf numFmtId="0" fontId="37" fillId="0" borderId="36" xfId="52" applyFont="1" applyBorder="1" applyAlignment="1">
      <alignment horizontal="center" vertical="center"/>
    </xf>
    <xf numFmtId="0" fontId="34" fillId="0" borderId="36" xfId="52" applyFont="1" applyBorder="1">
      <alignment vertical="center"/>
    </xf>
    <xf numFmtId="0" fontId="37" fillId="0" borderId="36" xfId="52" applyFont="1" applyBorder="1">
      <alignment vertical="center"/>
    </xf>
    <xf numFmtId="58" fontId="35" fillId="0" borderId="36" xfId="52" applyNumberFormat="1" applyBorder="1">
      <alignment vertical="center"/>
    </xf>
    <xf numFmtId="0" fontId="34" fillId="0" borderId="36" xfId="52" applyFont="1" applyBorder="1" applyAlignment="1">
      <alignment horizontal="center" vertical="center"/>
    </xf>
    <xf numFmtId="0" fontId="34" fillId="0" borderId="37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34" fillId="0" borderId="38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4" fillId="0" borderId="15" xfId="52" applyFont="1" applyBorder="1" applyAlignment="1">
      <alignment horizontal="center" vertical="center"/>
    </xf>
    <xf numFmtId="0" fontId="34" fillId="0" borderId="16" xfId="52" applyFont="1" applyBorder="1" applyAlignment="1">
      <alignment horizontal="center" vertical="center"/>
    </xf>
    <xf numFmtId="176" fontId="42" fillId="6" borderId="0" xfId="0" applyNumberFormat="1" applyFont="1" applyFill="1" applyBorder="1" applyAlignment="1">
      <alignment horizontal="center"/>
    </xf>
    <xf numFmtId="176" fontId="43" fillId="6" borderId="0" xfId="0" applyNumberFormat="1" applyFont="1" applyFill="1" applyBorder="1" applyAlignment="1">
      <alignment horizontal="center"/>
    </xf>
    <xf numFmtId="0" fontId="35" fillId="0" borderId="34" xfId="52" applyBorder="1" applyAlignment="1">
      <alignment horizontal="center" vertical="center"/>
    </xf>
    <xf numFmtId="0" fontId="35" fillId="0" borderId="40" xfId="52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left" vertical="center"/>
    </xf>
    <xf numFmtId="176" fontId="44" fillId="6" borderId="0" xfId="0" applyNumberFormat="1" applyFont="1" applyFill="1" applyBorder="1" applyAlignment="1">
      <alignment horizontal="center"/>
    </xf>
    <xf numFmtId="176" fontId="45" fillId="6" borderId="0" xfId="0" applyNumberFormat="1" applyFont="1" applyFill="1" applyBorder="1" applyAlignment="1">
      <alignment horizontal="center"/>
    </xf>
    <xf numFmtId="176" fontId="46" fillId="6" borderId="0" xfId="0" applyNumberFormat="1" applyFont="1" applyFill="1" applyBorder="1" applyAlignment="1">
      <alignment horizontal="center"/>
    </xf>
    <xf numFmtId="0" fontId="37" fillId="0" borderId="27" xfId="52" applyFont="1" applyBorder="1" applyAlignment="1">
      <alignment horizontal="left" vertical="center"/>
    </xf>
    <xf numFmtId="0" fontId="0" fillId="6" borderId="0" xfId="0" applyFill="1" applyBorder="1"/>
    <xf numFmtId="0" fontId="41" fillId="0" borderId="27" xfId="52" applyFont="1" applyBorder="1" applyAlignment="1">
      <alignment horizontal="left" vertical="center"/>
    </xf>
    <xf numFmtId="0" fontId="41" fillId="0" borderId="19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0" fontId="41" fillId="0" borderId="31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0" fontId="41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7" fillId="0" borderId="30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7" fillId="0" borderId="41" xfId="52" applyFont="1" applyBorder="1" applyAlignment="1">
      <alignment horizontal="center" vertical="center"/>
    </xf>
    <xf numFmtId="0" fontId="34" fillId="0" borderId="42" xfId="52" applyFont="1" applyBorder="1" applyAlignment="1">
      <alignment horizontal="left" vertical="center"/>
    </xf>
    <xf numFmtId="0" fontId="34" fillId="0" borderId="43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5" fillId="0" borderId="36" xfId="52" applyBorder="1" applyAlignment="1">
      <alignment horizontal="center" vertical="center"/>
    </xf>
    <xf numFmtId="0" fontId="35" fillId="0" borderId="41" xfId="52" applyBorder="1" applyAlignment="1">
      <alignment horizontal="center" vertical="center"/>
    </xf>
    <xf numFmtId="0" fontId="37" fillId="6" borderId="0" xfId="53" applyFont="1" applyFill="1" applyBorder="1" applyAlignment="1">
      <alignment horizontal="center" vertical="center"/>
    </xf>
    <xf numFmtId="0" fontId="16" fillId="0" borderId="5" xfId="53" applyFont="1" applyBorder="1" applyAlignment="1">
      <alignment horizontal="center"/>
    </xf>
    <xf numFmtId="0" fontId="16" fillId="0" borderId="6" xfId="53" applyFont="1" applyBorder="1" applyAlignment="1">
      <alignment horizontal="center"/>
    </xf>
    <xf numFmtId="176" fontId="47" fillId="0" borderId="2" xfId="0" applyNumberFormat="1" applyFont="1" applyBorder="1" applyAlignment="1">
      <alignment horizontal="center"/>
    </xf>
    <xf numFmtId="0" fontId="16" fillId="0" borderId="7" xfId="53" applyFont="1" applyBorder="1" applyAlignment="1">
      <alignment horizontal="center"/>
    </xf>
    <xf numFmtId="0" fontId="48" fillId="0" borderId="10" xfId="52" applyFont="1" applyBorder="1" applyAlignment="1">
      <alignment horizontal="center" vertical="top"/>
    </xf>
    <xf numFmtId="0" fontId="37" fillId="0" borderId="14" xfId="52" applyFont="1" applyBorder="1">
      <alignment vertical="center"/>
    </xf>
    <xf numFmtId="0" fontId="37" fillId="0" borderId="28" xfId="52" applyFont="1" applyBorder="1">
      <alignment vertical="center"/>
    </xf>
    <xf numFmtId="0" fontId="38" fillId="0" borderId="44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8" xfId="52" applyFont="1" applyBorder="1">
      <alignment vertical="center"/>
    </xf>
    <xf numFmtId="0" fontId="35" fillId="0" borderId="39" xfId="52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5" fillId="0" borderId="39" xfId="52" applyBorder="1">
      <alignment vertical="center"/>
    </xf>
    <xf numFmtId="0" fontId="38" fillId="0" borderId="39" xfId="52" applyFont="1" applyBorder="1">
      <alignment vertical="center"/>
    </xf>
    <xf numFmtId="0" fontId="38" fillId="0" borderId="38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38" fillId="0" borderId="39" xfId="52" applyFont="1" applyBorder="1" applyAlignment="1">
      <alignment horizontal="center" vertical="center"/>
    </xf>
    <xf numFmtId="0" fontId="35" fillId="0" borderId="39" xfId="52" applyBorder="1" applyAlignment="1">
      <alignment horizontal="center" vertical="center"/>
    </xf>
    <xf numFmtId="0" fontId="35" fillId="0" borderId="14" xfId="52" applyBorder="1" applyAlignment="1">
      <alignment horizontal="center" vertical="center"/>
    </xf>
    <xf numFmtId="0" fontId="38" fillId="0" borderId="24" xfId="52" applyFont="1" applyBorder="1" applyAlignment="1">
      <alignment horizontal="left" vertical="center" wrapText="1"/>
    </xf>
    <xf numFmtId="0" fontId="38" fillId="0" borderId="25" xfId="52" applyFont="1" applyBorder="1" applyAlignment="1">
      <alignment horizontal="left" vertical="center" wrapText="1"/>
    </xf>
    <xf numFmtId="0" fontId="38" fillId="0" borderId="38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49" fillId="0" borderId="45" xfId="52" applyFont="1" applyBorder="1" applyAlignment="1">
      <alignment horizontal="left" vertical="center" wrapText="1"/>
    </xf>
    <xf numFmtId="9" fontId="37" fillId="0" borderId="14" xfId="52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left" vertical="center"/>
    </xf>
    <xf numFmtId="0" fontId="34" fillId="0" borderId="36" xfId="0" applyFont="1" applyBorder="1" applyAlignment="1">
      <alignment horizontal="left" vertical="center"/>
    </xf>
    <xf numFmtId="9" fontId="37" fillId="0" borderId="23" xfId="52" applyNumberFormat="1" applyFont="1" applyBorder="1" applyAlignment="1">
      <alignment horizontal="left" vertical="center"/>
    </xf>
    <xf numFmtId="9" fontId="37" fillId="0" borderId="18" xfId="52" applyNumberFormat="1" applyFont="1" applyBorder="1" applyAlignment="1">
      <alignment horizontal="left" vertical="center"/>
    </xf>
    <xf numFmtId="9" fontId="37" fillId="0" borderId="24" xfId="52" applyNumberFormat="1" applyFont="1" applyBorder="1" applyAlignment="1">
      <alignment horizontal="left" vertical="center"/>
    </xf>
    <xf numFmtId="9" fontId="37" fillId="0" borderId="25" xfId="52" applyNumberFormat="1" applyFont="1" applyBorder="1" applyAlignment="1">
      <alignment horizontal="left" vertical="center"/>
    </xf>
    <xf numFmtId="0" fontId="41" fillId="0" borderId="38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41" fillId="0" borderId="46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37" fillId="0" borderId="47" xfId="52" applyFont="1" applyBorder="1" applyAlignment="1">
      <alignment horizontal="left" vertical="center"/>
    </xf>
    <xf numFmtId="0" fontId="37" fillId="0" borderId="48" xfId="52" applyFont="1" applyBorder="1" applyAlignment="1">
      <alignment horizontal="left" vertical="center"/>
    </xf>
    <xf numFmtId="0" fontId="34" fillId="0" borderId="33" xfId="52" applyFont="1" applyBorder="1">
      <alignment vertical="center"/>
    </xf>
    <xf numFmtId="0" fontId="50" fillId="0" borderId="36" xfId="52" applyFont="1" applyBorder="1" applyAlignment="1">
      <alignment horizontal="center" vertical="center"/>
    </xf>
    <xf numFmtId="0" fontId="34" fillId="0" borderId="34" xfId="52" applyFont="1" applyBorder="1">
      <alignment vertical="center"/>
    </xf>
    <xf numFmtId="0" fontId="37" fillId="0" borderId="49" xfId="52" applyFont="1" applyBorder="1">
      <alignment vertical="center"/>
    </xf>
    <xf numFmtId="0" fontId="34" fillId="0" borderId="49" xfId="52" applyFont="1" applyBorder="1">
      <alignment vertical="center"/>
    </xf>
    <xf numFmtId="58" fontId="35" fillId="0" borderId="34" xfId="52" applyNumberFormat="1" applyBorder="1">
      <alignment vertical="center"/>
    </xf>
    <xf numFmtId="0" fontId="34" fillId="0" borderId="22" xfId="52" applyFont="1" applyBorder="1" applyAlignment="1">
      <alignment horizontal="center" vertical="center"/>
    </xf>
    <xf numFmtId="0" fontId="37" fillId="0" borderId="44" xfId="52" applyFont="1" applyBorder="1" applyAlignment="1">
      <alignment horizontal="left" vertical="center"/>
    </xf>
    <xf numFmtId="0" fontId="37" fillId="0" borderId="22" xfId="52" applyFont="1" applyBorder="1" applyAlignment="1">
      <alignment horizontal="left" vertical="center"/>
    </xf>
    <xf numFmtId="0" fontId="35" fillId="0" borderId="49" xfId="52" applyBorder="1">
      <alignment vertical="center"/>
    </xf>
    <xf numFmtId="0" fontId="35" fillId="0" borderId="0" xfId="52" applyAlignment="1">
      <alignment horizontal="left" vertical="center"/>
    </xf>
    <xf numFmtId="0" fontId="38" fillId="0" borderId="50" xfId="52" applyFont="1" applyBorder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 wrapText="1"/>
    </xf>
    <xf numFmtId="0" fontId="38" fillId="0" borderId="43" xfId="52" applyFont="1" applyBorder="1" applyAlignment="1">
      <alignment horizontal="left" vertical="center"/>
    </xf>
    <xf numFmtId="0" fontId="51" fillId="0" borderId="28" xfId="52" applyFont="1" applyBorder="1" applyAlignment="1">
      <alignment horizontal="left" vertical="center" wrapText="1"/>
    </xf>
    <xf numFmtId="0" fontId="51" fillId="0" borderId="28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34" fillId="0" borderId="42" xfId="0" applyFont="1" applyBorder="1" applyAlignment="1">
      <alignment horizontal="left" vertical="center"/>
    </xf>
    <xf numFmtId="9" fontId="37" fillId="0" borderId="30" xfId="52" applyNumberFormat="1" applyFont="1" applyBorder="1" applyAlignment="1">
      <alignment horizontal="left" vertical="center"/>
    </xf>
    <xf numFmtId="9" fontId="37" fillId="0" borderId="32" xfId="52" applyNumberFormat="1" applyFont="1" applyBorder="1" applyAlignment="1">
      <alignment horizontal="left" vertical="center"/>
    </xf>
    <xf numFmtId="0" fontId="41" fillId="0" borderId="43" xfId="52" applyFont="1" applyBorder="1" applyAlignment="1">
      <alignment horizontal="left" vertical="center"/>
    </xf>
    <xf numFmtId="0" fontId="41" fillId="0" borderId="32" xfId="52" applyFont="1" applyBorder="1" applyAlignment="1">
      <alignment horizontal="left" vertical="center"/>
    </xf>
    <xf numFmtId="0" fontId="37" fillId="0" borderId="51" xfId="52" applyFont="1" applyBorder="1" applyAlignment="1">
      <alignment horizontal="left" vertical="center"/>
    </xf>
    <xf numFmtId="0" fontId="34" fillId="0" borderId="52" xfId="52" applyFont="1" applyBorder="1" applyAlignment="1">
      <alignment horizontal="center" vertical="center"/>
    </xf>
    <xf numFmtId="0" fontId="37" fillId="0" borderId="49" xfId="52" applyFont="1" applyBorder="1" applyAlignment="1">
      <alignment horizontal="center" vertical="center"/>
    </xf>
    <xf numFmtId="0" fontId="37" fillId="0" borderId="50" xfId="52" applyFont="1" applyBorder="1" applyAlignment="1">
      <alignment horizontal="center" vertical="center"/>
    </xf>
    <xf numFmtId="0" fontId="37" fillId="0" borderId="50" xfId="52" applyFont="1" applyBorder="1" applyAlignment="1">
      <alignment horizontal="left" vertical="center"/>
    </xf>
    <xf numFmtId="0" fontId="52" fillId="0" borderId="53" xfId="0" applyFont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3" fillId="0" borderId="55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7" borderId="5" xfId="0" applyFont="1" applyFill="1" applyBorder="1" applyAlignment="1">
      <alignment horizontal="center" vertical="center"/>
    </xf>
    <xf numFmtId="0" fontId="53" fillId="7" borderId="7" xfId="0" applyFont="1" applyFill="1" applyBorder="1" applyAlignment="1">
      <alignment horizontal="center" vertical="center"/>
    </xf>
    <xf numFmtId="0" fontId="53" fillId="7" borderId="2" xfId="0" applyFont="1" applyFill="1" applyBorder="1"/>
    <xf numFmtId="0" fontId="0" fillId="0" borderId="55" xfId="0" applyBorder="1"/>
    <xf numFmtId="0" fontId="0" fillId="7" borderId="2" xfId="0" applyFill="1" applyBorder="1"/>
    <xf numFmtId="0" fontId="0" fillId="0" borderId="56" xfId="0" applyBorder="1"/>
    <xf numFmtId="0" fontId="0" fillId="0" borderId="57" xfId="0" applyBorder="1"/>
    <xf numFmtId="0" fontId="0" fillId="7" borderId="57" xfId="0" applyFill="1" applyBorder="1"/>
    <xf numFmtId="0" fontId="0" fillId="8" borderId="0" xfId="0" applyFill="1"/>
    <xf numFmtId="0" fontId="52" fillId="0" borderId="58" xfId="0" applyFont="1" applyBorder="1" applyAlignment="1">
      <alignment horizontal="center" vertical="center" wrapText="1"/>
    </xf>
    <xf numFmtId="0" fontId="53" fillId="0" borderId="59" xfId="0" applyFont="1" applyBorder="1" applyAlignment="1">
      <alignment horizontal="center" vertical="center"/>
    </xf>
    <xf numFmtId="0" fontId="53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9" borderId="2" xfId="0" applyFill="1" applyBorder="1" applyAlignment="1">
      <alignment horizontal="center"/>
    </xf>
    <xf numFmtId="0" fontId="5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5" borderId="2" xfId="0" applyFill="1" applyBorder="1" applyAlignment="1">
      <alignment vertical="top" wrapText="1"/>
    </xf>
    <xf numFmtId="0" fontId="53" fillId="9" borderId="2" xfId="0" applyFont="1" applyFill="1" applyBorder="1" applyAlignment="1">
      <alignment vertical="top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 17" xfId="51"/>
    <cellStyle name="常规 2" xfId="52"/>
    <cellStyle name="常规 23" xfId="53"/>
    <cellStyle name="常规 3" xfId="54"/>
    <cellStyle name="常规 3 3 3" xfId="55"/>
    <cellStyle name="常规 4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5336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5911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4763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87153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5336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9244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55911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9053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4763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80105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87058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80200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4954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4954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25431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25527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48958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48863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55911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559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80295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87344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80295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87344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8067675" y="1181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80676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0676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058150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48625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870585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8715375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87344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87344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8734425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25336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4763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9244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55911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7038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495425" y="821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4954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2552700" y="8382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2552700" y="820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49434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4933950" y="820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55721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572125" y="820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80295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87344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8020050" y="820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734425" y="820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9525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7038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295275</xdr:colOff>
          <xdr:row>45</xdr:row>
          <xdr:rowOff>9525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038975" y="820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9525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3914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9525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3914775" y="820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87153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801052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7038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7038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9525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7038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2552700" y="6172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3533775" y="617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5524500" y="19431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28575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2505075" y="17716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57150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2495550" y="19812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85725</xdr:colOff>
          <xdr:row>10</xdr:row>
          <xdr:rowOff>85725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33950" y="1771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95250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24500" y="1743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85725</xdr:colOff>
          <xdr:row>11</xdr:row>
          <xdr:rowOff>57150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924425" y="19812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7375" y="17716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857375" y="19812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76200</xdr:colOff>
          <xdr:row>10</xdr:row>
          <xdr:rowOff>66675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905750" y="17716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11</xdr:col>
          <xdr:colOff>38100</xdr:colOff>
          <xdr:row>10</xdr:row>
          <xdr:rowOff>114300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8553450" y="17621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90575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38100</xdr:colOff>
          <xdr:row>11</xdr:row>
          <xdr:rowOff>95250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553450" y="19431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28575</xdr:colOff>
          <xdr:row>4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666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66675</xdr:colOff>
          <xdr:row>4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72500" y="685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38100</xdr:colOff>
          <xdr:row>5</xdr:row>
          <xdr:rowOff>95250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67650" y="8382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76200</xdr:colOff>
          <xdr:row>5</xdr:row>
          <xdr:rowOff>95250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62975" y="828675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2381250" y="418147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57150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3390900" y="418147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38100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04975" y="4933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28575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695450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28575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71725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38100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71725" y="49339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28</xdr:row>
          <xdr:rowOff>19050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4772025" y="5105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28575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4772025" y="4924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28575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5457825" y="5105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28575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5448300" y="4924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28575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772400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38100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439150" y="5114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4924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28575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439150" y="4924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81800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781800" y="4924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304800</xdr:colOff>
          <xdr:row>28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3800475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304800</xdr:colOff>
          <xdr:row>27</xdr:row>
          <xdr:rowOff>28575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3800475" y="4924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781800" y="510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200025</xdr:colOff>
          <xdr:row>11</xdr:row>
          <xdr:rowOff>161925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714625" y="2019300"/>
              <a:ext cx="781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85725</xdr:colOff>
          <xdr:row>38</xdr:row>
          <xdr:rowOff>9525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2038350" y="6772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38100</xdr:colOff>
          <xdr:row>8</xdr:row>
          <xdr:rowOff>19050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971675" y="127635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9525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62103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9525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78390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9525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9267825" y="678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209550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724150" y="2381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161925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5686425" y="2019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19050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6581775" y="1905000"/>
              <a:ext cx="6381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19050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6581775" y="2085975"/>
              <a:ext cx="6381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142875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5686425" y="2381250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13</xdr:row>
          <xdr:rowOff>152400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6581775" y="2286000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85725</xdr:colOff>
          <xdr:row>12</xdr:row>
          <xdr:rowOff>19050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9620250" y="1885950"/>
              <a:ext cx="352425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85725</xdr:colOff>
          <xdr:row>13</xdr:row>
          <xdr:rowOff>19050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9620250" y="2085975"/>
              <a:ext cx="3524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142875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8886825" y="2381250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85725</xdr:colOff>
          <xdr:row>14</xdr:row>
          <xdr:rowOff>76200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9620250" y="2228850"/>
              <a:ext cx="3524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8743950" y="9239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9429750" y="5619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9429750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200025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714625" y="14763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57150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3629025" y="1485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57150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3629025" y="16668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9525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4552950" y="12954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228600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3724275" y="12954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5</xdr:col>
          <xdr:colOff>828675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5800725" y="1295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123825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3533775" y="4191000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8886825" y="2019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8886825" y="2200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9429750" y="9239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8743950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8743950" y="5619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85725</xdr:colOff>
          <xdr:row>13</xdr:row>
          <xdr:rowOff>19050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914525" y="2181225"/>
              <a:ext cx="5143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247650</xdr:colOff>
          <xdr:row>24</xdr:row>
          <xdr:rowOff>123825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2524125" y="4010025"/>
              <a:ext cx="101917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200025</xdr:colOff>
          <xdr:row>12</xdr:row>
          <xdr:rowOff>152400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714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190500</xdr:colOff>
          <xdr:row>13</xdr:row>
          <xdr:rowOff>171450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905000" y="2381250"/>
              <a:ext cx="6286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190500</xdr:colOff>
          <xdr:row>12</xdr:row>
          <xdr:rowOff>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895475" y="2019300"/>
              <a:ext cx="6381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200025</xdr:colOff>
          <xdr:row>12</xdr:row>
          <xdr:rowOff>161925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5657850" y="2181225"/>
              <a:ext cx="7048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752725" y="1257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10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714625" y="1657350"/>
              <a:ext cx="4095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914400"/>
          <a:ext cx="685800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c01\Desktop\&#20135;&#21069;&#26679;&#24847;&#35265;759&#30007;&#35044;&#35268;&#26684;&#34920;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r04\Documents\WeChat%20Files\wxid_nfmfeld5m6jr22\FileStorage\File\2023-05\&#24037;&#21378;&#36136;&#37327;&#36127;&#36131;&#20154;&#24037;&#20316;&#22635;&#25253;&#21578;-&#23825;&#27954;&#23454;&#19994;TAMMCL8183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"/>
      <sheetName val="订货会物料单"/>
      <sheetName val="351物料单"/>
      <sheetName val="全码规格"/>
      <sheetName val="跳码样意见"/>
      <sheetName val="洗水标"/>
      <sheetName val="产前样意见"/>
      <sheetName val="351二版核价单"/>
      <sheetName val="TAMJ81229一版物料单"/>
      <sheetName val="齐色样物料"/>
    </sheetNames>
    <sheetDataSet>
      <sheetData sheetId="0" refreshError="1">
        <row r="4">
          <cell r="G4" t="str">
            <v>男式徒步裤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 refreshError="1"/>
      <sheetData sheetId="1" refreshError="1"/>
      <sheetData sheetId="2" refreshError="1">
        <row r="6">
          <cell r="B6" t="str">
            <v/>
          </cell>
        </row>
        <row r="6">
          <cell r="D6" t="str">
            <v>黑色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9.xml"/><Relationship Id="rId8" Type="http://schemas.openxmlformats.org/officeDocument/2006/relationships/ctrlProp" Target="../ctrlProps/ctrlProp68.xml"/><Relationship Id="rId7" Type="http://schemas.openxmlformats.org/officeDocument/2006/relationships/ctrlProp" Target="../ctrlProps/ctrlProp67.xml"/><Relationship Id="rId6" Type="http://schemas.openxmlformats.org/officeDocument/2006/relationships/ctrlProp" Target="../ctrlProps/ctrlProp66.xml"/><Relationship Id="rId5" Type="http://schemas.openxmlformats.org/officeDocument/2006/relationships/ctrlProp" Target="../ctrlProps/ctrlProp65.xml"/><Relationship Id="rId4" Type="http://schemas.openxmlformats.org/officeDocument/2006/relationships/ctrlProp" Target="../ctrlProps/ctrlProp64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" Type="http://schemas.openxmlformats.org/officeDocument/2006/relationships/ctrlProp" Target="../ctrlProps/ctrlProp71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4.xml"/><Relationship Id="rId8" Type="http://schemas.openxmlformats.org/officeDocument/2006/relationships/ctrlProp" Target="../ctrlProps/ctrlProp103.xml"/><Relationship Id="rId7" Type="http://schemas.openxmlformats.org/officeDocument/2006/relationships/ctrlProp" Target="../ctrlProps/ctrlProp102.xml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1" Type="http://schemas.openxmlformats.org/officeDocument/2006/relationships/ctrlProp" Target="../ctrlProps/ctrlProp136.xml"/><Relationship Id="rId40" Type="http://schemas.openxmlformats.org/officeDocument/2006/relationships/ctrlProp" Target="../ctrlProps/ctrlProp135.xml"/><Relationship Id="rId4" Type="http://schemas.openxmlformats.org/officeDocument/2006/relationships/ctrlProp" Target="../ctrlProps/ctrlProp99.xml"/><Relationship Id="rId39" Type="http://schemas.openxmlformats.org/officeDocument/2006/relationships/ctrlProp" Target="../ctrlProps/ctrlProp134.xml"/><Relationship Id="rId38" Type="http://schemas.openxmlformats.org/officeDocument/2006/relationships/ctrlProp" Target="../ctrlProps/ctrlProp133.xml"/><Relationship Id="rId37" Type="http://schemas.openxmlformats.org/officeDocument/2006/relationships/ctrlProp" Target="../ctrlProps/ctrlProp132.xml"/><Relationship Id="rId36" Type="http://schemas.openxmlformats.org/officeDocument/2006/relationships/ctrlProp" Target="../ctrlProps/ctrlProp131.xml"/><Relationship Id="rId35" Type="http://schemas.openxmlformats.org/officeDocument/2006/relationships/ctrlProp" Target="../ctrlProps/ctrlProp130.xml"/><Relationship Id="rId34" Type="http://schemas.openxmlformats.org/officeDocument/2006/relationships/ctrlProp" Target="../ctrlProps/ctrlProp129.xml"/><Relationship Id="rId33" Type="http://schemas.openxmlformats.org/officeDocument/2006/relationships/ctrlProp" Target="../ctrlProps/ctrlProp128.xml"/><Relationship Id="rId32" Type="http://schemas.openxmlformats.org/officeDocument/2006/relationships/ctrlProp" Target="../ctrlProps/ctrlProp127.xml"/><Relationship Id="rId31" Type="http://schemas.openxmlformats.org/officeDocument/2006/relationships/ctrlProp" Target="../ctrlProps/ctrlProp126.xml"/><Relationship Id="rId30" Type="http://schemas.openxmlformats.org/officeDocument/2006/relationships/ctrlProp" Target="../ctrlProps/ctrlProp125.xml"/><Relationship Id="rId3" Type="http://schemas.openxmlformats.org/officeDocument/2006/relationships/ctrlProp" Target="../ctrlProps/ctrlProp98.xml"/><Relationship Id="rId29" Type="http://schemas.openxmlformats.org/officeDocument/2006/relationships/ctrlProp" Target="../ctrlProps/ctrlProp124.xml"/><Relationship Id="rId28" Type="http://schemas.openxmlformats.org/officeDocument/2006/relationships/ctrlProp" Target="../ctrlProps/ctrlProp123.xml"/><Relationship Id="rId27" Type="http://schemas.openxmlformats.org/officeDocument/2006/relationships/ctrlProp" Target="../ctrlProps/ctrlProp122.xml"/><Relationship Id="rId26" Type="http://schemas.openxmlformats.org/officeDocument/2006/relationships/ctrlProp" Target="../ctrlProps/ctrlProp121.xml"/><Relationship Id="rId25" Type="http://schemas.openxmlformats.org/officeDocument/2006/relationships/ctrlProp" Target="../ctrlProps/ctrlProp120.xml"/><Relationship Id="rId24" Type="http://schemas.openxmlformats.org/officeDocument/2006/relationships/ctrlProp" Target="../ctrlProps/ctrlProp119.xml"/><Relationship Id="rId23" Type="http://schemas.openxmlformats.org/officeDocument/2006/relationships/ctrlProp" Target="../ctrlProps/ctrlProp118.xml"/><Relationship Id="rId22" Type="http://schemas.openxmlformats.org/officeDocument/2006/relationships/ctrlProp" Target="../ctrlProps/ctrlProp117.xml"/><Relationship Id="rId21" Type="http://schemas.openxmlformats.org/officeDocument/2006/relationships/ctrlProp" Target="../ctrlProps/ctrlProp116.xml"/><Relationship Id="rId20" Type="http://schemas.openxmlformats.org/officeDocument/2006/relationships/ctrlProp" Target="../ctrlProps/ctrlProp11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4.xml"/><Relationship Id="rId18" Type="http://schemas.openxmlformats.org/officeDocument/2006/relationships/ctrlProp" Target="../ctrlProps/ctrlProp113.xml"/><Relationship Id="rId17" Type="http://schemas.openxmlformats.org/officeDocument/2006/relationships/ctrlProp" Target="../ctrlProps/ctrlProp112.xml"/><Relationship Id="rId16" Type="http://schemas.openxmlformats.org/officeDocument/2006/relationships/ctrlProp" Target="../ctrlProps/ctrlProp111.xml"/><Relationship Id="rId15" Type="http://schemas.openxmlformats.org/officeDocument/2006/relationships/ctrlProp" Target="../ctrlProps/ctrlProp110.xml"/><Relationship Id="rId14" Type="http://schemas.openxmlformats.org/officeDocument/2006/relationships/ctrlProp" Target="../ctrlProps/ctrlProp109.xml"/><Relationship Id="rId13" Type="http://schemas.openxmlformats.org/officeDocument/2006/relationships/ctrlProp" Target="../ctrlProps/ctrlProp108.xml"/><Relationship Id="rId12" Type="http://schemas.openxmlformats.org/officeDocument/2006/relationships/ctrlProp" Target="../ctrlProps/ctrlProp107.xml"/><Relationship Id="rId11" Type="http://schemas.openxmlformats.org/officeDocument/2006/relationships/ctrlProp" Target="../ctrlProps/ctrlProp106.xml"/><Relationship Id="rId10" Type="http://schemas.openxmlformats.org/officeDocument/2006/relationships/ctrlProp" Target="../ctrlProps/ctrlProp10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86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9">
        <v>1</v>
      </c>
      <c r="B2" s="390" t="s">
        <v>1</v>
      </c>
    </row>
    <row r="3" spans="1:2">
      <c r="A3" s="9">
        <v>2</v>
      </c>
      <c r="B3" s="390" t="s">
        <v>2</v>
      </c>
    </row>
    <row r="4" spans="1:2">
      <c r="A4" s="9">
        <v>3</v>
      </c>
      <c r="B4" s="390" t="s">
        <v>3</v>
      </c>
    </row>
    <row r="5" spans="1:2">
      <c r="A5" s="9">
        <v>4</v>
      </c>
      <c r="B5" s="390" t="s">
        <v>4</v>
      </c>
    </row>
    <row r="6" spans="1:2">
      <c r="A6" s="9">
        <v>5</v>
      </c>
      <c r="B6" s="390" t="s">
        <v>5</v>
      </c>
    </row>
    <row r="7" spans="1:2">
      <c r="A7" s="9">
        <v>6</v>
      </c>
      <c r="B7" s="390" t="s">
        <v>6</v>
      </c>
    </row>
    <row r="8" s="385" customFormat="1" ht="35.1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30" customHeight="1" spans="1:2">
      <c r="A10" s="9">
        <v>1</v>
      </c>
      <c r="B10" s="390" t="s">
        <v>9</v>
      </c>
    </row>
    <row r="11" spans="1:2">
      <c r="A11" s="9">
        <v>2</v>
      </c>
      <c r="B11" s="392" t="s">
        <v>10</v>
      </c>
    </row>
    <row r="12" spans="1:2">
      <c r="A12" s="9"/>
      <c r="B12" s="390"/>
    </row>
    <row r="13" ht="20.25" spans="1:2">
      <c r="A13" s="388"/>
      <c r="B13" s="393" t="s">
        <v>11</v>
      </c>
    </row>
    <row r="14" ht="28.5" spans="1:2">
      <c r="A14" s="9">
        <v>1</v>
      </c>
      <c r="B14" s="390" t="s">
        <v>12</v>
      </c>
    </row>
    <row r="15" spans="1:2">
      <c r="A15" s="9">
        <v>2</v>
      </c>
      <c r="B15" s="390" t="s">
        <v>13</v>
      </c>
    </row>
    <row r="16" spans="1:2">
      <c r="A16" s="9">
        <v>3</v>
      </c>
      <c r="B16" s="390" t="s">
        <v>14</v>
      </c>
    </row>
    <row r="17" spans="1:2">
      <c r="A17" s="9"/>
      <c r="B17" s="390"/>
    </row>
    <row r="18" ht="20.25" spans="1:2">
      <c r="A18" s="388"/>
      <c r="B18" s="393" t="s">
        <v>15</v>
      </c>
    </row>
    <row r="19" ht="28.5" spans="1:2">
      <c r="A19" s="9">
        <v>1</v>
      </c>
      <c r="B19" s="390" t="s">
        <v>16</v>
      </c>
    </row>
    <row r="20" spans="1:2">
      <c r="A20" s="9">
        <v>2</v>
      </c>
      <c r="B20" s="390" t="s">
        <v>17</v>
      </c>
    </row>
    <row r="21" ht="28.5" spans="1:2">
      <c r="A21" s="9">
        <v>3</v>
      </c>
      <c r="B21" s="390" t="s">
        <v>18</v>
      </c>
    </row>
    <row r="22" spans="1:2">
      <c r="A22" s="9"/>
      <c r="B22" s="390"/>
    </row>
    <row r="24" spans="1:2">
      <c r="A24" s="394"/>
      <c r="B24" s="39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120" zoomScaleNormal="120" workbookViewId="0">
      <selection activeCell="D4" sqref="D4"/>
    </sheetView>
  </sheetViews>
  <sheetFormatPr defaultColWidth="9" defaultRowHeight="14.25"/>
  <cols>
    <col min="1" max="1" width="7" style="21" customWidth="1"/>
    <col min="2" max="2" width="10.125" style="21" customWidth="1"/>
    <col min="3" max="3" width="12.125" style="21" customWidth="1"/>
    <col min="4" max="4" width="12.875" style="21" customWidth="1"/>
    <col min="5" max="5" width="12.125" style="21" customWidth="1"/>
    <col min="6" max="6" width="14.375" style="21" customWidth="1"/>
    <col min="7" max="10" width="10" style="21" customWidth="1"/>
    <col min="11" max="11" width="11.125" style="21" customWidth="1"/>
    <col min="12" max="13" width="10.625" style="21" customWidth="1"/>
    <col min="14" max="16384" width="9" style="21"/>
  </cols>
  <sheetData>
    <row r="1" s="21" customFormat="1" ht="29.25" spans="1:13">
      <c r="A1" s="24" t="s">
        <v>283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="22" customFormat="1" ht="16.5" spans="1:13">
      <c r="A2" s="2" t="s">
        <v>259</v>
      </c>
      <c r="B2" s="3" t="s">
        <v>264</v>
      </c>
      <c r="C2" s="3" t="s">
        <v>260</v>
      </c>
      <c r="D2" s="3" t="s">
        <v>261</v>
      </c>
      <c r="E2" s="3" t="s">
        <v>262</v>
      </c>
      <c r="F2" s="3" t="s">
        <v>263</v>
      </c>
      <c r="G2" s="2" t="s">
        <v>284</v>
      </c>
      <c r="H2" s="2"/>
      <c r="I2" s="2" t="s">
        <v>285</v>
      </c>
      <c r="J2" s="2"/>
      <c r="K2" s="4" t="s">
        <v>286</v>
      </c>
      <c r="L2" s="76" t="s">
        <v>287</v>
      </c>
      <c r="M2" s="18" t="s">
        <v>288</v>
      </c>
    </row>
    <row r="3" s="22" customFormat="1" ht="16.5" spans="1:13">
      <c r="A3" s="2"/>
      <c r="B3" s="5"/>
      <c r="C3" s="5"/>
      <c r="D3" s="5"/>
      <c r="E3" s="5"/>
      <c r="F3" s="5"/>
      <c r="G3" s="2" t="s">
        <v>289</v>
      </c>
      <c r="H3" s="2" t="s">
        <v>290</v>
      </c>
      <c r="I3" s="2" t="s">
        <v>289</v>
      </c>
      <c r="J3" s="2" t="s">
        <v>290</v>
      </c>
      <c r="K3" s="6"/>
      <c r="L3" s="77"/>
      <c r="M3" s="19"/>
    </row>
    <row r="4" s="21" customFormat="1" spans="1:13">
      <c r="A4" s="31">
        <v>1</v>
      </c>
      <c r="B4" s="72" t="s">
        <v>277</v>
      </c>
      <c r="C4" s="26"/>
      <c r="D4" s="28" t="s">
        <v>275</v>
      </c>
      <c r="E4" s="73" t="s">
        <v>102</v>
      </c>
      <c r="F4" s="73" t="s">
        <v>47</v>
      </c>
      <c r="G4" s="74">
        <v>0.006</v>
      </c>
      <c r="H4" s="74">
        <v>0.008</v>
      </c>
      <c r="I4" s="74">
        <v>0.016</v>
      </c>
      <c r="J4" s="74">
        <v>0.02</v>
      </c>
      <c r="K4" s="74">
        <f>J4+I4+H4+G4</f>
        <v>0.05</v>
      </c>
      <c r="L4" s="26" t="s">
        <v>51</v>
      </c>
      <c r="M4" s="26" t="s">
        <v>278</v>
      </c>
    </row>
    <row r="5" s="21" customFormat="1" spans="1:13">
      <c r="A5" s="31">
        <v>3</v>
      </c>
      <c r="B5" s="72" t="s">
        <v>277</v>
      </c>
      <c r="C5" s="26" t="str">
        <f>'[2]1.面料验布'!B6</f>
        <v/>
      </c>
      <c r="D5" s="28" t="s">
        <v>275</v>
      </c>
      <c r="E5" s="73" t="str">
        <f>'[2]1.面料验布'!D6</f>
        <v>黑色</v>
      </c>
      <c r="F5" s="73" t="s">
        <v>47</v>
      </c>
      <c r="G5" s="74">
        <v>0.014</v>
      </c>
      <c r="H5" s="74">
        <v>0.01</v>
      </c>
      <c r="I5" s="74">
        <v>0.02</v>
      </c>
      <c r="J5" s="74">
        <v>0.02</v>
      </c>
      <c r="K5" s="74">
        <f>J5+I5+H5+G5</f>
        <v>0.064</v>
      </c>
      <c r="L5" s="26" t="s">
        <v>51</v>
      </c>
      <c r="M5" s="26" t="s">
        <v>278</v>
      </c>
    </row>
    <row r="6" s="21" customFormat="1" spans="1:13">
      <c r="A6" s="31"/>
      <c r="B6" s="26"/>
      <c r="C6" s="26"/>
      <c r="D6" s="73"/>
      <c r="E6" s="73"/>
      <c r="F6" s="73"/>
      <c r="G6" s="74"/>
      <c r="H6" s="74"/>
      <c r="I6" s="74"/>
      <c r="J6" s="74"/>
      <c r="K6" s="78"/>
      <c r="L6" s="26"/>
      <c r="M6" s="26"/>
    </row>
    <row r="7" s="21" customFormat="1" spans="1:13">
      <c r="A7" s="31"/>
      <c r="B7" s="26"/>
      <c r="C7" s="26"/>
      <c r="D7" s="73"/>
      <c r="E7" s="73"/>
      <c r="F7" s="73"/>
      <c r="G7" s="74"/>
      <c r="H7" s="74"/>
      <c r="I7" s="74"/>
      <c r="J7" s="74"/>
      <c r="K7" s="78"/>
      <c r="L7" s="26"/>
      <c r="M7" s="26"/>
    </row>
    <row r="8" s="21" customFormat="1" spans="1:13">
      <c r="A8" s="31"/>
      <c r="B8" s="26"/>
      <c r="C8" s="26"/>
      <c r="D8" s="73"/>
      <c r="E8" s="73"/>
      <c r="F8" s="73"/>
      <c r="G8" s="74"/>
      <c r="H8" s="74"/>
      <c r="I8" s="74"/>
      <c r="J8" s="74"/>
      <c r="K8" s="78"/>
      <c r="L8" s="26"/>
      <c r="M8" s="26"/>
    </row>
    <row r="9" s="21" customFormat="1" spans="1:13">
      <c r="A9" s="31"/>
      <c r="B9" s="26"/>
      <c r="C9" s="26"/>
      <c r="D9" s="73"/>
      <c r="E9" s="73"/>
      <c r="F9" s="73"/>
      <c r="G9" s="74"/>
      <c r="H9" s="74"/>
      <c r="I9" s="74"/>
      <c r="J9" s="74"/>
      <c r="K9" s="78"/>
      <c r="L9" s="26"/>
      <c r="M9" s="26"/>
    </row>
    <row r="10" s="21" customFormat="1" spans="1:13">
      <c r="A10" s="31"/>
      <c r="B10" s="26"/>
      <c r="C10" s="26"/>
      <c r="D10" s="73"/>
      <c r="E10" s="73"/>
      <c r="F10" s="73"/>
      <c r="G10" s="74"/>
      <c r="H10" s="74"/>
      <c r="I10" s="74"/>
      <c r="J10" s="74"/>
      <c r="K10" s="78"/>
      <c r="L10" s="26"/>
      <c r="M10" s="26"/>
    </row>
    <row r="11" s="21" customFormat="1" spans="1:13">
      <c r="A11" s="31"/>
      <c r="B11" s="26"/>
      <c r="C11" s="26"/>
      <c r="D11" s="73"/>
      <c r="E11" s="73"/>
      <c r="F11" s="73"/>
      <c r="G11" s="74"/>
      <c r="H11" s="74"/>
      <c r="I11" s="74"/>
      <c r="J11" s="74"/>
      <c r="K11" s="78"/>
      <c r="L11" s="26"/>
      <c r="M11" s="26"/>
    </row>
    <row r="12" s="21" customFormat="1" spans="1:13">
      <c r="A12" s="31"/>
      <c r="B12" s="26"/>
      <c r="C12" s="26"/>
      <c r="D12" s="73"/>
      <c r="E12" s="73"/>
      <c r="F12" s="73"/>
      <c r="G12" s="74"/>
      <c r="H12" s="74"/>
      <c r="I12" s="74"/>
      <c r="J12" s="74"/>
      <c r="K12" s="78"/>
      <c r="L12" s="26"/>
      <c r="M12" s="26"/>
    </row>
    <row r="13" s="21" customFormat="1" spans="1:13">
      <c r="A13" s="31"/>
      <c r="B13" s="26"/>
      <c r="C13" s="26"/>
      <c r="D13" s="73"/>
      <c r="E13" s="73"/>
      <c r="F13" s="73"/>
      <c r="G13" s="74"/>
      <c r="H13" s="74"/>
      <c r="I13" s="74"/>
      <c r="J13" s="74"/>
      <c r="K13" s="78"/>
      <c r="L13" s="26"/>
      <c r="M13" s="26"/>
    </row>
    <row r="14" s="23" customFormat="1" ht="21" spans="1:13">
      <c r="A14" s="32" t="s">
        <v>280</v>
      </c>
      <c r="B14" s="33"/>
      <c r="C14" s="33"/>
      <c r="D14" s="33"/>
      <c r="E14" s="34"/>
      <c r="F14" s="35"/>
      <c r="G14" s="36"/>
      <c r="H14" s="32" t="s">
        <v>291</v>
      </c>
      <c r="I14" s="33"/>
      <c r="J14" s="33"/>
      <c r="K14" s="34"/>
      <c r="L14" s="79"/>
      <c r="M14" s="39"/>
    </row>
    <row r="15" s="21" customFormat="1" ht="16.5" spans="1:13">
      <c r="A15" s="75" t="s">
        <v>292</v>
      </c>
      <c r="B15" s="7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E12" sqref="E12"/>
    </sheetView>
  </sheetViews>
  <sheetFormatPr defaultColWidth="10.225" defaultRowHeight="14.25"/>
  <cols>
    <col min="1" max="3" width="10.225" style="21" customWidth="1"/>
    <col min="4" max="4" width="13.75" style="21" customWidth="1"/>
    <col min="5" max="5" width="13.175" style="21" customWidth="1"/>
    <col min="6" max="6" width="13.525" style="21" customWidth="1"/>
    <col min="7" max="18" width="10.225" style="21" customWidth="1"/>
    <col min="19" max="19" width="13.5166666666667" style="21" customWidth="1"/>
    <col min="20" max="20" width="14.4333333333333" style="21" customWidth="1"/>
    <col min="21" max="16384" width="10.225" style="21" customWidth="1"/>
  </cols>
  <sheetData>
    <row r="1" s="21" customFormat="1" ht="29.25" spans="1:23">
      <c r="A1" s="24" t="s">
        <v>293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="22" customFormat="1" ht="15.95" customHeight="1" spans="1:23">
      <c r="A2" s="3" t="s">
        <v>294</v>
      </c>
      <c r="B2" s="3" t="s">
        <v>264</v>
      </c>
      <c r="C2" s="3" t="s">
        <v>260</v>
      </c>
      <c r="D2" s="3" t="s">
        <v>261</v>
      </c>
      <c r="E2" s="3" t="s">
        <v>262</v>
      </c>
      <c r="F2" s="3" t="s">
        <v>263</v>
      </c>
      <c r="G2" s="50" t="s">
        <v>295</v>
      </c>
      <c r="H2" s="51"/>
      <c r="I2" s="63"/>
      <c r="J2" s="50" t="s">
        <v>296</v>
      </c>
      <c r="K2" s="51"/>
      <c r="L2" s="63"/>
      <c r="M2" s="50" t="s">
        <v>297</v>
      </c>
      <c r="N2" s="51"/>
      <c r="O2" s="63"/>
      <c r="P2" s="50" t="s">
        <v>298</v>
      </c>
      <c r="Q2" s="51"/>
      <c r="R2" s="63"/>
      <c r="S2" s="51" t="s">
        <v>299</v>
      </c>
      <c r="T2" s="51"/>
      <c r="U2" s="63"/>
      <c r="V2" s="70" t="s">
        <v>300</v>
      </c>
      <c r="W2" s="70" t="s">
        <v>273</v>
      </c>
    </row>
    <row r="3" s="22" customFormat="1" ht="16.5" spans="1:23">
      <c r="A3" s="5"/>
      <c r="B3" s="52"/>
      <c r="C3" s="52"/>
      <c r="D3" s="52"/>
      <c r="E3" s="52"/>
      <c r="F3" s="52"/>
      <c r="G3" s="2" t="s">
        <v>301</v>
      </c>
      <c r="H3" s="2" t="s">
        <v>52</v>
      </c>
      <c r="I3" s="2" t="s">
        <v>264</v>
      </c>
      <c r="J3" s="2" t="s">
        <v>301</v>
      </c>
      <c r="K3" s="2" t="s">
        <v>52</v>
      </c>
      <c r="L3" s="2" t="s">
        <v>264</v>
      </c>
      <c r="M3" s="2" t="s">
        <v>301</v>
      </c>
      <c r="N3" s="2" t="s">
        <v>52</v>
      </c>
      <c r="O3" s="2" t="s">
        <v>264</v>
      </c>
      <c r="P3" s="2" t="s">
        <v>301</v>
      </c>
      <c r="Q3" s="2" t="s">
        <v>52</v>
      </c>
      <c r="R3" s="2" t="s">
        <v>264</v>
      </c>
      <c r="S3" s="2" t="s">
        <v>301</v>
      </c>
      <c r="T3" s="2" t="s">
        <v>52</v>
      </c>
      <c r="U3" s="2" t="s">
        <v>264</v>
      </c>
      <c r="V3" s="71"/>
      <c r="W3" s="71"/>
    </row>
    <row r="4" s="21" customFormat="1" ht="28.5" spans="1:23">
      <c r="A4" s="53" t="s">
        <v>302</v>
      </c>
      <c r="B4" s="54" t="s">
        <v>277</v>
      </c>
      <c r="C4" s="53"/>
      <c r="D4" s="55" t="s">
        <v>275</v>
      </c>
      <c r="E4" s="53" t="s">
        <v>101</v>
      </c>
      <c r="F4" s="53" t="s">
        <v>47</v>
      </c>
      <c r="G4" s="56" t="s">
        <v>275</v>
      </c>
      <c r="H4" s="56" t="s">
        <v>303</v>
      </c>
      <c r="I4" s="64" t="s">
        <v>304</v>
      </c>
      <c r="J4" s="65" t="s">
        <v>305</v>
      </c>
      <c r="K4" s="56" t="s">
        <v>306</v>
      </c>
      <c r="L4" s="66" t="s">
        <v>307</v>
      </c>
      <c r="M4" s="67" t="s">
        <v>308</v>
      </c>
      <c r="N4" s="61" t="s">
        <v>309</v>
      </c>
      <c r="O4" s="66"/>
      <c r="P4" s="68" t="s">
        <v>310</v>
      </c>
      <c r="Q4" s="64" t="s">
        <v>311</v>
      </c>
      <c r="R4" s="66" t="s">
        <v>312</v>
      </c>
      <c r="S4" s="67" t="s">
        <v>313</v>
      </c>
      <c r="T4" s="61" t="s">
        <v>311</v>
      </c>
      <c r="U4" s="66" t="s">
        <v>312</v>
      </c>
      <c r="V4" s="64" t="s">
        <v>79</v>
      </c>
      <c r="W4" s="26" t="s">
        <v>278</v>
      </c>
    </row>
    <row r="5" s="21" customFormat="1" ht="16.5" spans="1:23">
      <c r="A5" s="57"/>
      <c r="B5" s="57"/>
      <c r="C5" s="57"/>
      <c r="D5" s="58"/>
      <c r="E5" s="57"/>
      <c r="F5" s="57"/>
      <c r="G5" s="50" t="s">
        <v>314</v>
      </c>
      <c r="H5" s="51"/>
      <c r="I5" s="63"/>
      <c r="J5" s="50" t="s">
        <v>315</v>
      </c>
      <c r="K5" s="51"/>
      <c r="L5" s="63"/>
      <c r="M5" s="50" t="s">
        <v>316</v>
      </c>
      <c r="N5" s="51"/>
      <c r="O5" s="63"/>
      <c r="P5" s="50" t="s">
        <v>317</v>
      </c>
      <c r="Q5" s="51"/>
      <c r="R5" s="63"/>
      <c r="S5" s="51" t="s">
        <v>318</v>
      </c>
      <c r="T5" s="51"/>
      <c r="U5" s="63"/>
      <c r="V5" s="26"/>
      <c r="W5" s="26"/>
    </row>
    <row r="6" s="21" customFormat="1" ht="16.5" spans="1:23">
      <c r="A6" s="57"/>
      <c r="B6" s="57"/>
      <c r="C6" s="57"/>
      <c r="D6" s="58"/>
      <c r="E6" s="57"/>
      <c r="F6" s="57"/>
      <c r="G6" s="2" t="s">
        <v>301</v>
      </c>
      <c r="H6" s="2" t="s">
        <v>52</v>
      </c>
      <c r="I6" s="2" t="s">
        <v>264</v>
      </c>
      <c r="J6" s="2" t="s">
        <v>301</v>
      </c>
      <c r="K6" s="2" t="s">
        <v>52</v>
      </c>
      <c r="L6" s="2" t="s">
        <v>264</v>
      </c>
      <c r="M6" s="2" t="s">
        <v>301</v>
      </c>
      <c r="N6" s="2" t="s">
        <v>52</v>
      </c>
      <c r="O6" s="2" t="s">
        <v>264</v>
      </c>
      <c r="P6" s="2" t="s">
        <v>301</v>
      </c>
      <c r="Q6" s="2" t="s">
        <v>52</v>
      </c>
      <c r="R6" s="2" t="s">
        <v>264</v>
      </c>
      <c r="S6" s="2" t="s">
        <v>301</v>
      </c>
      <c r="T6" s="2" t="s">
        <v>52</v>
      </c>
      <c r="U6" s="2" t="s">
        <v>264</v>
      </c>
      <c r="V6" s="26"/>
      <c r="W6" s="26"/>
    </row>
    <row r="7" s="21" customFormat="1" ht="57" customHeight="1" spans="1:23">
      <c r="A7" s="59"/>
      <c r="B7" s="59"/>
      <c r="C7" s="59"/>
      <c r="D7" s="60"/>
      <c r="E7" s="59"/>
      <c r="F7" s="59"/>
      <c r="G7" s="61"/>
      <c r="H7" s="61" t="s">
        <v>319</v>
      </c>
      <c r="I7" s="61" t="s">
        <v>320</v>
      </c>
      <c r="J7" s="61" t="s">
        <v>321</v>
      </c>
      <c r="K7" s="69" t="s">
        <v>322</v>
      </c>
      <c r="L7" s="64" t="s">
        <v>323</v>
      </c>
      <c r="M7" s="61" t="s">
        <v>324</v>
      </c>
      <c r="N7" s="61" t="s">
        <v>325</v>
      </c>
      <c r="O7" s="64" t="s">
        <v>323</v>
      </c>
      <c r="P7" s="61"/>
      <c r="Q7" s="61" t="s">
        <v>326</v>
      </c>
      <c r="R7" s="64" t="s">
        <v>327</v>
      </c>
      <c r="S7" s="26"/>
      <c r="T7" s="72" t="s">
        <v>328</v>
      </c>
      <c r="U7" s="26" t="s">
        <v>329</v>
      </c>
      <c r="V7" s="26"/>
      <c r="W7" s="26"/>
    </row>
    <row r="8" s="21" customFormat="1" ht="28.5" spans="1:23">
      <c r="A8" s="53" t="s">
        <v>302</v>
      </c>
      <c r="B8" s="54" t="s">
        <v>277</v>
      </c>
      <c r="C8" s="53"/>
      <c r="D8" s="55" t="s">
        <v>275</v>
      </c>
      <c r="E8" s="53" t="s">
        <v>102</v>
      </c>
      <c r="F8" s="53" t="s">
        <v>47</v>
      </c>
      <c r="G8" s="56" t="s">
        <v>275</v>
      </c>
      <c r="H8" s="56" t="s">
        <v>303</v>
      </c>
      <c r="I8" s="64" t="s">
        <v>304</v>
      </c>
      <c r="J8" s="65" t="s">
        <v>305</v>
      </c>
      <c r="K8" s="56" t="s">
        <v>306</v>
      </c>
      <c r="L8" s="66" t="s">
        <v>307</v>
      </c>
      <c r="M8" s="67" t="s">
        <v>308</v>
      </c>
      <c r="N8" s="61" t="s">
        <v>309</v>
      </c>
      <c r="O8" s="66"/>
      <c r="P8" s="68" t="s">
        <v>310</v>
      </c>
      <c r="Q8" s="64" t="s">
        <v>311</v>
      </c>
      <c r="R8" s="66" t="s">
        <v>312</v>
      </c>
      <c r="S8" s="67" t="s">
        <v>313</v>
      </c>
      <c r="T8" s="61" t="s">
        <v>311</v>
      </c>
      <c r="U8" s="66" t="s">
        <v>312</v>
      </c>
      <c r="V8" s="64" t="s">
        <v>79</v>
      </c>
      <c r="W8" s="26" t="s">
        <v>278</v>
      </c>
    </row>
    <row r="9" s="21" customFormat="1" ht="16.5" spans="1:23">
      <c r="A9" s="57"/>
      <c r="B9" s="57"/>
      <c r="C9" s="57"/>
      <c r="D9" s="58"/>
      <c r="E9" s="57"/>
      <c r="F9" s="57"/>
      <c r="G9" s="50" t="s">
        <v>314</v>
      </c>
      <c r="H9" s="51"/>
      <c r="I9" s="63"/>
      <c r="J9" s="50" t="s">
        <v>315</v>
      </c>
      <c r="K9" s="51"/>
      <c r="L9" s="63"/>
      <c r="M9" s="50" t="s">
        <v>316</v>
      </c>
      <c r="N9" s="51"/>
      <c r="O9" s="63"/>
      <c r="P9" s="50" t="s">
        <v>317</v>
      </c>
      <c r="Q9" s="51"/>
      <c r="R9" s="63"/>
      <c r="S9" s="51" t="s">
        <v>318</v>
      </c>
      <c r="T9" s="51"/>
      <c r="U9" s="63"/>
      <c r="V9" s="26"/>
      <c r="W9" s="26"/>
    </row>
    <row r="10" s="21" customFormat="1" ht="16.5" spans="1:23">
      <c r="A10" s="57"/>
      <c r="B10" s="57"/>
      <c r="C10" s="57"/>
      <c r="D10" s="58"/>
      <c r="E10" s="57"/>
      <c r="F10" s="57"/>
      <c r="G10" s="2" t="s">
        <v>301</v>
      </c>
      <c r="H10" s="2" t="s">
        <v>52</v>
      </c>
      <c r="I10" s="2" t="s">
        <v>264</v>
      </c>
      <c r="J10" s="2" t="s">
        <v>301</v>
      </c>
      <c r="K10" s="2" t="s">
        <v>52</v>
      </c>
      <c r="L10" s="2" t="s">
        <v>264</v>
      </c>
      <c r="M10" s="2" t="s">
        <v>301</v>
      </c>
      <c r="N10" s="2" t="s">
        <v>52</v>
      </c>
      <c r="O10" s="2" t="s">
        <v>264</v>
      </c>
      <c r="P10" s="2" t="s">
        <v>301</v>
      </c>
      <c r="Q10" s="2" t="s">
        <v>52</v>
      </c>
      <c r="R10" s="2" t="s">
        <v>264</v>
      </c>
      <c r="S10" s="2" t="s">
        <v>301</v>
      </c>
      <c r="T10" s="2" t="s">
        <v>52</v>
      </c>
      <c r="U10" s="2" t="s">
        <v>264</v>
      </c>
      <c r="V10" s="26"/>
      <c r="W10" s="26"/>
    </row>
    <row r="11" s="21" customFormat="1" ht="57" customHeight="1" spans="1:23">
      <c r="A11" s="59"/>
      <c r="B11" s="59"/>
      <c r="C11" s="59"/>
      <c r="D11" s="60"/>
      <c r="E11" s="59"/>
      <c r="F11" s="59"/>
      <c r="G11" s="61"/>
      <c r="H11" s="61" t="s">
        <v>319</v>
      </c>
      <c r="I11" s="61" t="s">
        <v>320</v>
      </c>
      <c r="J11" s="61" t="s">
        <v>321</v>
      </c>
      <c r="K11" s="69" t="s">
        <v>322</v>
      </c>
      <c r="L11" s="64" t="s">
        <v>323</v>
      </c>
      <c r="M11" s="61" t="s">
        <v>324</v>
      </c>
      <c r="N11" s="61" t="s">
        <v>325</v>
      </c>
      <c r="O11" s="64" t="s">
        <v>323</v>
      </c>
      <c r="P11" s="61"/>
      <c r="Q11" s="61" t="s">
        <v>326</v>
      </c>
      <c r="R11" s="64" t="s">
        <v>327</v>
      </c>
      <c r="S11" s="26"/>
      <c r="T11" s="72" t="s">
        <v>330</v>
      </c>
      <c r="U11" s="26" t="s">
        <v>329</v>
      </c>
      <c r="V11" s="26"/>
      <c r="W11" s="26"/>
    </row>
    <row r="12" s="21" customFormat="1" spans="1:2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="23" customFormat="1" ht="21" spans="1:23">
      <c r="A13" s="32" t="s">
        <v>331</v>
      </c>
      <c r="B13" s="33"/>
      <c r="C13" s="33"/>
      <c r="D13" s="33"/>
      <c r="E13" s="34"/>
      <c r="F13" s="35"/>
      <c r="G13" s="36"/>
      <c r="H13" s="62"/>
      <c r="I13" s="62"/>
      <c r="J13" s="32" t="s">
        <v>332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4"/>
      <c r="V13" s="33"/>
      <c r="W13" s="39"/>
    </row>
    <row r="14" s="21" customFormat="1" ht="16.5" spans="1:23">
      <c r="A14" s="37" t="s">
        <v>333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3:E13"/>
    <mergeCell ref="F13:G13"/>
    <mergeCell ref="J13:U13"/>
    <mergeCell ref="A14:W14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2:D3"/>
    <mergeCell ref="D4:D7"/>
    <mergeCell ref="D8:D11"/>
    <mergeCell ref="E2:E3"/>
    <mergeCell ref="E4:E7"/>
    <mergeCell ref="E8:E11"/>
    <mergeCell ref="F2:F3"/>
    <mergeCell ref="F4:F7"/>
    <mergeCell ref="F8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40" customFormat="1" ht="16.5" spans="1:14">
      <c r="A2" s="42" t="s">
        <v>335</v>
      </c>
      <c r="B2" s="43" t="s">
        <v>260</v>
      </c>
      <c r="C2" s="43" t="s">
        <v>261</v>
      </c>
      <c r="D2" s="43" t="s">
        <v>262</v>
      </c>
      <c r="E2" s="43" t="s">
        <v>263</v>
      </c>
      <c r="F2" s="43" t="s">
        <v>264</v>
      </c>
      <c r="G2" s="42" t="s">
        <v>336</v>
      </c>
      <c r="H2" s="42" t="s">
        <v>337</v>
      </c>
      <c r="I2" s="42" t="s">
        <v>338</v>
      </c>
      <c r="J2" s="42" t="s">
        <v>337</v>
      </c>
      <c r="K2" s="42" t="s">
        <v>339</v>
      </c>
      <c r="L2" s="42" t="s">
        <v>337</v>
      </c>
      <c r="M2" s="43" t="s">
        <v>300</v>
      </c>
      <c r="N2" s="43" t="s">
        <v>273</v>
      </c>
    </row>
    <row r="3" spans="1:14">
      <c r="A3" s="44"/>
      <c r="B3" s="9"/>
      <c r="C3" s="9"/>
      <c r="D3" s="9"/>
      <c r="E3" s="9"/>
      <c r="F3" s="9"/>
      <c r="G3" s="45"/>
      <c r="H3" s="9"/>
      <c r="I3" s="45"/>
      <c r="J3" s="9"/>
      <c r="K3" s="9"/>
      <c r="L3" s="9"/>
      <c r="M3" s="9"/>
      <c r="N3" s="9"/>
    </row>
    <row r="4" ht="16.5" spans="1:14">
      <c r="A4" s="46" t="s">
        <v>335</v>
      </c>
      <c r="B4" s="47" t="s">
        <v>340</v>
      </c>
      <c r="C4" s="47" t="s">
        <v>301</v>
      </c>
      <c r="D4" s="47" t="s">
        <v>262</v>
      </c>
      <c r="E4" s="43" t="s">
        <v>263</v>
      </c>
      <c r="F4" s="43" t="s">
        <v>264</v>
      </c>
      <c r="G4" s="42" t="s">
        <v>336</v>
      </c>
      <c r="H4" s="42" t="s">
        <v>337</v>
      </c>
      <c r="I4" s="42" t="s">
        <v>338</v>
      </c>
      <c r="J4" s="42" t="s">
        <v>337</v>
      </c>
      <c r="K4" s="42" t="s">
        <v>339</v>
      </c>
      <c r="L4" s="42" t="s">
        <v>337</v>
      </c>
      <c r="M4" s="43" t="s">
        <v>300</v>
      </c>
      <c r="N4" s="43" t="s">
        <v>273</v>
      </c>
    </row>
    <row r="5" spans="1:14">
      <c r="A5" s="44"/>
      <c r="B5" s="9"/>
      <c r="C5" s="9"/>
      <c r="D5" s="9"/>
      <c r="E5" s="9"/>
      <c r="F5" s="9"/>
      <c r="G5" s="45"/>
      <c r="H5" s="9"/>
      <c r="I5" s="9"/>
      <c r="J5" s="9"/>
      <c r="K5" s="9"/>
      <c r="L5" s="9"/>
      <c r="M5" s="9"/>
      <c r="N5" s="9"/>
    </row>
    <row r="6" ht="16.5" spans="1:14">
      <c r="A6" s="46" t="s">
        <v>335</v>
      </c>
      <c r="B6" s="47" t="s">
        <v>340</v>
      </c>
      <c r="C6" s="47" t="s">
        <v>301</v>
      </c>
      <c r="D6" s="47" t="s">
        <v>262</v>
      </c>
      <c r="E6" s="43" t="s">
        <v>263</v>
      </c>
      <c r="F6" s="43" t="s">
        <v>264</v>
      </c>
      <c r="G6" s="42" t="s">
        <v>336</v>
      </c>
      <c r="H6" s="42" t="s">
        <v>337</v>
      </c>
      <c r="I6" s="42" t="s">
        <v>338</v>
      </c>
      <c r="J6" s="42" t="s">
        <v>337</v>
      </c>
      <c r="K6" s="42" t="s">
        <v>339</v>
      </c>
      <c r="L6" s="42" t="s">
        <v>337</v>
      </c>
      <c r="M6" s="43" t="s">
        <v>300</v>
      </c>
      <c r="N6" s="43" t="s">
        <v>273</v>
      </c>
    </row>
    <row r="7" spans="1:14">
      <c r="A7" s="44"/>
      <c r="B7" s="9"/>
      <c r="C7" s="9"/>
      <c r="D7" s="9"/>
      <c r="E7" s="9"/>
      <c r="F7" s="9"/>
      <c r="I7" s="45"/>
      <c r="J7" s="9"/>
      <c r="K7" s="9"/>
      <c r="L7" s="9"/>
      <c r="M7" s="9"/>
      <c r="N7" s="9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2" t="s">
        <v>341</v>
      </c>
      <c r="B11" s="13"/>
      <c r="C11" s="13"/>
      <c r="D11" s="14"/>
      <c r="E11" s="15"/>
      <c r="F11" s="48"/>
      <c r="G11" s="49"/>
      <c r="H11" s="48"/>
      <c r="I11" s="12" t="s">
        <v>342</v>
      </c>
      <c r="J11" s="13"/>
      <c r="K11" s="13"/>
      <c r="L11" s="13"/>
      <c r="M11" s="13"/>
      <c r="N11" s="20"/>
    </row>
    <row r="12" ht="16.5" spans="1:14">
      <c r="A12" s="16" t="s">
        <v>343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H16" sqref="H16"/>
    </sheetView>
  </sheetViews>
  <sheetFormatPr defaultColWidth="9" defaultRowHeight="14.25"/>
  <cols>
    <col min="1" max="1" width="14.125" style="21" customWidth="1"/>
    <col min="2" max="2" width="10.25" style="21" customWidth="1"/>
    <col min="3" max="3" width="13.125" style="21" customWidth="1"/>
    <col min="4" max="4" width="12.875" style="21" customWidth="1"/>
    <col min="5" max="5" width="12.125" style="21" customWidth="1"/>
    <col min="6" max="6" width="14.375" style="21" customWidth="1"/>
    <col min="7" max="7" width="11.625" style="21" customWidth="1"/>
    <col min="8" max="9" width="14" style="21" customWidth="1"/>
    <col min="10" max="10" width="11.5" style="21" customWidth="1"/>
    <col min="11" max="16384" width="9" style="21"/>
  </cols>
  <sheetData>
    <row r="1" s="21" customFormat="1" ht="29.25" spans="1:10">
      <c r="A1" s="24" t="s">
        <v>344</v>
      </c>
      <c r="B1" s="24"/>
      <c r="C1" s="24"/>
      <c r="D1" s="24"/>
      <c r="E1" s="24"/>
      <c r="F1" s="24"/>
      <c r="G1" s="24"/>
      <c r="H1" s="24"/>
      <c r="I1" s="24"/>
      <c r="J1" s="24"/>
    </row>
    <row r="2" s="22" customFormat="1" ht="16.5" spans="1:12">
      <c r="A2" s="2" t="s">
        <v>294</v>
      </c>
      <c r="B2" s="3" t="s">
        <v>264</v>
      </c>
      <c r="C2" s="3" t="s">
        <v>260</v>
      </c>
      <c r="D2" s="3" t="s">
        <v>261</v>
      </c>
      <c r="E2" s="3" t="s">
        <v>262</v>
      </c>
      <c r="F2" s="3" t="s">
        <v>263</v>
      </c>
      <c r="G2" s="2" t="s">
        <v>345</v>
      </c>
      <c r="H2" s="2" t="s">
        <v>346</v>
      </c>
      <c r="I2" s="2" t="s">
        <v>347</v>
      </c>
      <c r="J2" s="2" t="s">
        <v>348</v>
      </c>
      <c r="K2" s="3" t="s">
        <v>300</v>
      </c>
      <c r="L2" s="3" t="s">
        <v>273</v>
      </c>
    </row>
    <row r="3" s="21" customFormat="1" ht="17.25" spans="1:12">
      <c r="A3" s="25" t="s">
        <v>349</v>
      </c>
      <c r="B3" s="26" t="s">
        <v>350</v>
      </c>
      <c r="C3" s="27"/>
      <c r="D3" s="28" t="s">
        <v>275</v>
      </c>
      <c r="E3" s="29" t="s">
        <v>101</v>
      </c>
      <c r="F3" s="28" t="s">
        <v>47</v>
      </c>
      <c r="G3" s="28" t="s">
        <v>351</v>
      </c>
      <c r="H3" s="30" t="s">
        <v>352</v>
      </c>
      <c r="I3" s="26"/>
      <c r="J3" s="26"/>
      <c r="K3" s="30" t="s">
        <v>79</v>
      </c>
      <c r="L3" s="26" t="s">
        <v>278</v>
      </c>
    </row>
    <row r="4" s="21" customFormat="1" ht="17.25" spans="1:12">
      <c r="A4" s="25" t="s">
        <v>353</v>
      </c>
      <c r="B4" s="26" t="s">
        <v>350</v>
      </c>
      <c r="C4" s="27"/>
      <c r="D4" s="28" t="s">
        <v>275</v>
      </c>
      <c r="E4" s="29" t="s">
        <v>102</v>
      </c>
      <c r="F4" s="28" t="s">
        <v>47</v>
      </c>
      <c r="G4" s="28" t="s">
        <v>354</v>
      </c>
      <c r="H4" s="30" t="s">
        <v>352</v>
      </c>
      <c r="I4" s="26"/>
      <c r="J4" s="26"/>
      <c r="K4" s="30" t="s">
        <v>79</v>
      </c>
      <c r="L4" s="26" t="s">
        <v>278</v>
      </c>
    </row>
    <row r="5" s="21" customFormat="1" ht="17.25" spans="1:12">
      <c r="A5" s="25" t="s">
        <v>353</v>
      </c>
      <c r="B5" s="26" t="s">
        <v>350</v>
      </c>
      <c r="C5" s="27"/>
      <c r="D5" s="28" t="s">
        <v>275</v>
      </c>
      <c r="E5" s="29" t="s">
        <v>101</v>
      </c>
      <c r="F5" s="28" t="s">
        <v>47</v>
      </c>
      <c r="G5" s="28" t="s">
        <v>351</v>
      </c>
      <c r="H5" s="30" t="s">
        <v>352</v>
      </c>
      <c r="I5" s="25"/>
      <c r="J5" s="31"/>
      <c r="K5" s="30" t="s">
        <v>79</v>
      </c>
      <c r="L5" s="26" t="s">
        <v>278</v>
      </c>
    </row>
    <row r="6" s="21" customFormat="1" ht="17.25" spans="1:12">
      <c r="A6" s="25" t="s">
        <v>353</v>
      </c>
      <c r="B6" s="26" t="s">
        <v>350</v>
      </c>
      <c r="C6" s="27"/>
      <c r="D6" s="28" t="s">
        <v>275</v>
      </c>
      <c r="E6" s="29" t="s">
        <v>102</v>
      </c>
      <c r="F6" s="28" t="s">
        <v>47</v>
      </c>
      <c r="G6" s="28" t="s">
        <v>354</v>
      </c>
      <c r="H6" s="30" t="s">
        <v>352</v>
      </c>
      <c r="I6" s="25"/>
      <c r="J6" s="31"/>
      <c r="K6" s="30" t="s">
        <v>79</v>
      </c>
      <c r="L6" s="26" t="s">
        <v>278</v>
      </c>
    </row>
    <row r="7" s="21" customFormat="1" spans="1:1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="23" customFormat="1" ht="21" spans="1:12">
      <c r="A8" s="32" t="s">
        <v>355</v>
      </c>
      <c r="B8" s="33"/>
      <c r="C8" s="33"/>
      <c r="D8" s="33"/>
      <c r="E8" s="34"/>
      <c r="F8" s="35"/>
      <c r="G8" s="36"/>
      <c r="H8" s="32" t="s">
        <v>332</v>
      </c>
      <c r="I8" s="33"/>
      <c r="J8" s="33"/>
      <c r="K8" s="33"/>
      <c r="L8" s="39"/>
    </row>
    <row r="9" s="21" customFormat="1" ht="16.5" spans="1:12">
      <c r="A9" s="37" t="s">
        <v>356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32" sqref="G32"/>
    </sheetView>
  </sheetViews>
  <sheetFormatPr defaultColWidth="9" defaultRowHeight="14.25"/>
  <cols>
    <col min="3" max="3" width="13.375" customWidth="1"/>
    <col min="4" max="4" width="12.375" customWidth="1"/>
    <col min="5" max="5" width="16.75" customWidth="1"/>
    <col min="6" max="6" width="15.5" customWidth="1"/>
    <col min="7" max="7" width="18.5" customWidth="1"/>
    <col min="8" max="8" width="20" customWidth="1"/>
    <col min="9" max="9" width="17.5" customWidth="1"/>
  </cols>
  <sheetData>
    <row r="1" ht="29.25" spans="1:9">
      <c r="A1" s="1" t="s">
        <v>357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259</v>
      </c>
      <c r="B2" s="3" t="s">
        <v>264</v>
      </c>
      <c r="C2" s="3" t="s">
        <v>301</v>
      </c>
      <c r="D2" s="3" t="s">
        <v>262</v>
      </c>
      <c r="E2" s="3" t="s">
        <v>263</v>
      </c>
      <c r="F2" s="2" t="s">
        <v>358</v>
      </c>
      <c r="G2" s="2" t="s">
        <v>285</v>
      </c>
      <c r="H2" s="4" t="s">
        <v>286</v>
      </c>
      <c r="I2" s="18" t="s">
        <v>288</v>
      </c>
    </row>
    <row r="3" ht="16.5" spans="1:9">
      <c r="A3" s="2"/>
      <c r="B3" s="5"/>
      <c r="C3" s="5"/>
      <c r="D3" s="5"/>
      <c r="E3" s="5"/>
      <c r="F3" s="2" t="s">
        <v>359</v>
      </c>
      <c r="G3" s="2" t="s">
        <v>289</v>
      </c>
      <c r="H3" s="6"/>
      <c r="I3" s="19"/>
    </row>
    <row r="4" ht="17.25" spans="1:9">
      <c r="A4" s="7">
        <v>1</v>
      </c>
      <c r="B4" s="7"/>
      <c r="C4" s="8" t="s">
        <v>360</v>
      </c>
      <c r="D4" s="9" t="s">
        <v>101</v>
      </c>
      <c r="E4" s="10" t="s">
        <v>47</v>
      </c>
      <c r="F4" s="11">
        <v>0.065</v>
      </c>
      <c r="G4" s="11">
        <v>0.01</v>
      </c>
      <c r="H4" s="11">
        <v>0.08</v>
      </c>
      <c r="I4" s="9" t="s">
        <v>278</v>
      </c>
    </row>
    <row r="5" spans="1:9">
      <c r="A5" s="7"/>
      <c r="B5" s="7"/>
      <c r="C5" s="9"/>
      <c r="D5" s="9"/>
      <c r="E5" s="10"/>
      <c r="F5" s="11"/>
      <c r="G5" s="11"/>
      <c r="H5" s="11"/>
      <c r="I5" s="9"/>
    </row>
    <row r="6" spans="1:9">
      <c r="A6" s="7"/>
      <c r="B6" s="7"/>
      <c r="C6" s="9"/>
      <c r="D6" s="9"/>
      <c r="E6" s="10"/>
      <c r="F6" s="11"/>
      <c r="G6" s="11"/>
      <c r="H6" s="11"/>
      <c r="I6" s="9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21" spans="1:9">
      <c r="A11" s="12" t="s">
        <v>331</v>
      </c>
      <c r="B11" s="13"/>
      <c r="C11" s="13"/>
      <c r="D11" s="14"/>
      <c r="E11" s="15"/>
      <c r="F11" s="12" t="s">
        <v>361</v>
      </c>
      <c r="G11" s="13"/>
      <c r="H11" s="14"/>
      <c r="I11" s="20"/>
    </row>
    <row r="12" ht="16.5" spans="1:9">
      <c r="A12" s="16" t="s">
        <v>362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2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19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20</v>
      </c>
      <c r="E3" s="370"/>
      <c r="F3" s="371" t="s">
        <v>21</v>
      </c>
      <c r="G3" s="372"/>
      <c r="H3" s="369" t="s">
        <v>22</v>
      </c>
      <c r="I3" s="381"/>
    </row>
    <row r="4" ht="27.95" customHeight="1" spans="2:9">
      <c r="B4" s="367" t="s">
        <v>23</v>
      </c>
      <c r="C4" s="368" t="s">
        <v>24</v>
      </c>
      <c r="D4" s="368" t="s">
        <v>25</v>
      </c>
      <c r="E4" s="368" t="s">
        <v>26</v>
      </c>
      <c r="F4" s="373" t="s">
        <v>25</v>
      </c>
      <c r="G4" s="373" t="s">
        <v>26</v>
      </c>
      <c r="H4" s="368" t="s">
        <v>25</v>
      </c>
      <c r="I4" s="382" t="s">
        <v>26</v>
      </c>
    </row>
    <row r="5" ht="27.95" customHeight="1" spans="2:9">
      <c r="B5" s="374" t="s">
        <v>27</v>
      </c>
      <c r="C5" s="7">
        <v>13</v>
      </c>
      <c r="D5" s="7">
        <v>0</v>
      </c>
      <c r="E5" s="7">
        <v>1</v>
      </c>
      <c r="F5" s="375">
        <v>0</v>
      </c>
      <c r="G5" s="375">
        <v>1</v>
      </c>
      <c r="H5" s="7">
        <v>1</v>
      </c>
      <c r="I5" s="383">
        <v>2</v>
      </c>
    </row>
    <row r="6" ht="27.95" customHeight="1" spans="2:9">
      <c r="B6" s="374" t="s">
        <v>28</v>
      </c>
      <c r="C6" s="7">
        <v>20</v>
      </c>
      <c r="D6" s="7">
        <v>0</v>
      </c>
      <c r="E6" s="7">
        <v>1</v>
      </c>
      <c r="F6" s="375">
        <v>1</v>
      </c>
      <c r="G6" s="375">
        <v>2</v>
      </c>
      <c r="H6" s="7">
        <v>2</v>
      </c>
      <c r="I6" s="383">
        <v>3</v>
      </c>
    </row>
    <row r="7" ht="27.95" customHeight="1" spans="2:9">
      <c r="B7" s="374" t="s">
        <v>29</v>
      </c>
      <c r="C7" s="7">
        <v>32</v>
      </c>
      <c r="D7" s="7">
        <v>0</v>
      </c>
      <c r="E7" s="7">
        <v>1</v>
      </c>
      <c r="F7" s="375">
        <v>2</v>
      </c>
      <c r="G7" s="375">
        <v>3</v>
      </c>
      <c r="H7" s="7">
        <v>3</v>
      </c>
      <c r="I7" s="383">
        <v>4</v>
      </c>
    </row>
    <row r="8" ht="27.95" customHeight="1" spans="2:9">
      <c r="B8" s="374" t="s">
        <v>30</v>
      </c>
      <c r="C8" s="7">
        <v>50</v>
      </c>
      <c r="D8" s="7">
        <v>1</v>
      </c>
      <c r="E8" s="7">
        <v>2</v>
      </c>
      <c r="F8" s="375">
        <v>3</v>
      </c>
      <c r="G8" s="375">
        <v>4</v>
      </c>
      <c r="H8" s="7">
        <v>5</v>
      </c>
      <c r="I8" s="383">
        <v>6</v>
      </c>
    </row>
    <row r="9" ht="27.95" customHeight="1" spans="2:9">
      <c r="B9" s="374" t="s">
        <v>31</v>
      </c>
      <c r="C9" s="7">
        <v>80</v>
      </c>
      <c r="D9" s="7">
        <v>2</v>
      </c>
      <c r="E9" s="7">
        <v>3</v>
      </c>
      <c r="F9" s="375">
        <v>5</v>
      </c>
      <c r="G9" s="375">
        <v>6</v>
      </c>
      <c r="H9" s="7">
        <v>7</v>
      </c>
      <c r="I9" s="383">
        <v>8</v>
      </c>
    </row>
    <row r="10" ht="27.95" customHeight="1" spans="2:9">
      <c r="B10" s="374" t="s">
        <v>32</v>
      </c>
      <c r="C10" s="7">
        <v>125</v>
      </c>
      <c r="D10" s="7">
        <v>3</v>
      </c>
      <c r="E10" s="7">
        <v>4</v>
      </c>
      <c r="F10" s="375">
        <v>7</v>
      </c>
      <c r="G10" s="375">
        <v>8</v>
      </c>
      <c r="H10" s="7">
        <v>10</v>
      </c>
      <c r="I10" s="383">
        <v>11</v>
      </c>
    </row>
    <row r="11" ht="27.95" customHeight="1" spans="2:9">
      <c r="B11" s="374" t="s">
        <v>33</v>
      </c>
      <c r="C11" s="7">
        <v>200</v>
      </c>
      <c r="D11" s="7">
        <v>5</v>
      </c>
      <c r="E11" s="7">
        <v>6</v>
      </c>
      <c r="F11" s="375">
        <v>10</v>
      </c>
      <c r="G11" s="375">
        <v>11</v>
      </c>
      <c r="H11" s="7">
        <v>14</v>
      </c>
      <c r="I11" s="383">
        <v>15</v>
      </c>
    </row>
    <row r="12" ht="27.95" customHeight="1" spans="2:9">
      <c r="B12" s="376" t="s">
        <v>34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35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N14" sqref="N14"/>
    </sheetView>
  </sheetViews>
  <sheetFormatPr defaultColWidth="9" defaultRowHeight="14.25"/>
  <cols>
    <col min="1" max="1" width="17" customWidth="1"/>
    <col min="2" max="2" width="13.875" customWidth="1"/>
    <col min="3" max="3" width="12.875" customWidth="1"/>
    <col min="7" max="7" width="14" customWidth="1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193" t="s">
        <v>37</v>
      </c>
      <c r="B2" s="194" t="s">
        <v>38</v>
      </c>
      <c r="C2" s="194"/>
      <c r="D2" s="195" t="s">
        <v>39</v>
      </c>
      <c r="E2" s="195"/>
      <c r="F2" s="194" t="s">
        <v>40</v>
      </c>
      <c r="G2" s="194"/>
      <c r="H2" s="196" t="s">
        <v>41</v>
      </c>
      <c r="I2" s="272" t="s">
        <v>42</v>
      </c>
      <c r="J2" s="272"/>
      <c r="K2" s="273"/>
    </row>
    <row r="3" spans="1:11">
      <c r="A3" s="197" t="s">
        <v>43</v>
      </c>
      <c r="B3" s="198"/>
      <c r="C3" s="199"/>
      <c r="D3" s="200" t="s">
        <v>44</v>
      </c>
      <c r="E3" s="201"/>
      <c r="F3" s="201"/>
      <c r="G3" s="202"/>
      <c r="H3" s="200" t="s">
        <v>45</v>
      </c>
      <c r="I3" s="201"/>
      <c r="J3" s="201"/>
      <c r="K3" s="202"/>
    </row>
    <row r="4" spans="1:11">
      <c r="A4" s="203" t="s">
        <v>46</v>
      </c>
      <c r="B4" s="204" t="s">
        <v>47</v>
      </c>
      <c r="C4" s="205"/>
      <c r="D4" s="203" t="s">
        <v>48</v>
      </c>
      <c r="E4" s="206"/>
      <c r="F4" s="207">
        <v>45061</v>
      </c>
      <c r="G4" s="208"/>
      <c r="H4" s="203" t="s">
        <v>49</v>
      </c>
      <c r="I4" s="206"/>
      <c r="J4" s="204" t="s">
        <v>50</v>
      </c>
      <c r="K4" s="205" t="s">
        <v>51</v>
      </c>
    </row>
    <row r="5" spans="1:11">
      <c r="A5" s="209" t="s">
        <v>52</v>
      </c>
      <c r="B5" s="204" t="s">
        <v>53</v>
      </c>
      <c r="C5" s="205"/>
      <c r="D5" s="203" t="s">
        <v>54</v>
      </c>
      <c r="E5" s="206"/>
      <c r="F5" s="207">
        <v>45041</v>
      </c>
      <c r="G5" s="208"/>
      <c r="H5" s="203" t="s">
        <v>55</v>
      </c>
      <c r="I5" s="206"/>
      <c r="J5" s="204" t="s">
        <v>50</v>
      </c>
      <c r="K5" s="205" t="s">
        <v>51</v>
      </c>
    </row>
    <row r="6" spans="1:11">
      <c r="A6" s="203" t="s">
        <v>56</v>
      </c>
      <c r="B6" s="304">
        <v>2</v>
      </c>
      <c r="C6" s="305">
        <v>6</v>
      </c>
      <c r="D6" s="209" t="s">
        <v>57</v>
      </c>
      <c r="E6" s="231"/>
      <c r="F6" s="207">
        <v>45052</v>
      </c>
      <c r="G6" s="208"/>
      <c r="H6" s="203" t="s">
        <v>58</v>
      </c>
      <c r="I6" s="206"/>
      <c r="J6" s="204" t="s">
        <v>50</v>
      </c>
      <c r="K6" s="205" t="s">
        <v>51</v>
      </c>
    </row>
    <row r="7" spans="1:11">
      <c r="A7" s="203" t="s">
        <v>59</v>
      </c>
      <c r="B7" s="213">
        <v>1600</v>
      </c>
      <c r="C7" s="214"/>
      <c r="D7" s="209" t="s">
        <v>60</v>
      </c>
      <c r="E7" s="230"/>
      <c r="F7" s="207">
        <v>45054</v>
      </c>
      <c r="G7" s="208"/>
      <c r="H7" s="203" t="s">
        <v>61</v>
      </c>
      <c r="I7" s="206"/>
      <c r="J7" s="204" t="s">
        <v>50</v>
      </c>
      <c r="K7" s="205" t="s">
        <v>51</v>
      </c>
    </row>
    <row r="8" ht="15" spans="1:11">
      <c r="A8" s="216" t="s">
        <v>62</v>
      </c>
      <c r="B8" s="217" t="s">
        <v>63</v>
      </c>
      <c r="C8" s="218"/>
      <c r="D8" s="219" t="s">
        <v>64</v>
      </c>
      <c r="E8" s="220"/>
      <c r="F8" s="207">
        <v>45056</v>
      </c>
      <c r="G8" s="208"/>
      <c r="H8" s="219" t="s">
        <v>65</v>
      </c>
      <c r="I8" s="220"/>
      <c r="J8" s="240" t="s">
        <v>50</v>
      </c>
      <c r="K8" s="285" t="s">
        <v>51</v>
      </c>
    </row>
    <row r="9" ht="15" spans="1:11">
      <c r="A9" s="306" t="s">
        <v>66</v>
      </c>
      <c r="B9" s="307"/>
      <c r="C9" s="307"/>
      <c r="D9" s="307"/>
      <c r="E9" s="307"/>
      <c r="F9" s="307"/>
      <c r="G9" s="307"/>
      <c r="H9" s="307"/>
      <c r="I9" s="307"/>
      <c r="J9" s="307"/>
      <c r="K9" s="348"/>
    </row>
    <row r="10" ht="15" spans="1:11">
      <c r="A10" s="264" t="s">
        <v>67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93"/>
    </row>
    <row r="11" spans="1:11">
      <c r="A11" s="308" t="s">
        <v>68</v>
      </c>
      <c r="B11" s="309" t="s">
        <v>69</v>
      </c>
      <c r="C11" s="310" t="s">
        <v>70</v>
      </c>
      <c r="D11" s="311"/>
      <c r="E11" s="312" t="s">
        <v>71</v>
      </c>
      <c r="F11" s="309" t="s">
        <v>69</v>
      </c>
      <c r="G11" s="310" t="s">
        <v>70</v>
      </c>
      <c r="H11" s="310" t="s">
        <v>72</v>
      </c>
      <c r="I11" s="312" t="s">
        <v>73</v>
      </c>
      <c r="J11" s="309" t="s">
        <v>69</v>
      </c>
      <c r="K11" s="349" t="s">
        <v>70</v>
      </c>
    </row>
    <row r="12" spans="1:11">
      <c r="A12" s="209" t="s">
        <v>74</v>
      </c>
      <c r="B12" s="229" t="s">
        <v>69</v>
      </c>
      <c r="C12" s="204" t="s">
        <v>70</v>
      </c>
      <c r="D12" s="230"/>
      <c r="E12" s="231" t="s">
        <v>75</v>
      </c>
      <c r="F12" s="229" t="s">
        <v>69</v>
      </c>
      <c r="G12" s="204" t="s">
        <v>70</v>
      </c>
      <c r="H12" s="204" t="s">
        <v>72</v>
      </c>
      <c r="I12" s="231" t="s">
        <v>76</v>
      </c>
      <c r="J12" s="229" t="s">
        <v>69</v>
      </c>
      <c r="K12" s="205" t="s">
        <v>70</v>
      </c>
    </row>
    <row r="13" spans="1:11">
      <c r="A13" s="209" t="s">
        <v>77</v>
      </c>
      <c r="B13" s="229" t="s">
        <v>69</v>
      </c>
      <c r="C13" s="204" t="s">
        <v>70</v>
      </c>
      <c r="D13" s="230"/>
      <c r="E13" s="231" t="s">
        <v>78</v>
      </c>
      <c r="F13" s="204" t="s">
        <v>79</v>
      </c>
      <c r="G13" s="204" t="s">
        <v>80</v>
      </c>
      <c r="H13" s="204" t="s">
        <v>72</v>
      </c>
      <c r="I13" s="231" t="s">
        <v>81</v>
      </c>
      <c r="J13" s="229" t="s">
        <v>69</v>
      </c>
      <c r="K13" s="205" t="s">
        <v>70</v>
      </c>
    </row>
    <row r="14" ht="15" spans="1:11">
      <c r="A14" s="219" t="s">
        <v>82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5"/>
    </row>
    <row r="15" ht="15" spans="1:11">
      <c r="A15" s="264" t="s">
        <v>83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93"/>
    </row>
    <row r="16" spans="1:11">
      <c r="A16" s="313" t="s">
        <v>84</v>
      </c>
      <c r="B16" s="310" t="s">
        <v>79</v>
      </c>
      <c r="C16" s="310" t="s">
        <v>80</v>
      </c>
      <c r="D16" s="314"/>
      <c r="E16" s="315" t="s">
        <v>85</v>
      </c>
      <c r="F16" s="310" t="s">
        <v>79</v>
      </c>
      <c r="G16" s="310" t="s">
        <v>80</v>
      </c>
      <c r="H16" s="316"/>
      <c r="I16" s="315" t="s">
        <v>86</v>
      </c>
      <c r="J16" s="310" t="s">
        <v>79</v>
      </c>
      <c r="K16" s="349" t="s">
        <v>80</v>
      </c>
    </row>
    <row r="17" spans="1:11">
      <c r="A17" s="212" t="s">
        <v>87</v>
      </c>
      <c r="B17" s="204" t="s">
        <v>79</v>
      </c>
      <c r="C17" s="204" t="s">
        <v>80</v>
      </c>
      <c r="D17" s="210"/>
      <c r="E17" s="249" t="s">
        <v>88</v>
      </c>
      <c r="F17" s="204" t="s">
        <v>79</v>
      </c>
      <c r="G17" s="204" t="s">
        <v>80</v>
      </c>
      <c r="H17" s="317"/>
      <c r="I17" s="249" t="s">
        <v>89</v>
      </c>
      <c r="J17" s="204" t="s">
        <v>79</v>
      </c>
      <c r="K17" s="205" t="s">
        <v>80</v>
      </c>
    </row>
    <row r="18" ht="15" spans="1:11">
      <c r="A18" s="318" t="s">
        <v>90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0"/>
    </row>
    <row r="19" ht="15" spans="1:11">
      <c r="A19" s="264" t="s">
        <v>91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93"/>
    </row>
    <row r="20" spans="1:11">
      <c r="A20" s="320" t="s">
        <v>92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1"/>
    </row>
    <row r="21" spans="1:11">
      <c r="A21" s="322" t="s">
        <v>93</v>
      </c>
      <c r="B21" s="249" t="s">
        <v>94</v>
      </c>
      <c r="C21" s="249" t="s">
        <v>95</v>
      </c>
      <c r="D21" s="249" t="s">
        <v>96</v>
      </c>
      <c r="E21" s="249" t="s">
        <v>97</v>
      </c>
      <c r="F21" s="249" t="s">
        <v>98</v>
      </c>
      <c r="G21" s="249" t="s">
        <v>99</v>
      </c>
      <c r="H21" s="249"/>
      <c r="I21" s="249"/>
      <c r="J21" s="249"/>
      <c r="K21" s="288" t="s">
        <v>100</v>
      </c>
    </row>
    <row r="22" spans="1:11">
      <c r="A22" s="215" t="s">
        <v>101</v>
      </c>
      <c r="B22" s="323" t="s">
        <v>79</v>
      </c>
      <c r="C22" s="323" t="s">
        <v>79</v>
      </c>
      <c r="D22" s="323" t="s">
        <v>79</v>
      </c>
      <c r="E22" s="323" t="s">
        <v>79</v>
      </c>
      <c r="F22" s="323" t="s">
        <v>79</v>
      </c>
      <c r="G22" s="323" t="s">
        <v>79</v>
      </c>
      <c r="H22" s="323"/>
      <c r="I22" s="323"/>
      <c r="J22" s="323"/>
      <c r="K22" s="352"/>
    </row>
    <row r="23" spans="1:11">
      <c r="A23" s="215" t="s">
        <v>102</v>
      </c>
      <c r="B23" s="323" t="s">
        <v>79</v>
      </c>
      <c r="C23" s="323" t="s">
        <v>79</v>
      </c>
      <c r="D23" s="323" t="s">
        <v>79</v>
      </c>
      <c r="E23" s="323" t="s">
        <v>79</v>
      </c>
      <c r="F23" s="323" t="s">
        <v>79</v>
      </c>
      <c r="G23" s="323" t="s">
        <v>79</v>
      </c>
      <c r="H23" s="323"/>
      <c r="I23" s="323"/>
      <c r="J23" s="323"/>
      <c r="K23" s="353"/>
    </row>
    <row r="24" spans="1:11">
      <c r="A24" s="215"/>
      <c r="B24" s="323"/>
      <c r="C24" s="323"/>
      <c r="D24" s="323"/>
      <c r="E24" s="323"/>
      <c r="F24" s="323"/>
      <c r="G24" s="323"/>
      <c r="H24" s="323"/>
      <c r="I24" s="323"/>
      <c r="J24" s="323"/>
      <c r="K24" s="353"/>
    </row>
    <row r="25" spans="1:11">
      <c r="A25" s="215"/>
      <c r="B25" s="323"/>
      <c r="C25" s="323"/>
      <c r="D25" s="323"/>
      <c r="E25" s="323"/>
      <c r="F25" s="323"/>
      <c r="G25" s="323"/>
      <c r="H25" s="323"/>
      <c r="I25" s="323"/>
      <c r="J25" s="323"/>
      <c r="K25" s="354"/>
    </row>
    <row r="26" spans="1:11">
      <c r="A26" s="215"/>
      <c r="B26" s="323"/>
      <c r="C26" s="323"/>
      <c r="D26" s="323"/>
      <c r="E26" s="323"/>
      <c r="F26" s="323"/>
      <c r="G26" s="323"/>
      <c r="H26" s="323"/>
      <c r="I26" s="323"/>
      <c r="J26" s="323"/>
      <c r="K26" s="354"/>
    </row>
    <row r="27" spans="1:11">
      <c r="A27" s="215"/>
      <c r="B27" s="323"/>
      <c r="C27" s="323"/>
      <c r="D27" s="323"/>
      <c r="E27" s="323"/>
      <c r="F27" s="323"/>
      <c r="G27" s="323"/>
      <c r="H27" s="323"/>
      <c r="I27" s="323"/>
      <c r="J27" s="323"/>
      <c r="K27" s="354"/>
    </row>
    <row r="28" ht="15" spans="1:11">
      <c r="A28" s="215"/>
      <c r="B28" s="323"/>
      <c r="C28" s="323"/>
      <c r="D28" s="323"/>
      <c r="E28" s="323"/>
      <c r="F28" s="323"/>
      <c r="G28" s="323"/>
      <c r="H28" s="323"/>
      <c r="I28" s="323"/>
      <c r="J28" s="323"/>
      <c r="K28" s="354"/>
    </row>
    <row r="29" ht="15" spans="1:11">
      <c r="A29" s="324" t="s">
        <v>103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5"/>
    </row>
    <row r="30" spans="1:11">
      <c r="A30" s="326" t="s">
        <v>104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6"/>
    </row>
    <row r="31" ht="15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ht="15" spans="1:11">
      <c r="A32" s="324" t="s">
        <v>105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5"/>
    </row>
    <row r="33" spans="1:11">
      <c r="A33" s="330" t="s">
        <v>106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ht="15" spans="1:11">
      <c r="A34" s="244" t="s">
        <v>107</v>
      </c>
      <c r="B34" s="245"/>
      <c r="C34" s="204" t="s">
        <v>50</v>
      </c>
      <c r="D34" s="204" t="s">
        <v>51</v>
      </c>
      <c r="E34" s="332" t="s">
        <v>108</v>
      </c>
      <c r="F34" s="333"/>
      <c r="G34" s="333"/>
      <c r="H34" s="333"/>
      <c r="I34" s="333"/>
      <c r="J34" s="333"/>
      <c r="K34" s="359"/>
    </row>
    <row r="35" ht="15" spans="1:11">
      <c r="A35" s="334" t="s">
        <v>109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pans="1:11">
      <c r="A36" s="335" t="s">
        <v>110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spans="1:11">
      <c r="A37" s="254" t="s">
        <v>111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14"/>
    </row>
    <row r="38" spans="1:11">
      <c r="A38" s="254" t="s">
        <v>112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14"/>
    </row>
    <row r="39" spans="1:11">
      <c r="A39" s="254" t="s">
        <v>113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14"/>
    </row>
    <row r="40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4"/>
    </row>
    <row r="4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4"/>
    </row>
    <row r="42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4"/>
    </row>
    <row r="43" ht="15" spans="1:11">
      <c r="A43" s="250" t="s">
        <v>114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9"/>
    </row>
    <row r="44" ht="15" spans="1:11">
      <c r="A44" s="264" t="s">
        <v>115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93"/>
    </row>
    <row r="45" spans="1:11">
      <c r="A45" s="313" t="s">
        <v>116</v>
      </c>
      <c r="B45" s="310" t="s">
        <v>79</v>
      </c>
      <c r="C45" s="310" t="s">
        <v>80</v>
      </c>
      <c r="D45" s="310" t="s">
        <v>72</v>
      </c>
      <c r="E45" s="315" t="s">
        <v>117</v>
      </c>
      <c r="F45" s="310" t="s">
        <v>79</v>
      </c>
      <c r="G45" s="310" t="s">
        <v>80</v>
      </c>
      <c r="H45" s="310" t="s">
        <v>72</v>
      </c>
      <c r="I45" s="315" t="s">
        <v>118</v>
      </c>
      <c r="J45" s="310" t="s">
        <v>79</v>
      </c>
      <c r="K45" s="349" t="s">
        <v>80</v>
      </c>
    </row>
    <row r="46" spans="1:11">
      <c r="A46" s="212" t="s">
        <v>71</v>
      </c>
      <c r="B46" s="204" t="s">
        <v>79</v>
      </c>
      <c r="C46" s="204" t="s">
        <v>80</v>
      </c>
      <c r="D46" s="204" t="s">
        <v>72</v>
      </c>
      <c r="E46" s="249" t="s">
        <v>78</v>
      </c>
      <c r="F46" s="204" t="s">
        <v>79</v>
      </c>
      <c r="G46" s="204" t="s">
        <v>80</v>
      </c>
      <c r="H46" s="204" t="s">
        <v>72</v>
      </c>
      <c r="I46" s="249" t="s">
        <v>89</v>
      </c>
      <c r="J46" s="204" t="s">
        <v>79</v>
      </c>
      <c r="K46" s="205" t="s">
        <v>80</v>
      </c>
    </row>
    <row r="47" ht="15" spans="1:11">
      <c r="A47" s="219" t="s">
        <v>82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5"/>
    </row>
    <row r="48" ht="15" spans="1:11">
      <c r="A48" s="334" t="s">
        <v>119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ht="15" spans="1:11">
      <c r="A50" s="337" t="s">
        <v>120</v>
      </c>
      <c r="B50" s="338" t="s">
        <v>121</v>
      </c>
      <c r="C50" s="338"/>
      <c r="D50" s="339" t="s">
        <v>122</v>
      </c>
      <c r="E50" s="340" t="s">
        <v>123</v>
      </c>
      <c r="F50" s="341" t="s">
        <v>124</v>
      </c>
      <c r="G50" s="342">
        <v>45041</v>
      </c>
      <c r="H50" s="343" t="s">
        <v>125</v>
      </c>
      <c r="I50" s="361"/>
      <c r="J50" s="362" t="s">
        <v>126</v>
      </c>
      <c r="K50" s="363"/>
    </row>
    <row r="51" ht="15" spans="1:11">
      <c r="A51" s="334" t="s">
        <v>127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ht="15" spans="1:11">
      <c r="A53" s="337" t="s">
        <v>120</v>
      </c>
      <c r="B53" s="338" t="s">
        <v>121</v>
      </c>
      <c r="C53" s="338"/>
      <c r="D53" s="339" t="s">
        <v>122</v>
      </c>
      <c r="E53" s="346"/>
      <c r="F53" s="341" t="s">
        <v>128</v>
      </c>
      <c r="G53" s="342"/>
      <c r="H53" s="343" t="s">
        <v>125</v>
      </c>
      <c r="I53" s="361"/>
      <c r="J53" s="362"/>
      <c r="K53" s="363"/>
    </row>
    <row r="54" spans="1:11">
      <c r="A54" s="347"/>
      <c r="B54" s="347"/>
      <c r="C54" s="347"/>
      <c r="D54" s="347"/>
      <c r="E54" s="347"/>
      <c r="F54" s="347"/>
      <c r="G54" s="347"/>
      <c r="H54" s="347"/>
      <c r="I54" s="347"/>
      <c r="J54" s="347"/>
      <c r="K54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295275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G28" sqref="G28"/>
    </sheetView>
  </sheetViews>
  <sheetFormatPr defaultColWidth="9" defaultRowHeight="14.25"/>
  <cols>
    <col min="11" max="11" width="9.5" customWidth="1"/>
    <col min="16" max="16" width="9.5" customWidth="1"/>
    <col min="17" max="17" width="8.75" customWidth="1"/>
  </cols>
  <sheetData>
    <row r="1" ht="24.75" spans="1:21">
      <c r="A1" s="82" t="s">
        <v>129</v>
      </c>
      <c r="B1" s="82"/>
      <c r="C1" s="82"/>
      <c r="D1" s="82"/>
      <c r="E1" s="82"/>
      <c r="F1" s="82"/>
      <c r="G1" s="82"/>
      <c r="H1" s="82"/>
      <c r="I1" s="101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21"/>
    </row>
    <row r="2" ht="16.5" spans="1:21">
      <c r="A2" s="83" t="s">
        <v>130</v>
      </c>
      <c r="B2" s="83"/>
      <c r="C2" s="83" t="s">
        <v>131</v>
      </c>
      <c r="D2" s="83"/>
      <c r="E2" s="83"/>
      <c r="F2" s="83" t="s">
        <v>132</v>
      </c>
      <c r="G2" s="84">
        <v>43946</v>
      </c>
      <c r="H2" s="85"/>
      <c r="I2" s="101"/>
      <c r="K2" s="103"/>
      <c r="L2" s="103" t="s">
        <v>131</v>
      </c>
      <c r="M2" s="103"/>
      <c r="N2" s="103"/>
      <c r="O2" s="103"/>
      <c r="P2" s="103"/>
      <c r="Q2" s="103"/>
      <c r="R2" s="103" t="s">
        <v>132</v>
      </c>
      <c r="S2" s="104">
        <v>43946</v>
      </c>
      <c r="T2" s="122"/>
      <c r="U2" s="121"/>
    </row>
    <row r="3" ht="16.5" spans="1:21">
      <c r="A3" s="86" t="s">
        <v>133</v>
      </c>
      <c r="B3" s="87" t="str">
        <f>[1]封面!G4</f>
        <v>男式徒步裤</v>
      </c>
      <c r="C3" s="88"/>
      <c r="D3" s="88"/>
      <c r="E3" s="88"/>
      <c r="F3" s="86" t="s">
        <v>134</v>
      </c>
      <c r="G3" s="87">
        <v>81833</v>
      </c>
      <c r="H3" s="89"/>
      <c r="I3" s="105" t="s">
        <v>135</v>
      </c>
      <c r="K3" s="87">
        <f>[1]封面!Q4</f>
        <v>0</v>
      </c>
      <c r="L3" s="88"/>
      <c r="M3" s="88"/>
      <c r="N3" s="88"/>
      <c r="O3" s="88"/>
      <c r="P3" s="88"/>
      <c r="Q3" s="89"/>
      <c r="R3" s="86" t="s">
        <v>134</v>
      </c>
      <c r="S3" s="87">
        <v>81833</v>
      </c>
      <c r="T3" s="89"/>
      <c r="U3" s="105" t="s">
        <v>135</v>
      </c>
    </row>
    <row r="4" spans="1:21">
      <c r="A4" s="90" t="s">
        <v>136</v>
      </c>
      <c r="B4" s="90"/>
      <c r="C4" s="90"/>
      <c r="D4" s="90"/>
      <c r="E4" s="90"/>
      <c r="F4" s="90"/>
      <c r="G4" s="90"/>
      <c r="H4" s="90"/>
      <c r="I4" s="90"/>
      <c r="K4" s="299"/>
      <c r="L4" s="300"/>
      <c r="M4" s="300"/>
      <c r="N4" s="300"/>
      <c r="O4" s="300"/>
      <c r="P4" s="300"/>
      <c r="Q4" s="300"/>
      <c r="R4" s="300"/>
      <c r="S4" s="300"/>
      <c r="T4" s="300"/>
      <c r="U4" s="302"/>
    </row>
    <row r="5" spans="1:21">
      <c r="A5" s="91" t="s">
        <v>137</v>
      </c>
      <c r="B5" s="92" t="s">
        <v>94</v>
      </c>
      <c r="C5" s="92" t="s">
        <v>95</v>
      </c>
      <c r="D5" s="93" t="s">
        <v>96</v>
      </c>
      <c r="E5" s="92" t="s">
        <v>97</v>
      </c>
      <c r="F5" s="92" t="s">
        <v>98</v>
      </c>
      <c r="G5" s="92" t="s">
        <v>99</v>
      </c>
      <c r="H5" s="92" t="s">
        <v>138</v>
      </c>
      <c r="I5" s="110" t="s">
        <v>139</v>
      </c>
      <c r="K5" s="92" t="s">
        <v>94</v>
      </c>
      <c r="L5" s="92" t="s">
        <v>95</v>
      </c>
      <c r="M5" s="92" t="s">
        <v>96</v>
      </c>
      <c r="N5" s="92" t="s">
        <v>96</v>
      </c>
      <c r="O5" s="92" t="s">
        <v>96</v>
      </c>
      <c r="P5" s="93" t="s">
        <v>96</v>
      </c>
      <c r="Q5" s="92" t="s">
        <v>97</v>
      </c>
      <c r="R5" s="92" t="s">
        <v>98</v>
      </c>
      <c r="S5" s="92" t="s">
        <v>99</v>
      </c>
      <c r="T5" s="92" t="s">
        <v>138</v>
      </c>
      <c r="U5" s="110" t="s">
        <v>139</v>
      </c>
    </row>
    <row r="6" spans="1:21">
      <c r="A6" s="91" t="s">
        <v>140</v>
      </c>
      <c r="B6" s="94" t="s">
        <v>141</v>
      </c>
      <c r="C6" s="94" t="s">
        <v>142</v>
      </c>
      <c r="D6" s="95" t="s">
        <v>143</v>
      </c>
      <c r="E6" s="94" t="s">
        <v>144</v>
      </c>
      <c r="F6" s="94" t="s">
        <v>145</v>
      </c>
      <c r="G6" s="94" t="s">
        <v>146</v>
      </c>
      <c r="H6" s="94" t="s">
        <v>147</v>
      </c>
      <c r="I6" s="113"/>
      <c r="K6" s="94" t="s">
        <v>141</v>
      </c>
      <c r="L6" s="94" t="s">
        <v>142</v>
      </c>
      <c r="M6" s="94" t="s">
        <v>143</v>
      </c>
      <c r="N6" s="94" t="s">
        <v>143</v>
      </c>
      <c r="O6" s="94" t="s">
        <v>143</v>
      </c>
      <c r="P6" s="95" t="s">
        <v>143</v>
      </c>
      <c r="Q6" s="94" t="s">
        <v>144</v>
      </c>
      <c r="R6" s="94" t="s">
        <v>145</v>
      </c>
      <c r="S6" s="94" t="s">
        <v>146</v>
      </c>
      <c r="T6" s="94" t="s">
        <v>147</v>
      </c>
      <c r="U6" s="113"/>
    </row>
    <row r="7" spans="1:21">
      <c r="A7" s="91" t="s">
        <v>148</v>
      </c>
      <c r="B7" s="96">
        <f>C7-2.1</f>
        <v>98.8</v>
      </c>
      <c r="C7" s="96">
        <f>D7-2.1</f>
        <v>100.9</v>
      </c>
      <c r="D7" s="97">
        <v>103</v>
      </c>
      <c r="E7" s="96">
        <f>D7+2.1</f>
        <v>105.1</v>
      </c>
      <c r="F7" s="96">
        <f>E7+2.1</f>
        <v>107.2</v>
      </c>
      <c r="G7" s="96">
        <f>F7+2.1</f>
        <v>109.3</v>
      </c>
      <c r="H7" s="96">
        <f>G7+2.1</f>
        <v>111.4</v>
      </c>
      <c r="I7" s="114" t="s">
        <v>149</v>
      </c>
      <c r="K7" s="96"/>
      <c r="L7" s="96"/>
      <c r="M7" s="96">
        <v>0.6</v>
      </c>
      <c r="N7" s="96">
        <v>1</v>
      </c>
      <c r="O7" s="96">
        <v>0.5</v>
      </c>
      <c r="P7" s="97">
        <v>1</v>
      </c>
      <c r="Q7" s="96"/>
      <c r="R7" s="96"/>
      <c r="S7" s="96"/>
      <c r="T7" s="96"/>
      <c r="U7" s="114" t="s">
        <v>149</v>
      </c>
    </row>
    <row r="8" spans="1:21">
      <c r="A8" s="91" t="s">
        <v>150</v>
      </c>
      <c r="B8" s="96">
        <f>C8-1.5</f>
        <v>71</v>
      </c>
      <c r="C8" s="96">
        <f>D8-1.5</f>
        <v>72.5</v>
      </c>
      <c r="D8" s="97">
        <v>74</v>
      </c>
      <c r="E8" s="96">
        <f>D8+1.5</f>
        <v>75.5</v>
      </c>
      <c r="F8" s="96">
        <f>E8+1.5</f>
        <v>77</v>
      </c>
      <c r="G8" s="96">
        <f>F8+1.5</f>
        <v>78.5</v>
      </c>
      <c r="H8" s="96">
        <f>G8+1.5</f>
        <v>80</v>
      </c>
      <c r="I8" s="117" t="s">
        <v>149</v>
      </c>
      <c r="K8" s="96"/>
      <c r="L8" s="96"/>
      <c r="M8" s="96">
        <v>0.5</v>
      </c>
      <c r="N8" s="96">
        <v>0.5</v>
      </c>
      <c r="O8" s="96">
        <v>0</v>
      </c>
      <c r="P8" s="97">
        <v>0.5</v>
      </c>
      <c r="Q8" s="96"/>
      <c r="R8" s="96"/>
      <c r="S8" s="96"/>
      <c r="T8" s="96"/>
      <c r="U8" s="117" t="s">
        <v>149</v>
      </c>
    </row>
    <row r="9" spans="1:21">
      <c r="A9" s="91" t="s">
        <v>151</v>
      </c>
      <c r="B9" s="96">
        <f>C9-4</f>
        <v>76</v>
      </c>
      <c r="C9" s="96">
        <f>D9-4</f>
        <v>80</v>
      </c>
      <c r="D9" s="97">
        <v>84</v>
      </c>
      <c r="E9" s="96">
        <f>D9+4</f>
        <v>88</v>
      </c>
      <c r="F9" s="96">
        <f>E9+5</f>
        <v>93</v>
      </c>
      <c r="G9" s="96">
        <f>F9+6</f>
        <v>99</v>
      </c>
      <c r="H9" s="96">
        <f>G9+6</f>
        <v>105</v>
      </c>
      <c r="I9" s="117" t="s">
        <v>149</v>
      </c>
      <c r="K9" s="96"/>
      <c r="L9" s="96"/>
      <c r="M9" s="96">
        <v>0</v>
      </c>
      <c r="N9" s="96">
        <v>0</v>
      </c>
      <c r="O9" s="96">
        <v>0.5</v>
      </c>
      <c r="P9" s="97">
        <v>0.5</v>
      </c>
      <c r="Q9" s="96"/>
      <c r="R9" s="96"/>
      <c r="S9" s="96"/>
      <c r="T9" s="96"/>
      <c r="U9" s="117" t="s">
        <v>149</v>
      </c>
    </row>
    <row r="10" spans="1:21">
      <c r="A10" s="91" t="s">
        <v>152</v>
      </c>
      <c r="B10" s="96">
        <f>C10-4</f>
        <v>84</v>
      </c>
      <c r="C10" s="96">
        <f>D10-4</f>
        <v>88</v>
      </c>
      <c r="D10" s="97">
        <v>92</v>
      </c>
      <c r="E10" s="96">
        <f>D10+4</f>
        <v>96</v>
      </c>
      <c r="F10" s="96">
        <f>E10+5</f>
        <v>101</v>
      </c>
      <c r="G10" s="96">
        <f>F10+6</f>
        <v>107</v>
      </c>
      <c r="H10" s="96">
        <f>G10+6</f>
        <v>113</v>
      </c>
      <c r="I10" s="117" t="s">
        <v>149</v>
      </c>
      <c r="K10" s="96"/>
      <c r="L10" s="96"/>
      <c r="M10" s="96">
        <v>0</v>
      </c>
      <c r="N10" s="96">
        <v>0</v>
      </c>
      <c r="O10" s="96">
        <v>0</v>
      </c>
      <c r="P10" s="97">
        <v>0</v>
      </c>
      <c r="Q10" s="96"/>
      <c r="R10" s="96"/>
      <c r="S10" s="96"/>
      <c r="T10" s="96"/>
      <c r="U10" s="117" t="s">
        <v>149</v>
      </c>
    </row>
    <row r="11" spans="1:21">
      <c r="A11" s="91" t="s">
        <v>153</v>
      </c>
      <c r="B11" s="98">
        <f>C11-3.6</f>
        <v>98.8</v>
      </c>
      <c r="C11" s="98">
        <f>D11-3.6</f>
        <v>102.4</v>
      </c>
      <c r="D11" s="99">
        <v>106</v>
      </c>
      <c r="E11" s="98">
        <f>D11+4</f>
        <v>110</v>
      </c>
      <c r="F11" s="98">
        <f>E11+4</f>
        <v>114</v>
      </c>
      <c r="G11" s="98">
        <f>F11+4</f>
        <v>118</v>
      </c>
      <c r="H11" s="98">
        <f>G11+4</f>
        <v>122</v>
      </c>
      <c r="I11" s="117" t="s">
        <v>149</v>
      </c>
      <c r="K11" s="98"/>
      <c r="L11" s="98"/>
      <c r="M11" s="98">
        <v>0.7</v>
      </c>
      <c r="N11" s="98">
        <v>0.5</v>
      </c>
      <c r="O11" s="98">
        <v>0</v>
      </c>
      <c r="P11" s="99">
        <v>1</v>
      </c>
      <c r="Q11" s="98"/>
      <c r="R11" s="98"/>
      <c r="S11" s="98"/>
      <c r="T11" s="98"/>
      <c r="U11" s="117" t="s">
        <v>149</v>
      </c>
    </row>
    <row r="12" spans="1:21">
      <c r="A12" s="91" t="s">
        <v>154</v>
      </c>
      <c r="B12" s="96">
        <f>C12-2.3/2</f>
        <v>29.7</v>
      </c>
      <c r="C12" s="96">
        <f>D12-2.3/2</f>
        <v>30.85</v>
      </c>
      <c r="D12" s="97">
        <v>32</v>
      </c>
      <c r="E12" s="96">
        <f>D12+2.6/2</f>
        <v>33.3</v>
      </c>
      <c r="F12" s="96">
        <f>E12+2.6/2</f>
        <v>34.6</v>
      </c>
      <c r="G12" s="96">
        <f>F12+2.6/2</f>
        <v>35.9</v>
      </c>
      <c r="H12" s="96">
        <f>G12+2.6/2</f>
        <v>37.2</v>
      </c>
      <c r="I12" s="117" t="s">
        <v>149</v>
      </c>
      <c r="K12" s="96"/>
      <c r="L12" s="96"/>
      <c r="M12" s="96">
        <v>0</v>
      </c>
      <c r="N12" s="96">
        <v>0</v>
      </c>
      <c r="O12" s="96">
        <v>0.3</v>
      </c>
      <c r="P12" s="97">
        <v>-0.3</v>
      </c>
      <c r="Q12" s="96"/>
      <c r="R12" s="96"/>
      <c r="S12" s="96"/>
      <c r="T12" s="96"/>
      <c r="U12" s="117" t="s">
        <v>149</v>
      </c>
    </row>
    <row r="13" ht="18" spans="1:21">
      <c r="A13" s="91" t="s">
        <v>155</v>
      </c>
      <c r="B13" s="96">
        <f>C13-0.7</f>
        <v>21.1</v>
      </c>
      <c r="C13" s="96">
        <f>D13-0.7</f>
        <v>21.8</v>
      </c>
      <c r="D13" s="97">
        <v>22.5</v>
      </c>
      <c r="E13" s="96">
        <f>D13+0.7</f>
        <v>23.2</v>
      </c>
      <c r="F13" s="96">
        <f>E13+0.7</f>
        <v>23.9</v>
      </c>
      <c r="G13" s="96">
        <f>F13+0.9</f>
        <v>24.8</v>
      </c>
      <c r="H13" s="96">
        <f>G13+0.9</f>
        <v>25.7</v>
      </c>
      <c r="I13" s="117" t="s">
        <v>149</v>
      </c>
      <c r="K13" s="96"/>
      <c r="L13" s="96"/>
      <c r="M13" s="96">
        <v>-0.5</v>
      </c>
      <c r="N13" s="96">
        <v>0</v>
      </c>
      <c r="O13" s="96">
        <v>-0.5</v>
      </c>
      <c r="P13" s="301">
        <v>-0.5</v>
      </c>
      <c r="Q13" s="96"/>
      <c r="R13" s="96"/>
      <c r="S13" s="96"/>
      <c r="T13" s="96"/>
      <c r="U13" s="117" t="s">
        <v>149</v>
      </c>
    </row>
    <row r="14" spans="1:21">
      <c r="A14" s="91" t="s">
        <v>156</v>
      </c>
      <c r="B14" s="96">
        <f>C14-0.5</f>
        <v>19</v>
      </c>
      <c r="C14" s="96">
        <f>D14-0.5</f>
        <v>19.5</v>
      </c>
      <c r="D14" s="97">
        <v>20</v>
      </c>
      <c r="E14" s="96">
        <f t="shared" ref="E14:F14" si="0">D14+0.5</f>
        <v>20.5</v>
      </c>
      <c r="F14" s="96">
        <f t="shared" si="0"/>
        <v>21</v>
      </c>
      <c r="G14" s="96">
        <f>F14+0.7</f>
        <v>21.7</v>
      </c>
      <c r="H14" s="96">
        <f>G14+0.7</f>
        <v>22.4</v>
      </c>
      <c r="I14" s="117" t="s">
        <v>157</v>
      </c>
      <c r="K14" s="96"/>
      <c r="L14" s="96"/>
      <c r="M14" s="96">
        <v>0.3</v>
      </c>
      <c r="N14" s="96">
        <v>0</v>
      </c>
      <c r="O14" s="96">
        <v>0</v>
      </c>
      <c r="P14" s="97">
        <v>0</v>
      </c>
      <c r="Q14" s="96"/>
      <c r="R14" s="96"/>
      <c r="S14" s="96"/>
      <c r="T14" s="96"/>
      <c r="U14" s="117" t="s">
        <v>157</v>
      </c>
    </row>
    <row r="15" spans="1:21">
      <c r="A15" s="91" t="s">
        <v>158</v>
      </c>
      <c r="B15" s="96">
        <f>C15-0.7</f>
        <v>27.7</v>
      </c>
      <c r="C15" s="96">
        <f>D15-0.6</f>
        <v>28.4</v>
      </c>
      <c r="D15" s="97">
        <v>29</v>
      </c>
      <c r="E15" s="96">
        <f>D15+0.6</f>
        <v>29.6</v>
      </c>
      <c r="F15" s="96">
        <f>E15+0.7</f>
        <v>30.3</v>
      </c>
      <c r="G15" s="96">
        <f>F15+0.6</f>
        <v>30.9</v>
      </c>
      <c r="H15" s="96">
        <f>G15+0.7</f>
        <v>31.6</v>
      </c>
      <c r="I15" s="117" t="s">
        <v>159</v>
      </c>
      <c r="K15" s="96"/>
      <c r="L15" s="96"/>
      <c r="M15" s="96">
        <v>0</v>
      </c>
      <c r="N15" s="96">
        <v>0.5</v>
      </c>
      <c r="O15" s="96">
        <v>0.5</v>
      </c>
      <c r="P15" s="97">
        <v>0</v>
      </c>
      <c r="Q15" s="96"/>
      <c r="R15" s="96"/>
      <c r="S15" s="96"/>
      <c r="T15" s="96"/>
      <c r="U15" s="117" t="s">
        <v>159</v>
      </c>
    </row>
    <row r="16" spans="1:21">
      <c r="A16" s="91" t="s">
        <v>160</v>
      </c>
      <c r="B16" s="96">
        <f>C16-0.9</f>
        <v>41.2</v>
      </c>
      <c r="C16" s="96">
        <f>D16-0.9</f>
        <v>42.1</v>
      </c>
      <c r="D16" s="97">
        <v>43</v>
      </c>
      <c r="E16" s="96">
        <f>D16+1.1</f>
        <v>44.1</v>
      </c>
      <c r="F16" s="96">
        <f>E16+1.1</f>
        <v>45.2</v>
      </c>
      <c r="G16" s="96">
        <f>F16+1.1</f>
        <v>46.3</v>
      </c>
      <c r="H16" s="96">
        <f>G16+1.1</f>
        <v>47.4</v>
      </c>
      <c r="I16" s="117" t="s">
        <v>157</v>
      </c>
      <c r="K16" s="96"/>
      <c r="L16" s="96"/>
      <c r="M16" s="96">
        <v>0.2</v>
      </c>
      <c r="N16" s="96">
        <v>0</v>
      </c>
      <c r="O16" s="96">
        <v>0</v>
      </c>
      <c r="P16" s="97">
        <v>0.5</v>
      </c>
      <c r="Q16" s="96"/>
      <c r="R16" s="96"/>
      <c r="S16" s="96"/>
      <c r="T16" s="96"/>
      <c r="U16" s="117" t="s">
        <v>157</v>
      </c>
    </row>
    <row r="17" spans="1:21">
      <c r="A17" s="91" t="s">
        <v>161</v>
      </c>
      <c r="B17" s="96">
        <f>D17-0.5</f>
        <v>14</v>
      </c>
      <c r="C17" s="96">
        <f>B17</f>
        <v>14</v>
      </c>
      <c r="D17" s="97">
        <v>14.5</v>
      </c>
      <c r="E17" s="96">
        <f>D17</f>
        <v>14.5</v>
      </c>
      <c r="F17" s="96">
        <f>D17+1.5</f>
        <v>16</v>
      </c>
      <c r="G17" s="96">
        <f t="shared" ref="G17:H20" si="1">F17</f>
        <v>16</v>
      </c>
      <c r="H17" s="96">
        <f t="shared" si="1"/>
        <v>16</v>
      </c>
      <c r="I17" s="117" t="s">
        <v>157</v>
      </c>
      <c r="K17" s="96"/>
      <c r="L17" s="96"/>
      <c r="M17" s="96">
        <v>0</v>
      </c>
      <c r="N17" s="96">
        <v>0</v>
      </c>
      <c r="O17" s="96">
        <v>0.5</v>
      </c>
      <c r="P17" s="97">
        <v>0</v>
      </c>
      <c r="Q17" s="96"/>
      <c r="R17" s="96"/>
      <c r="S17" s="96"/>
      <c r="T17" s="96"/>
      <c r="U17" s="117" t="s">
        <v>157</v>
      </c>
    </row>
    <row r="18" spans="1:21">
      <c r="A18" s="91" t="s">
        <v>162</v>
      </c>
      <c r="B18" s="96">
        <f>D18-0.5</f>
        <v>15.5</v>
      </c>
      <c r="C18" s="96">
        <f>B18</f>
        <v>15.5</v>
      </c>
      <c r="D18" s="97">
        <v>16</v>
      </c>
      <c r="E18" s="96">
        <f>D18</f>
        <v>16</v>
      </c>
      <c r="F18" s="96">
        <f>D18+1.5</f>
        <v>17.5</v>
      </c>
      <c r="G18" s="96">
        <f t="shared" si="1"/>
        <v>17.5</v>
      </c>
      <c r="H18" s="96">
        <f t="shared" si="1"/>
        <v>17.5</v>
      </c>
      <c r="I18" s="117" t="s">
        <v>157</v>
      </c>
      <c r="K18" s="96"/>
      <c r="L18" s="96"/>
      <c r="M18" s="96">
        <v>0</v>
      </c>
      <c r="N18" s="96">
        <v>0</v>
      </c>
      <c r="O18" s="96">
        <v>0</v>
      </c>
      <c r="P18" s="97">
        <v>0</v>
      </c>
      <c r="Q18" s="96"/>
      <c r="R18" s="96"/>
      <c r="S18" s="96"/>
      <c r="T18" s="96"/>
      <c r="U18" s="117" t="s">
        <v>157</v>
      </c>
    </row>
    <row r="19" spans="1:21">
      <c r="A19" s="91" t="s">
        <v>163</v>
      </c>
      <c r="B19" s="96">
        <f>D19-0.5</f>
        <v>15.5</v>
      </c>
      <c r="C19" s="96">
        <f>B19</f>
        <v>15.5</v>
      </c>
      <c r="D19" s="97">
        <v>16</v>
      </c>
      <c r="E19" s="96">
        <f>D19</f>
        <v>16</v>
      </c>
      <c r="F19" s="96">
        <f>D19+1.5</f>
        <v>17.5</v>
      </c>
      <c r="G19" s="96">
        <f t="shared" si="1"/>
        <v>17.5</v>
      </c>
      <c r="H19" s="96">
        <f t="shared" si="1"/>
        <v>17.5</v>
      </c>
      <c r="I19" s="117"/>
      <c r="K19" s="96"/>
      <c r="L19" s="96"/>
      <c r="M19" s="96">
        <v>0</v>
      </c>
      <c r="N19" s="96">
        <v>0</v>
      </c>
      <c r="O19" s="96">
        <v>0</v>
      </c>
      <c r="P19" s="97">
        <v>0</v>
      </c>
      <c r="Q19" s="96"/>
      <c r="R19" s="96"/>
      <c r="S19" s="96"/>
      <c r="T19" s="96"/>
      <c r="U19" s="117"/>
    </row>
    <row r="20" spans="1:21">
      <c r="A20" s="100" t="s">
        <v>164</v>
      </c>
      <c r="B20" s="98">
        <f>C20</f>
        <v>4.5</v>
      </c>
      <c r="C20" s="98">
        <f>D20</f>
        <v>4.5</v>
      </c>
      <c r="D20" s="99">
        <v>4.5</v>
      </c>
      <c r="E20" s="99">
        <f>D20</f>
        <v>4.5</v>
      </c>
      <c r="F20" s="99">
        <f t="shared" ref="F20" si="2">E20</f>
        <v>4.5</v>
      </c>
      <c r="G20" s="99">
        <f t="shared" si="1"/>
        <v>4.5</v>
      </c>
      <c r="H20" s="99">
        <f t="shared" si="1"/>
        <v>4.5</v>
      </c>
      <c r="I20" s="117"/>
      <c r="K20" s="98"/>
      <c r="L20" s="98"/>
      <c r="M20" s="98">
        <v>0</v>
      </c>
      <c r="N20" s="98">
        <v>0</v>
      </c>
      <c r="O20" s="98">
        <v>0</v>
      </c>
      <c r="P20" s="99">
        <v>0</v>
      </c>
      <c r="Q20" s="99"/>
      <c r="R20" s="99"/>
      <c r="S20" s="99"/>
      <c r="T20" s="99"/>
      <c r="U20" s="117"/>
    </row>
  </sheetData>
  <mergeCells count="12">
    <mergeCell ref="A1:H1"/>
    <mergeCell ref="K1:T1"/>
    <mergeCell ref="G2:H2"/>
    <mergeCell ref="S2:T2"/>
    <mergeCell ref="B3:E3"/>
    <mergeCell ref="G3:H3"/>
    <mergeCell ref="K3:Q3"/>
    <mergeCell ref="S3:T3"/>
    <mergeCell ref="A4:I4"/>
    <mergeCell ref="K4:U4"/>
    <mergeCell ref="I5:I6"/>
    <mergeCell ref="U5:U6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M24" sqref="M24"/>
    </sheetView>
  </sheetViews>
  <sheetFormatPr defaultColWidth="9" defaultRowHeight="14.25"/>
  <cols>
    <col min="1" max="1" width="19.75" customWidth="1"/>
    <col min="3" max="3" width="13.25" customWidth="1"/>
    <col min="7" max="7" width="12.125" customWidth="1"/>
  </cols>
  <sheetData>
    <row r="1" ht="23.25" spans="1:20">
      <c r="A1" s="192" t="s">
        <v>165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270"/>
      <c r="M1" s="270"/>
      <c r="N1" s="271"/>
      <c r="O1" s="270"/>
      <c r="P1" s="270"/>
      <c r="Q1" s="270"/>
      <c r="R1" s="270"/>
      <c r="S1" s="298"/>
      <c r="T1" s="280"/>
    </row>
    <row r="2" ht="15" spans="1:20">
      <c r="A2" s="193" t="s">
        <v>37</v>
      </c>
      <c r="B2" s="194" t="s">
        <v>38</v>
      </c>
      <c r="C2" s="194"/>
      <c r="D2" s="195" t="s">
        <v>39</v>
      </c>
      <c r="E2" s="195"/>
      <c r="F2" s="194"/>
      <c r="G2" s="194"/>
      <c r="H2" s="196" t="s">
        <v>41</v>
      </c>
      <c r="I2" s="272" t="s">
        <v>42</v>
      </c>
      <c r="J2" s="272"/>
      <c r="K2" s="273"/>
      <c r="L2" s="270"/>
      <c r="M2" s="270"/>
      <c r="N2" s="271"/>
      <c r="O2" s="270"/>
      <c r="P2" s="270"/>
      <c r="Q2" s="270"/>
      <c r="R2" s="270"/>
      <c r="S2" s="298"/>
      <c r="T2" s="280"/>
    </row>
    <row r="3" spans="1:20">
      <c r="A3" s="197" t="s">
        <v>43</v>
      </c>
      <c r="B3" s="198"/>
      <c r="C3" s="199"/>
      <c r="D3" s="200" t="s">
        <v>44</v>
      </c>
      <c r="E3" s="201"/>
      <c r="F3" s="201"/>
      <c r="G3" s="202"/>
      <c r="H3" s="200" t="s">
        <v>45</v>
      </c>
      <c r="I3" s="201"/>
      <c r="J3" s="201"/>
      <c r="K3" s="202"/>
      <c r="L3" s="270"/>
      <c r="M3" s="270"/>
      <c r="N3" s="271"/>
      <c r="O3" s="270"/>
      <c r="P3" s="270"/>
      <c r="Q3" s="270"/>
      <c r="R3" s="270"/>
      <c r="S3" s="298"/>
      <c r="T3" s="280"/>
    </row>
    <row r="4" spans="1:20">
      <c r="A4" s="203" t="s">
        <v>46</v>
      </c>
      <c r="B4" s="204" t="s">
        <v>47</v>
      </c>
      <c r="C4" s="205"/>
      <c r="D4" s="203" t="s">
        <v>48</v>
      </c>
      <c r="E4" s="206"/>
      <c r="F4" s="207">
        <v>45061</v>
      </c>
      <c r="G4" s="208"/>
      <c r="H4" s="203" t="s">
        <v>166</v>
      </c>
      <c r="I4" s="206"/>
      <c r="J4" s="204" t="s">
        <v>50</v>
      </c>
      <c r="K4" s="205" t="s">
        <v>51</v>
      </c>
      <c r="L4" s="270"/>
      <c r="M4" s="270"/>
      <c r="N4" s="271"/>
      <c r="O4" s="270"/>
      <c r="P4" s="270"/>
      <c r="Q4" s="270"/>
      <c r="R4" s="270"/>
      <c r="S4" s="298"/>
      <c r="T4" s="280"/>
    </row>
    <row r="5" spans="1:20">
      <c r="A5" s="209" t="s">
        <v>52</v>
      </c>
      <c r="B5" s="204" t="s">
        <v>167</v>
      </c>
      <c r="C5" s="205"/>
      <c r="D5" s="203" t="s">
        <v>168</v>
      </c>
      <c r="E5" s="206"/>
      <c r="F5" s="210">
        <v>1600</v>
      </c>
      <c r="G5" s="211"/>
      <c r="H5" s="203" t="s">
        <v>169</v>
      </c>
      <c r="I5" s="206"/>
      <c r="J5" s="204" t="s">
        <v>50</v>
      </c>
      <c r="K5" s="205" t="s">
        <v>51</v>
      </c>
      <c r="L5" s="270"/>
      <c r="M5" s="270"/>
      <c r="N5" s="271"/>
      <c r="O5" s="270"/>
      <c r="P5" s="270"/>
      <c r="Q5" s="270"/>
      <c r="R5" s="270"/>
      <c r="S5" s="298"/>
      <c r="T5" s="280"/>
    </row>
    <row r="6" spans="1:20">
      <c r="A6" s="203" t="s">
        <v>56</v>
      </c>
      <c r="B6" s="204">
        <v>2</v>
      </c>
      <c r="C6" s="205">
        <v>6</v>
      </c>
      <c r="D6" s="203" t="s">
        <v>170</v>
      </c>
      <c r="E6" s="206"/>
      <c r="F6" s="210">
        <v>1080</v>
      </c>
      <c r="G6" s="211"/>
      <c r="H6" s="212" t="s">
        <v>171</v>
      </c>
      <c r="I6" s="249"/>
      <c r="J6" s="249"/>
      <c r="K6" s="274"/>
      <c r="L6" s="270"/>
      <c r="M6" s="270"/>
      <c r="N6" s="271"/>
      <c r="O6" s="270"/>
      <c r="P6" s="270"/>
      <c r="Q6" s="270"/>
      <c r="R6" s="270"/>
      <c r="S6" s="298"/>
      <c r="T6" s="280"/>
    </row>
    <row r="7" spans="1:20">
      <c r="A7" s="203" t="s">
        <v>59</v>
      </c>
      <c r="B7" s="213">
        <v>1600</v>
      </c>
      <c r="C7" s="214"/>
      <c r="D7" s="203" t="s">
        <v>172</v>
      </c>
      <c r="E7" s="206"/>
      <c r="F7" s="210">
        <v>960</v>
      </c>
      <c r="G7" s="211"/>
      <c r="H7" s="215"/>
      <c r="I7" s="204"/>
      <c r="J7" s="204"/>
      <c r="K7" s="205"/>
      <c r="L7" s="270"/>
      <c r="M7" s="270"/>
      <c r="N7" s="271"/>
      <c r="O7" s="270"/>
      <c r="P7" s="270"/>
      <c r="Q7" s="270"/>
      <c r="R7" s="270"/>
      <c r="S7" s="298"/>
      <c r="T7" s="280"/>
    </row>
    <row r="8" ht="15" spans="1:20">
      <c r="A8" s="216" t="s">
        <v>62</v>
      </c>
      <c r="B8" s="217" t="s">
        <v>63</v>
      </c>
      <c r="C8" s="218"/>
      <c r="D8" s="219" t="s">
        <v>64</v>
      </c>
      <c r="E8" s="220"/>
      <c r="F8" s="221">
        <v>45056</v>
      </c>
      <c r="G8" s="222"/>
      <c r="H8" s="219"/>
      <c r="I8" s="220"/>
      <c r="J8" s="220"/>
      <c r="K8" s="275"/>
      <c r="L8" s="270"/>
      <c r="M8" s="270"/>
      <c r="N8" s="276"/>
      <c r="O8" s="270"/>
      <c r="P8" s="270"/>
      <c r="Q8" s="270"/>
      <c r="R8" s="270"/>
      <c r="S8" s="298"/>
      <c r="T8" s="280"/>
    </row>
    <row r="9" ht="15" spans="1:20">
      <c r="A9" s="223" t="s">
        <v>173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77"/>
      <c r="M9" s="277"/>
      <c r="N9" s="278"/>
      <c r="O9" s="278"/>
      <c r="P9" s="278"/>
      <c r="Q9" s="278"/>
      <c r="R9" s="278"/>
      <c r="S9" s="298"/>
      <c r="T9" s="280"/>
    </row>
    <row r="10" spans="1:20">
      <c r="A10" s="224" t="s">
        <v>68</v>
      </c>
      <c r="B10" s="225" t="s">
        <v>69</v>
      </c>
      <c r="C10" s="226" t="s">
        <v>70</v>
      </c>
      <c r="D10" s="227"/>
      <c r="E10" s="228" t="s">
        <v>73</v>
      </c>
      <c r="F10" s="225" t="s">
        <v>69</v>
      </c>
      <c r="G10" s="226" t="s">
        <v>70</v>
      </c>
      <c r="H10" s="225"/>
      <c r="I10" s="228" t="s">
        <v>71</v>
      </c>
      <c r="J10" s="225" t="s">
        <v>69</v>
      </c>
      <c r="K10" s="279" t="s">
        <v>70</v>
      </c>
      <c r="L10" s="280"/>
      <c r="M10" s="280"/>
      <c r="N10" s="280"/>
      <c r="O10" s="280"/>
      <c r="P10" s="280"/>
      <c r="Q10" s="280"/>
      <c r="R10" s="280"/>
      <c r="S10" s="280"/>
      <c r="T10" s="280"/>
    </row>
    <row r="11" spans="1:20">
      <c r="A11" s="209" t="s">
        <v>74</v>
      </c>
      <c r="B11" s="229" t="s">
        <v>69</v>
      </c>
      <c r="C11" s="204" t="s">
        <v>70</v>
      </c>
      <c r="D11" s="230"/>
      <c r="E11" s="231" t="s">
        <v>76</v>
      </c>
      <c r="F11" s="229" t="s">
        <v>69</v>
      </c>
      <c r="G11" s="204" t="s">
        <v>70</v>
      </c>
      <c r="H11" s="229"/>
      <c r="I11" s="231" t="s">
        <v>81</v>
      </c>
      <c r="J11" s="229" t="s">
        <v>69</v>
      </c>
      <c r="K11" s="205" t="s">
        <v>70</v>
      </c>
      <c r="L11" s="280"/>
      <c r="M11" s="280"/>
      <c r="N11" s="280"/>
      <c r="O11" s="280"/>
      <c r="P11" s="280"/>
      <c r="Q11" s="280"/>
      <c r="R11" s="280"/>
      <c r="S11" s="280"/>
      <c r="T11" s="280"/>
    </row>
    <row r="12" ht="15" spans="1:20">
      <c r="A12" s="219" t="s">
        <v>108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5"/>
      <c r="L12" s="280"/>
      <c r="M12" s="280"/>
      <c r="N12" s="280"/>
      <c r="O12" s="280"/>
      <c r="P12" s="280"/>
      <c r="Q12" s="280"/>
      <c r="R12" s="280"/>
      <c r="S12" s="280"/>
      <c r="T12" s="280"/>
    </row>
    <row r="13" ht="15" spans="1:20">
      <c r="A13" s="232" t="s">
        <v>174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80"/>
      <c r="M13" s="280"/>
      <c r="N13" s="280"/>
      <c r="O13" s="280"/>
      <c r="P13" s="280"/>
      <c r="Q13" s="280"/>
      <c r="R13" s="280"/>
      <c r="S13" s="280"/>
      <c r="T13" s="280"/>
    </row>
    <row r="14" spans="1:20">
      <c r="A14" s="233"/>
      <c r="B14" s="234"/>
      <c r="C14" s="234"/>
      <c r="D14" s="234"/>
      <c r="E14" s="234"/>
      <c r="F14" s="234"/>
      <c r="G14" s="234"/>
      <c r="H14" s="234"/>
      <c r="I14" s="243"/>
      <c r="J14" s="243"/>
      <c r="K14" s="281"/>
      <c r="L14" s="280"/>
      <c r="M14" s="280"/>
      <c r="N14" s="280"/>
      <c r="O14" s="280"/>
      <c r="P14" s="280"/>
      <c r="Q14" s="280"/>
      <c r="R14" s="280"/>
      <c r="S14" s="280"/>
      <c r="T14" s="280"/>
    </row>
    <row r="15" spans="1:20">
      <c r="A15" s="235"/>
      <c r="B15" s="236"/>
      <c r="C15" s="236"/>
      <c r="D15" s="237"/>
      <c r="E15" s="238"/>
      <c r="F15" s="236"/>
      <c r="G15" s="236"/>
      <c r="H15" s="237"/>
      <c r="I15" s="282"/>
      <c r="J15" s="283"/>
      <c r="K15" s="284"/>
      <c r="L15" s="280"/>
      <c r="M15" s="280"/>
      <c r="N15" s="280"/>
      <c r="O15" s="280"/>
      <c r="P15" s="280"/>
      <c r="Q15" s="280"/>
      <c r="R15" s="280"/>
      <c r="S15" s="280"/>
      <c r="T15" s="280"/>
    </row>
    <row r="16" ht="15" spans="1:20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85"/>
      <c r="L16" s="280"/>
      <c r="M16" s="280"/>
      <c r="N16" s="280"/>
      <c r="O16" s="280"/>
      <c r="P16" s="280"/>
      <c r="Q16" s="280"/>
      <c r="R16" s="280"/>
      <c r="S16" s="280"/>
      <c r="T16" s="280"/>
    </row>
    <row r="17" ht="15" spans="1:11">
      <c r="A17" s="232" t="s">
        <v>175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1">
      <c r="A18" s="233"/>
      <c r="B18" s="234"/>
      <c r="C18" s="234"/>
      <c r="D18" s="234"/>
      <c r="E18" s="234"/>
      <c r="F18" s="234"/>
      <c r="G18" s="234"/>
      <c r="H18" s="234"/>
      <c r="I18" s="243"/>
      <c r="J18" s="243"/>
      <c r="K18" s="281"/>
    </row>
    <row r="19" spans="1:11">
      <c r="A19" s="235"/>
      <c r="B19" s="236"/>
      <c r="C19" s="236"/>
      <c r="D19" s="237"/>
      <c r="E19" s="238"/>
      <c r="F19" s="236"/>
      <c r="G19" s="236"/>
      <c r="H19" s="237"/>
      <c r="I19" s="282"/>
      <c r="J19" s="283"/>
      <c r="K19" s="284"/>
    </row>
    <row r="20" ht="15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5"/>
    </row>
    <row r="21" ht="15" spans="1:11">
      <c r="A21" s="241" t="s">
        <v>105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pans="1:11">
      <c r="A22" s="242" t="s">
        <v>106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81"/>
    </row>
    <row r="23" spans="1:11">
      <c r="A23" s="244" t="s">
        <v>107</v>
      </c>
      <c r="B23" s="245"/>
      <c r="C23" s="204" t="s">
        <v>50</v>
      </c>
      <c r="D23" s="204" t="s">
        <v>51</v>
      </c>
      <c r="E23" s="246"/>
      <c r="F23" s="246"/>
      <c r="G23" s="246"/>
      <c r="H23" s="246"/>
      <c r="I23" s="246"/>
      <c r="J23" s="246"/>
      <c r="K23" s="286"/>
    </row>
    <row r="24" spans="1:11">
      <c r="A24" s="203" t="s">
        <v>176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ht="15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7"/>
    </row>
    <row r="26" ht="15" spans="1:11">
      <c r="A26" s="223" t="s">
        <v>115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pans="1:11">
      <c r="A27" s="197" t="s">
        <v>116</v>
      </c>
      <c r="B27" s="226" t="s">
        <v>79</v>
      </c>
      <c r="C27" s="226" t="s">
        <v>80</v>
      </c>
      <c r="D27" s="226" t="s">
        <v>72</v>
      </c>
      <c r="E27" s="198" t="s">
        <v>117</v>
      </c>
      <c r="F27" s="226" t="s">
        <v>79</v>
      </c>
      <c r="G27" s="226" t="s">
        <v>80</v>
      </c>
      <c r="H27" s="226" t="s">
        <v>72</v>
      </c>
      <c r="I27" s="198" t="s">
        <v>118</v>
      </c>
      <c r="J27" s="226" t="s">
        <v>79</v>
      </c>
      <c r="K27" s="279" t="s">
        <v>80</v>
      </c>
    </row>
    <row r="28" spans="1:11">
      <c r="A28" s="212" t="s">
        <v>71</v>
      </c>
      <c r="B28" s="204" t="s">
        <v>79</v>
      </c>
      <c r="C28" s="204" t="s">
        <v>80</v>
      </c>
      <c r="D28" s="204" t="s">
        <v>72</v>
      </c>
      <c r="E28" s="249" t="s">
        <v>78</v>
      </c>
      <c r="F28" s="204" t="s">
        <v>79</v>
      </c>
      <c r="G28" s="204" t="s">
        <v>80</v>
      </c>
      <c r="H28" s="204" t="s">
        <v>72</v>
      </c>
      <c r="I28" s="249" t="s">
        <v>89</v>
      </c>
      <c r="J28" s="204" t="s">
        <v>79</v>
      </c>
      <c r="K28" s="205" t="s">
        <v>80</v>
      </c>
    </row>
    <row r="29" spans="1:11">
      <c r="A29" s="203" t="s">
        <v>82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8"/>
    </row>
    <row r="30" ht="15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9"/>
    </row>
    <row r="31" ht="15" spans="1:11">
      <c r="A31" s="223" t="s">
        <v>177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90"/>
    </row>
    <row r="33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14"/>
    </row>
    <row r="34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14"/>
    </row>
    <row r="35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14"/>
    </row>
    <row r="36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14"/>
    </row>
    <row r="37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14"/>
    </row>
    <row r="38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14"/>
    </row>
    <row r="39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14"/>
    </row>
    <row r="40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4"/>
    </row>
    <row r="4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4"/>
    </row>
    <row r="42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4"/>
    </row>
    <row r="43" ht="15" spans="1:11">
      <c r="A43" s="250" t="s">
        <v>114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9"/>
    </row>
    <row r="44" spans="1:11">
      <c r="A44" s="223" t="s">
        <v>178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spans="1:11">
      <c r="A45" s="256" t="s">
        <v>108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91"/>
    </row>
    <row r="46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91"/>
    </row>
    <row r="47" ht="15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7"/>
    </row>
    <row r="48" ht="15" spans="1:11">
      <c r="A48" s="258" t="s">
        <v>120</v>
      </c>
      <c r="B48" s="259" t="s">
        <v>121</v>
      </c>
      <c r="C48" s="259"/>
      <c r="D48" s="260" t="s">
        <v>122</v>
      </c>
      <c r="E48" s="261" t="s">
        <v>123</v>
      </c>
      <c r="F48" s="260" t="s">
        <v>124</v>
      </c>
      <c r="G48" s="262">
        <v>45048</v>
      </c>
      <c r="H48" s="263" t="s">
        <v>125</v>
      </c>
      <c r="I48" s="263"/>
      <c r="J48" s="259" t="s">
        <v>126</v>
      </c>
      <c r="K48" s="292"/>
    </row>
    <row r="49" ht="15" spans="1:11">
      <c r="A49" s="264" t="s">
        <v>127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3"/>
    </row>
    <row r="50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4"/>
    </row>
    <row r="51" ht="15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5"/>
    </row>
    <row r="52" ht="15" spans="1:11">
      <c r="A52" s="258" t="s">
        <v>120</v>
      </c>
      <c r="B52" s="259" t="s">
        <v>121</v>
      </c>
      <c r="C52" s="259"/>
      <c r="D52" s="260" t="s">
        <v>122</v>
      </c>
      <c r="E52" s="260"/>
      <c r="F52" s="260" t="s">
        <v>124</v>
      </c>
      <c r="G52" s="260"/>
      <c r="H52" s="263" t="s">
        <v>125</v>
      </c>
      <c r="I52" s="263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85725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85725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11</xdr:col>
                    <xdr:colOff>38100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38100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66675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38100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76200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J28" sqref="J28"/>
    </sheetView>
  </sheetViews>
  <sheetFormatPr defaultColWidth="9" defaultRowHeight="14.25"/>
  <cols>
    <col min="13" max="13" width="9.625" customWidth="1"/>
  </cols>
  <sheetData>
    <row r="1" ht="24.75" spans="1:18">
      <c r="A1" s="82" t="s">
        <v>129</v>
      </c>
      <c r="B1" s="82"/>
      <c r="C1" s="82"/>
      <c r="D1" s="82"/>
      <c r="E1" s="82"/>
      <c r="F1" s="82"/>
      <c r="G1" s="82"/>
      <c r="H1" s="82"/>
      <c r="I1" s="101"/>
      <c r="K1" s="102"/>
      <c r="L1" s="102"/>
      <c r="M1" s="102"/>
      <c r="N1" s="102"/>
      <c r="O1" s="102"/>
      <c r="P1" s="102"/>
      <c r="Q1" s="102"/>
      <c r="R1" s="121"/>
    </row>
    <row r="2" ht="16.5" spans="1:18">
      <c r="A2" s="83" t="s">
        <v>130</v>
      </c>
      <c r="B2" s="83"/>
      <c r="C2" s="83" t="s">
        <v>131</v>
      </c>
      <c r="D2" s="83"/>
      <c r="E2" s="83"/>
      <c r="F2" s="83" t="s">
        <v>132</v>
      </c>
      <c r="G2" s="84">
        <v>45048</v>
      </c>
      <c r="H2" s="85"/>
      <c r="I2" s="101"/>
      <c r="K2" s="103"/>
      <c r="L2" s="103" t="s">
        <v>131</v>
      </c>
      <c r="M2" s="103"/>
      <c r="N2" s="103"/>
      <c r="O2" s="103" t="s">
        <v>132</v>
      </c>
      <c r="P2" s="104">
        <v>45050</v>
      </c>
      <c r="Q2" s="122"/>
      <c r="R2" s="121"/>
    </row>
    <row r="3" ht="16.5" spans="1:18">
      <c r="A3" s="86" t="s">
        <v>133</v>
      </c>
      <c r="B3" s="87" t="str">
        <f>[1]封面!G4</f>
        <v>男式徒步裤</v>
      </c>
      <c r="C3" s="88"/>
      <c r="D3" s="88"/>
      <c r="E3" s="88"/>
      <c r="F3" s="86" t="s">
        <v>134</v>
      </c>
      <c r="G3" s="87" t="s">
        <v>47</v>
      </c>
      <c r="H3" s="89"/>
      <c r="I3" s="105" t="s">
        <v>135</v>
      </c>
      <c r="K3" s="106">
        <f>[1]封面!Q4</f>
        <v>0</v>
      </c>
      <c r="L3" s="107"/>
      <c r="M3" s="107"/>
      <c r="N3" s="107"/>
      <c r="O3" s="108" t="s">
        <v>134</v>
      </c>
      <c r="P3" s="106" t="s">
        <v>47</v>
      </c>
      <c r="Q3" s="123"/>
      <c r="R3" s="124" t="s">
        <v>135</v>
      </c>
    </row>
    <row r="4" spans="1:18">
      <c r="A4" s="90" t="s">
        <v>136</v>
      </c>
      <c r="B4" s="90"/>
      <c r="C4" s="90"/>
      <c r="D4" s="90"/>
      <c r="E4" s="90"/>
      <c r="F4" s="90"/>
      <c r="G4" s="90"/>
      <c r="H4" s="90"/>
      <c r="I4" s="90"/>
      <c r="K4" s="109"/>
      <c r="L4" s="109"/>
      <c r="M4" s="109"/>
      <c r="N4" s="109"/>
      <c r="O4" s="109"/>
      <c r="P4" s="109"/>
      <c r="Q4" s="109"/>
      <c r="R4" s="109"/>
    </row>
    <row r="5" spans="1:19">
      <c r="A5" s="91" t="s">
        <v>137</v>
      </c>
      <c r="B5" s="92" t="s">
        <v>94</v>
      </c>
      <c r="C5" s="92" t="s">
        <v>95</v>
      </c>
      <c r="D5" s="93" t="s">
        <v>96</v>
      </c>
      <c r="E5" s="92" t="s">
        <v>97</v>
      </c>
      <c r="F5" s="92" t="s">
        <v>98</v>
      </c>
      <c r="G5" s="92" t="s">
        <v>99</v>
      </c>
      <c r="H5" s="92" t="s">
        <v>138</v>
      </c>
      <c r="I5" s="110" t="s">
        <v>139</v>
      </c>
      <c r="K5" s="111" t="s">
        <v>94</v>
      </c>
      <c r="L5" s="111" t="s">
        <v>95</v>
      </c>
      <c r="M5" s="112" t="s">
        <v>96</v>
      </c>
      <c r="N5" s="111" t="s">
        <v>97</v>
      </c>
      <c r="O5" s="111" t="s">
        <v>98</v>
      </c>
      <c r="P5" s="111" t="s">
        <v>99</v>
      </c>
      <c r="Q5" s="111" t="s">
        <v>179</v>
      </c>
      <c r="R5" s="125" t="s">
        <v>139</v>
      </c>
      <c r="S5" s="120"/>
    </row>
    <row r="6" spans="1:19">
      <c r="A6" s="91" t="s">
        <v>140</v>
      </c>
      <c r="B6" s="94" t="s">
        <v>141</v>
      </c>
      <c r="C6" s="94" t="s">
        <v>142</v>
      </c>
      <c r="D6" s="95" t="s">
        <v>143</v>
      </c>
      <c r="E6" s="94" t="s">
        <v>144</v>
      </c>
      <c r="F6" s="94" t="s">
        <v>145</v>
      </c>
      <c r="G6" s="94" t="s">
        <v>146</v>
      </c>
      <c r="H6" s="94" t="s">
        <v>147</v>
      </c>
      <c r="I6" s="113"/>
      <c r="K6" s="112" t="s">
        <v>141</v>
      </c>
      <c r="L6" s="112" t="s">
        <v>142</v>
      </c>
      <c r="M6" s="112" t="s">
        <v>143</v>
      </c>
      <c r="N6" s="112" t="s">
        <v>144</v>
      </c>
      <c r="O6" s="112" t="s">
        <v>145</v>
      </c>
      <c r="P6" s="112" t="s">
        <v>146</v>
      </c>
      <c r="Q6" s="112" t="s">
        <v>147</v>
      </c>
      <c r="R6" s="126"/>
      <c r="S6" s="120"/>
    </row>
    <row r="7" ht="16.5" spans="1:19">
      <c r="A7" s="91" t="s">
        <v>148</v>
      </c>
      <c r="B7" s="96">
        <f>C7-2.1</f>
        <v>98.8</v>
      </c>
      <c r="C7" s="96">
        <f>D7-2.1</f>
        <v>100.9</v>
      </c>
      <c r="D7" s="97">
        <v>103</v>
      </c>
      <c r="E7" s="96">
        <f>D7+2.1</f>
        <v>105.1</v>
      </c>
      <c r="F7" s="96">
        <f>E7+2.1</f>
        <v>107.2</v>
      </c>
      <c r="G7" s="96">
        <f>F7+2.1</f>
        <v>109.3</v>
      </c>
      <c r="H7" s="96">
        <f>G7+2.1</f>
        <v>111.4</v>
      </c>
      <c r="I7" s="114" t="s">
        <v>149</v>
      </c>
      <c r="K7" s="115" t="s">
        <v>180</v>
      </c>
      <c r="L7" s="115" t="s">
        <v>181</v>
      </c>
      <c r="M7" s="116" t="s">
        <v>182</v>
      </c>
      <c r="N7" s="115" t="s">
        <v>183</v>
      </c>
      <c r="O7" s="116" t="s">
        <v>184</v>
      </c>
      <c r="P7" s="115" t="s">
        <v>185</v>
      </c>
      <c r="Q7" s="115" t="s">
        <v>186</v>
      </c>
      <c r="R7" s="127" t="s">
        <v>149</v>
      </c>
      <c r="S7" s="120"/>
    </row>
    <row r="8" ht="16.5" spans="1:19">
      <c r="A8" s="91" t="s">
        <v>150</v>
      </c>
      <c r="B8" s="96">
        <f>C8-1.5</f>
        <v>71</v>
      </c>
      <c r="C8" s="96">
        <f>D8-1.5</f>
        <v>72.5</v>
      </c>
      <c r="D8" s="97">
        <v>74</v>
      </c>
      <c r="E8" s="96">
        <f>D8+1.5</f>
        <v>75.5</v>
      </c>
      <c r="F8" s="96">
        <f>E8+1.5</f>
        <v>77</v>
      </c>
      <c r="G8" s="96">
        <f>F8+1.5</f>
        <v>78.5</v>
      </c>
      <c r="H8" s="96">
        <f>G8+1.5</f>
        <v>80</v>
      </c>
      <c r="I8" s="117" t="s">
        <v>149</v>
      </c>
      <c r="K8" s="115" t="s">
        <v>187</v>
      </c>
      <c r="L8" s="115" t="s">
        <v>182</v>
      </c>
      <c r="M8" s="115" t="s">
        <v>182</v>
      </c>
      <c r="N8" s="115" t="s">
        <v>188</v>
      </c>
      <c r="O8" s="115" t="s">
        <v>186</v>
      </c>
      <c r="P8" s="115" t="s">
        <v>189</v>
      </c>
      <c r="Q8" s="115" t="s">
        <v>190</v>
      </c>
      <c r="R8" s="128" t="s">
        <v>149</v>
      </c>
      <c r="S8" s="120"/>
    </row>
    <row r="9" ht="16.5" spans="1:19">
      <c r="A9" s="91" t="s">
        <v>151</v>
      </c>
      <c r="B9" s="96">
        <f>C9-4</f>
        <v>76</v>
      </c>
      <c r="C9" s="96">
        <f>D9-4</f>
        <v>80</v>
      </c>
      <c r="D9" s="97">
        <v>84</v>
      </c>
      <c r="E9" s="96">
        <f>D9+4</f>
        <v>88</v>
      </c>
      <c r="F9" s="96">
        <f>E9+5</f>
        <v>93</v>
      </c>
      <c r="G9" s="96">
        <f>F9+6</f>
        <v>99</v>
      </c>
      <c r="H9" s="96">
        <f>G9+6</f>
        <v>105</v>
      </c>
      <c r="I9" s="117" t="s">
        <v>149</v>
      </c>
      <c r="K9" s="115" t="s">
        <v>183</v>
      </c>
      <c r="L9" s="115" t="s">
        <v>191</v>
      </c>
      <c r="M9" s="115" t="s">
        <v>192</v>
      </c>
      <c r="N9" s="115" t="s">
        <v>182</v>
      </c>
      <c r="O9" s="115" t="s">
        <v>186</v>
      </c>
      <c r="P9" s="115" t="s">
        <v>193</v>
      </c>
      <c r="Q9" s="115" t="s">
        <v>181</v>
      </c>
      <c r="R9" s="128" t="s">
        <v>149</v>
      </c>
      <c r="S9" s="120"/>
    </row>
    <row r="10" ht="16.5" spans="1:19">
      <c r="A10" s="91" t="s">
        <v>152</v>
      </c>
      <c r="B10" s="96">
        <f>C10-4</f>
        <v>84</v>
      </c>
      <c r="C10" s="96">
        <f>D10-4</f>
        <v>88</v>
      </c>
      <c r="D10" s="97">
        <v>92</v>
      </c>
      <c r="E10" s="96">
        <f>D10+4</f>
        <v>96</v>
      </c>
      <c r="F10" s="96">
        <f>E10+5</f>
        <v>101</v>
      </c>
      <c r="G10" s="96">
        <f>F10+6</f>
        <v>107</v>
      </c>
      <c r="H10" s="96">
        <f>G10+6</f>
        <v>113</v>
      </c>
      <c r="I10" s="117" t="s">
        <v>149</v>
      </c>
      <c r="K10" s="115" t="s">
        <v>180</v>
      </c>
      <c r="L10" s="115" t="s">
        <v>191</v>
      </c>
      <c r="M10" s="115" t="s">
        <v>191</v>
      </c>
      <c r="N10" s="115" t="s">
        <v>182</v>
      </c>
      <c r="O10" s="115" t="s">
        <v>191</v>
      </c>
      <c r="P10" s="115" t="s">
        <v>194</v>
      </c>
      <c r="Q10" s="115" t="s">
        <v>191</v>
      </c>
      <c r="R10" s="128" t="s">
        <v>149</v>
      </c>
      <c r="S10" s="120"/>
    </row>
    <row r="11" ht="16.5" spans="1:19">
      <c r="A11" s="91" t="s">
        <v>153</v>
      </c>
      <c r="B11" s="98">
        <f>C11-3.6</f>
        <v>98.8</v>
      </c>
      <c r="C11" s="98">
        <f>D11-3.6</f>
        <v>102.4</v>
      </c>
      <c r="D11" s="99">
        <v>106</v>
      </c>
      <c r="E11" s="98">
        <f>D11+4</f>
        <v>110</v>
      </c>
      <c r="F11" s="98">
        <f>E11+4</f>
        <v>114</v>
      </c>
      <c r="G11" s="98">
        <f>F11+4</f>
        <v>118</v>
      </c>
      <c r="H11" s="98">
        <f>G11+4</f>
        <v>122</v>
      </c>
      <c r="I11" s="117" t="s">
        <v>149</v>
      </c>
      <c r="K11" s="115" t="s">
        <v>191</v>
      </c>
      <c r="L11" s="115" t="s">
        <v>183</v>
      </c>
      <c r="M11" s="115" t="s">
        <v>186</v>
      </c>
      <c r="N11" s="115" t="s">
        <v>191</v>
      </c>
      <c r="O11" s="115" t="s">
        <v>194</v>
      </c>
      <c r="P11" s="115" t="s">
        <v>182</v>
      </c>
      <c r="Q11" s="115" t="s">
        <v>191</v>
      </c>
      <c r="R11" s="128" t="s">
        <v>149</v>
      </c>
      <c r="S11" s="120"/>
    </row>
    <row r="12" ht="16.5" spans="1:19">
      <c r="A12" s="91" t="s">
        <v>154</v>
      </c>
      <c r="B12" s="96">
        <f>C12-2.3/2</f>
        <v>29.7</v>
      </c>
      <c r="C12" s="96">
        <f>D12-2.3/2</f>
        <v>30.85</v>
      </c>
      <c r="D12" s="97">
        <v>32</v>
      </c>
      <c r="E12" s="96">
        <f>D12+2.6/2</f>
        <v>33.3</v>
      </c>
      <c r="F12" s="96">
        <f>E12+2.6/2</f>
        <v>34.6</v>
      </c>
      <c r="G12" s="96">
        <f>F12+2.6/2</f>
        <v>35.9</v>
      </c>
      <c r="H12" s="96">
        <f>G12+2.6/2</f>
        <v>37.2</v>
      </c>
      <c r="I12" s="117" t="s">
        <v>149</v>
      </c>
      <c r="K12" s="115" t="s">
        <v>180</v>
      </c>
      <c r="L12" s="115" t="s">
        <v>195</v>
      </c>
      <c r="M12" s="115" t="s">
        <v>196</v>
      </c>
      <c r="N12" s="115" t="s">
        <v>197</v>
      </c>
      <c r="O12" s="115" t="s">
        <v>186</v>
      </c>
      <c r="P12" s="115" t="s">
        <v>191</v>
      </c>
      <c r="Q12" s="115" t="s">
        <v>183</v>
      </c>
      <c r="R12" s="128" t="s">
        <v>149</v>
      </c>
      <c r="S12" s="120"/>
    </row>
    <row r="13" ht="16.5" spans="1:19">
      <c r="A13" s="91" t="s">
        <v>155</v>
      </c>
      <c r="B13" s="96">
        <f>C13-0.7</f>
        <v>21.1</v>
      </c>
      <c r="C13" s="96">
        <f>D13-0.7</f>
        <v>21.8</v>
      </c>
      <c r="D13" s="97">
        <v>22.5</v>
      </c>
      <c r="E13" s="96">
        <f>D13+0.7</f>
        <v>23.2</v>
      </c>
      <c r="F13" s="96">
        <f>E13+0.7</f>
        <v>23.9</v>
      </c>
      <c r="G13" s="96">
        <f>F13+0.9</f>
        <v>24.8</v>
      </c>
      <c r="H13" s="96">
        <f>G13+0.9</f>
        <v>25.7</v>
      </c>
      <c r="I13" s="117" t="s">
        <v>149</v>
      </c>
      <c r="K13" s="116" t="s">
        <v>198</v>
      </c>
      <c r="L13" s="115" t="s">
        <v>181</v>
      </c>
      <c r="M13" s="116" t="s">
        <v>198</v>
      </c>
      <c r="N13" s="115" t="s">
        <v>196</v>
      </c>
      <c r="O13" s="115" t="s">
        <v>181</v>
      </c>
      <c r="P13" s="115" t="s">
        <v>187</v>
      </c>
      <c r="Q13" s="115" t="s">
        <v>198</v>
      </c>
      <c r="R13" s="128" t="s">
        <v>149</v>
      </c>
      <c r="S13" s="120"/>
    </row>
    <row r="14" ht="16.5" spans="1:19">
      <c r="A14" s="91" t="s">
        <v>156</v>
      </c>
      <c r="B14" s="96">
        <f>C14-0.5</f>
        <v>19</v>
      </c>
      <c r="C14" s="96">
        <f>D14-0.5</f>
        <v>19.5</v>
      </c>
      <c r="D14" s="97">
        <v>20</v>
      </c>
      <c r="E14" s="96">
        <f t="shared" ref="E14:F14" si="0">D14+0.5</f>
        <v>20.5</v>
      </c>
      <c r="F14" s="96">
        <f t="shared" si="0"/>
        <v>21</v>
      </c>
      <c r="G14" s="96">
        <f>F14+0.7</f>
        <v>21.7</v>
      </c>
      <c r="H14" s="96">
        <f>G14+0.7</f>
        <v>22.4</v>
      </c>
      <c r="I14" s="117" t="s">
        <v>157</v>
      </c>
      <c r="K14" s="115" t="s">
        <v>191</v>
      </c>
      <c r="L14" s="115" t="s">
        <v>191</v>
      </c>
      <c r="M14" s="115" t="s">
        <v>180</v>
      </c>
      <c r="N14" s="115" t="s">
        <v>198</v>
      </c>
      <c r="O14" s="115" t="s">
        <v>186</v>
      </c>
      <c r="P14" s="115" t="s">
        <v>199</v>
      </c>
      <c r="Q14" s="115" t="s">
        <v>191</v>
      </c>
      <c r="R14" s="128" t="s">
        <v>157</v>
      </c>
      <c r="S14" s="120"/>
    </row>
    <row r="15" ht="16.5" spans="1:19">
      <c r="A15" s="91" t="s">
        <v>158</v>
      </c>
      <c r="B15" s="96">
        <f>C15-0.7</f>
        <v>27.7</v>
      </c>
      <c r="C15" s="96">
        <f>D15-0.6</f>
        <v>28.4</v>
      </c>
      <c r="D15" s="97">
        <v>29</v>
      </c>
      <c r="E15" s="96">
        <f>D15+0.6</f>
        <v>29.6</v>
      </c>
      <c r="F15" s="96">
        <f>E15+0.7</f>
        <v>30.3</v>
      </c>
      <c r="G15" s="96">
        <f>F15+0.6</f>
        <v>30.9</v>
      </c>
      <c r="H15" s="96">
        <f>G15+0.7</f>
        <v>31.6</v>
      </c>
      <c r="I15" s="117" t="s">
        <v>159</v>
      </c>
      <c r="K15" s="115" t="s">
        <v>180</v>
      </c>
      <c r="L15" s="115" t="s">
        <v>191</v>
      </c>
      <c r="M15" s="115" t="s">
        <v>187</v>
      </c>
      <c r="N15" s="115" t="s">
        <v>180</v>
      </c>
      <c r="O15" s="115" t="s">
        <v>191</v>
      </c>
      <c r="P15" s="115" t="s">
        <v>180</v>
      </c>
      <c r="Q15" s="115" t="s">
        <v>181</v>
      </c>
      <c r="R15" s="128" t="s">
        <v>159</v>
      </c>
      <c r="S15" s="120"/>
    </row>
    <row r="16" ht="16.5" spans="1:19">
      <c r="A16" s="91" t="s">
        <v>160</v>
      </c>
      <c r="B16" s="96">
        <f>C16-0.9</f>
        <v>41.2</v>
      </c>
      <c r="C16" s="96">
        <f>D16-0.9</f>
        <v>42.1</v>
      </c>
      <c r="D16" s="97">
        <v>43</v>
      </c>
      <c r="E16" s="96">
        <f>D16+1.1</f>
        <v>44.1</v>
      </c>
      <c r="F16" s="96">
        <f>E16+1.1</f>
        <v>45.2</v>
      </c>
      <c r="G16" s="96">
        <f>F16+1.1</f>
        <v>46.3</v>
      </c>
      <c r="H16" s="96">
        <f>G16+1.1</f>
        <v>47.4</v>
      </c>
      <c r="I16" s="117" t="s">
        <v>157</v>
      </c>
      <c r="K16" s="115" t="s">
        <v>182</v>
      </c>
      <c r="L16" s="115" t="s">
        <v>182</v>
      </c>
      <c r="M16" s="115" t="s">
        <v>180</v>
      </c>
      <c r="N16" s="115" t="s">
        <v>187</v>
      </c>
      <c r="O16" s="115" t="s">
        <v>199</v>
      </c>
      <c r="P16" s="115" t="s">
        <v>186</v>
      </c>
      <c r="Q16" s="115" t="s">
        <v>191</v>
      </c>
      <c r="R16" s="128" t="s">
        <v>157</v>
      </c>
      <c r="S16" s="120"/>
    </row>
    <row r="17" ht="16.5" spans="1:19">
      <c r="A17" s="91" t="s">
        <v>161</v>
      </c>
      <c r="B17" s="96">
        <f>D17-0.5</f>
        <v>14</v>
      </c>
      <c r="C17" s="96">
        <f>B17</f>
        <v>14</v>
      </c>
      <c r="D17" s="97">
        <v>14.5</v>
      </c>
      <c r="E17" s="96">
        <f>D17</f>
        <v>14.5</v>
      </c>
      <c r="F17" s="96">
        <f>D17+1.5</f>
        <v>16</v>
      </c>
      <c r="G17" s="96">
        <f t="shared" ref="G17:H20" si="1">F17</f>
        <v>16</v>
      </c>
      <c r="H17" s="96">
        <f t="shared" si="1"/>
        <v>16</v>
      </c>
      <c r="I17" s="117" t="s">
        <v>157</v>
      </c>
      <c r="K17" s="115" t="s">
        <v>191</v>
      </c>
      <c r="L17" s="115" t="s">
        <v>191</v>
      </c>
      <c r="M17" s="115" t="s">
        <v>191</v>
      </c>
      <c r="N17" s="115" t="s">
        <v>200</v>
      </c>
      <c r="O17" s="115" t="s">
        <v>191</v>
      </c>
      <c r="P17" s="115" t="s">
        <v>191</v>
      </c>
      <c r="Q17" s="115" t="s">
        <v>191</v>
      </c>
      <c r="R17" s="128" t="s">
        <v>157</v>
      </c>
      <c r="S17" s="120"/>
    </row>
    <row r="18" ht="16.5" spans="1:19">
      <c r="A18" s="91" t="s">
        <v>162</v>
      </c>
      <c r="B18" s="96">
        <f>D18-0.5</f>
        <v>15.5</v>
      </c>
      <c r="C18" s="96">
        <f>B18</f>
        <v>15.5</v>
      </c>
      <c r="D18" s="97">
        <v>16</v>
      </c>
      <c r="E18" s="96">
        <f>D18</f>
        <v>16</v>
      </c>
      <c r="F18" s="96">
        <f>D18+1.5</f>
        <v>17.5</v>
      </c>
      <c r="G18" s="96">
        <f t="shared" si="1"/>
        <v>17.5</v>
      </c>
      <c r="H18" s="96">
        <f t="shared" si="1"/>
        <v>17.5</v>
      </c>
      <c r="I18" s="117" t="s">
        <v>157</v>
      </c>
      <c r="K18" s="115" t="s">
        <v>191</v>
      </c>
      <c r="L18" s="115" t="s">
        <v>191</v>
      </c>
      <c r="M18" s="115" t="s">
        <v>191</v>
      </c>
      <c r="N18" s="115" t="s">
        <v>200</v>
      </c>
      <c r="O18" s="115" t="s">
        <v>191</v>
      </c>
      <c r="P18" s="115" t="s">
        <v>191</v>
      </c>
      <c r="Q18" s="115" t="s">
        <v>191</v>
      </c>
      <c r="R18" s="128" t="s">
        <v>157</v>
      </c>
      <c r="S18" s="120"/>
    </row>
    <row r="19" ht="16.5" spans="1:19">
      <c r="A19" s="91" t="s">
        <v>163</v>
      </c>
      <c r="B19" s="96">
        <f>D19-0.5</f>
        <v>15.5</v>
      </c>
      <c r="C19" s="96">
        <f>B19</f>
        <v>15.5</v>
      </c>
      <c r="D19" s="97">
        <v>16</v>
      </c>
      <c r="E19" s="96">
        <f>D19</f>
        <v>16</v>
      </c>
      <c r="F19" s="96">
        <f>D19+1.5</f>
        <v>17.5</v>
      </c>
      <c r="G19" s="96">
        <f t="shared" si="1"/>
        <v>17.5</v>
      </c>
      <c r="H19" s="96">
        <f t="shared" si="1"/>
        <v>17.5</v>
      </c>
      <c r="I19" s="117"/>
      <c r="K19" s="115" t="s">
        <v>191</v>
      </c>
      <c r="L19" s="115" t="s">
        <v>191</v>
      </c>
      <c r="M19" s="115" t="s">
        <v>191</v>
      </c>
      <c r="N19" s="115" t="s">
        <v>200</v>
      </c>
      <c r="O19" s="115" t="s">
        <v>191</v>
      </c>
      <c r="P19" s="115" t="s">
        <v>191</v>
      </c>
      <c r="Q19" s="115" t="s">
        <v>191</v>
      </c>
      <c r="R19" s="128"/>
      <c r="S19" s="120"/>
    </row>
    <row r="20" ht="16.5" spans="1:19">
      <c r="A20" s="100" t="s">
        <v>164</v>
      </c>
      <c r="B20" s="98">
        <f>C20</f>
        <v>4.5</v>
      </c>
      <c r="C20" s="98">
        <f>D20</f>
        <v>4.5</v>
      </c>
      <c r="D20" s="99">
        <v>4.5</v>
      </c>
      <c r="E20" s="99">
        <f>D20</f>
        <v>4.5</v>
      </c>
      <c r="F20" s="99">
        <f t="shared" ref="F20" si="2">E20</f>
        <v>4.5</v>
      </c>
      <c r="G20" s="99">
        <f t="shared" si="1"/>
        <v>4.5</v>
      </c>
      <c r="H20" s="99">
        <f t="shared" si="1"/>
        <v>4.5</v>
      </c>
      <c r="I20" s="117"/>
      <c r="K20" s="115" t="s">
        <v>191</v>
      </c>
      <c r="L20" s="115" t="s">
        <v>191</v>
      </c>
      <c r="M20" s="115" t="s">
        <v>191</v>
      </c>
      <c r="N20" s="115" t="s">
        <v>200</v>
      </c>
      <c r="O20" s="115" t="s">
        <v>191</v>
      </c>
      <c r="P20" s="115" t="s">
        <v>191</v>
      </c>
      <c r="Q20" s="115" t="s">
        <v>191</v>
      </c>
      <c r="R20" s="128"/>
      <c r="S20" s="120"/>
    </row>
    <row r="21" spans="11:19">
      <c r="K21" s="120"/>
      <c r="L21" s="120"/>
      <c r="M21" s="120"/>
      <c r="N21" s="120"/>
      <c r="O21" s="120"/>
      <c r="P21" s="120"/>
      <c r="Q21" s="120"/>
      <c r="R21" s="120"/>
      <c r="S21" s="120"/>
    </row>
    <row r="24" ht="24.75" customHeight="1"/>
  </sheetData>
  <mergeCells count="12">
    <mergeCell ref="A1:H1"/>
    <mergeCell ref="K1:Q1"/>
    <mergeCell ref="G2:H2"/>
    <mergeCell ref="P2:Q2"/>
    <mergeCell ref="B3:E3"/>
    <mergeCell ref="G3:H3"/>
    <mergeCell ref="K3:N3"/>
    <mergeCell ref="P3:Q3"/>
    <mergeCell ref="A4:I4"/>
    <mergeCell ref="K4:R4"/>
    <mergeCell ref="I5:I6"/>
    <mergeCell ref="R5:R6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O28" sqref="O28"/>
    </sheetView>
  </sheetViews>
  <sheetFormatPr defaultColWidth="9" defaultRowHeight="14.25"/>
  <cols>
    <col min="1" max="1" width="19.75" style="130" customWidth="1"/>
    <col min="2" max="2" width="11" style="130" customWidth="1"/>
    <col min="3" max="3" width="12.5" style="130" customWidth="1"/>
    <col min="4" max="4" width="11.375" style="130" customWidth="1"/>
    <col min="5" max="5" width="15.125" style="130" customWidth="1"/>
    <col min="6" max="6" width="11.125" style="130" customWidth="1"/>
    <col min="7" max="7" width="9.375" style="130"/>
    <col min="8" max="8" width="11.5" style="130" customWidth="1"/>
    <col min="9" max="9" width="10" style="130" customWidth="1"/>
    <col min="10" max="16384" width="9" style="130"/>
  </cols>
  <sheetData>
    <row r="1" ht="15" spans="1:11">
      <c r="A1" s="131" t="s">
        <v>201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>
      <c r="A2" s="132" t="s">
        <v>37</v>
      </c>
      <c r="B2" s="133" t="s">
        <v>202</v>
      </c>
      <c r="C2" s="133"/>
      <c r="D2" s="134" t="s">
        <v>46</v>
      </c>
      <c r="E2" s="135" t="s">
        <v>47</v>
      </c>
      <c r="F2" s="136" t="s">
        <v>203</v>
      </c>
      <c r="G2" s="133" t="s">
        <v>53</v>
      </c>
      <c r="H2" s="133"/>
      <c r="I2" s="164" t="s">
        <v>41</v>
      </c>
      <c r="J2" s="133" t="s">
        <v>42</v>
      </c>
      <c r="K2" s="179"/>
    </row>
    <row r="3" spans="1:11">
      <c r="A3" s="137" t="s">
        <v>59</v>
      </c>
      <c r="B3" s="138">
        <v>1600</v>
      </c>
      <c r="C3" s="138"/>
      <c r="D3" s="139" t="s">
        <v>204</v>
      </c>
      <c r="E3" s="140">
        <v>45061</v>
      </c>
      <c r="F3" s="140"/>
      <c r="G3" s="140"/>
      <c r="H3" s="141" t="s">
        <v>205</v>
      </c>
      <c r="I3" s="141"/>
      <c r="J3" s="141"/>
      <c r="K3" s="180"/>
    </row>
    <row r="4" spans="1:11">
      <c r="A4" s="142" t="s">
        <v>56</v>
      </c>
      <c r="B4" s="143">
        <v>2</v>
      </c>
      <c r="C4" s="143">
        <v>6</v>
      </c>
      <c r="D4" s="144" t="s">
        <v>206</v>
      </c>
      <c r="E4" s="138" t="s">
        <v>207</v>
      </c>
      <c r="F4" s="138"/>
      <c r="G4" s="138"/>
      <c r="H4" s="144" t="s">
        <v>208</v>
      </c>
      <c r="I4" s="144"/>
      <c r="J4" s="157" t="s">
        <v>50</v>
      </c>
      <c r="K4" s="181" t="s">
        <v>51</v>
      </c>
    </row>
    <row r="5" spans="1:11">
      <c r="A5" s="142" t="s">
        <v>209</v>
      </c>
      <c r="B5" s="138">
        <v>1</v>
      </c>
      <c r="C5" s="138"/>
      <c r="D5" s="139" t="s">
        <v>210</v>
      </c>
      <c r="E5" s="139"/>
      <c r="F5" s="139"/>
      <c r="G5" s="139"/>
      <c r="H5" s="144" t="s">
        <v>211</v>
      </c>
      <c r="I5" s="144"/>
      <c r="J5" s="157" t="s">
        <v>50</v>
      </c>
      <c r="K5" s="181" t="s">
        <v>51</v>
      </c>
    </row>
    <row r="6" ht="15" spans="1:11">
      <c r="A6" s="145" t="s">
        <v>212</v>
      </c>
      <c r="B6" s="146">
        <v>125</v>
      </c>
      <c r="C6" s="146"/>
      <c r="D6" s="147" t="s">
        <v>213</v>
      </c>
      <c r="E6" s="148">
        <v>1600</v>
      </c>
      <c r="F6" s="149"/>
      <c r="G6" s="147"/>
      <c r="H6" s="150" t="s">
        <v>214</v>
      </c>
      <c r="I6" s="150"/>
      <c r="J6" s="149" t="s">
        <v>50</v>
      </c>
      <c r="K6" s="182" t="s">
        <v>51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215</v>
      </c>
      <c r="B8" s="136" t="s">
        <v>216</v>
      </c>
      <c r="C8" s="136" t="s">
        <v>217</v>
      </c>
      <c r="D8" s="136" t="s">
        <v>218</v>
      </c>
      <c r="E8" s="136" t="s">
        <v>219</v>
      </c>
      <c r="F8" s="136" t="s">
        <v>220</v>
      </c>
      <c r="G8" s="155" t="s">
        <v>221</v>
      </c>
      <c r="H8" s="156"/>
      <c r="I8" s="156"/>
      <c r="J8" s="156"/>
      <c r="K8" s="183"/>
    </row>
    <row r="9" spans="1:11">
      <c r="A9" s="142" t="s">
        <v>222</v>
      </c>
      <c r="B9" s="144"/>
      <c r="C9" s="157" t="s">
        <v>50</v>
      </c>
      <c r="D9" s="157" t="s">
        <v>51</v>
      </c>
      <c r="E9" s="139" t="s">
        <v>223</v>
      </c>
      <c r="F9" s="158" t="s">
        <v>224</v>
      </c>
      <c r="G9" s="159"/>
      <c r="H9" s="160"/>
      <c r="I9" s="160"/>
      <c r="J9" s="160"/>
      <c r="K9" s="184"/>
    </row>
    <row r="10" spans="1:11">
      <c r="A10" s="142" t="s">
        <v>225</v>
      </c>
      <c r="B10" s="144"/>
      <c r="C10" s="157" t="s">
        <v>50</v>
      </c>
      <c r="D10" s="157" t="s">
        <v>51</v>
      </c>
      <c r="E10" s="139" t="s">
        <v>226</v>
      </c>
      <c r="F10" s="158" t="s">
        <v>227</v>
      </c>
      <c r="G10" s="159" t="s">
        <v>228</v>
      </c>
      <c r="H10" s="160"/>
      <c r="I10" s="160"/>
      <c r="J10" s="160"/>
      <c r="K10" s="184"/>
    </row>
    <row r="11" spans="1:11">
      <c r="A11" s="161" t="s">
        <v>173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85"/>
    </row>
    <row r="12" spans="1:11">
      <c r="A12" s="137" t="s">
        <v>73</v>
      </c>
      <c r="B12" s="157" t="s">
        <v>69</v>
      </c>
      <c r="C12" s="157" t="s">
        <v>70</v>
      </c>
      <c r="D12" s="158"/>
      <c r="E12" s="139" t="s">
        <v>71</v>
      </c>
      <c r="F12" s="157" t="s">
        <v>69</v>
      </c>
      <c r="G12" s="157" t="s">
        <v>70</v>
      </c>
      <c r="H12" s="157"/>
      <c r="I12" s="139" t="s">
        <v>229</v>
      </c>
      <c r="J12" s="157" t="s">
        <v>69</v>
      </c>
      <c r="K12" s="181" t="s">
        <v>70</v>
      </c>
    </row>
    <row r="13" spans="1:11">
      <c r="A13" s="137" t="s">
        <v>76</v>
      </c>
      <c r="B13" s="157" t="s">
        <v>69</v>
      </c>
      <c r="C13" s="157" t="s">
        <v>70</v>
      </c>
      <c r="D13" s="158"/>
      <c r="E13" s="139" t="s">
        <v>81</v>
      </c>
      <c r="F13" s="157" t="s">
        <v>69</v>
      </c>
      <c r="G13" s="157" t="s">
        <v>70</v>
      </c>
      <c r="H13" s="157"/>
      <c r="I13" s="139" t="s">
        <v>230</v>
      </c>
      <c r="J13" s="157" t="s">
        <v>69</v>
      </c>
      <c r="K13" s="181" t="s">
        <v>70</v>
      </c>
    </row>
    <row r="14" ht="15" spans="1:11">
      <c r="A14" s="145" t="s">
        <v>231</v>
      </c>
      <c r="B14" s="149" t="s">
        <v>69</v>
      </c>
      <c r="C14" s="149" t="s">
        <v>70</v>
      </c>
      <c r="D14" s="148"/>
      <c r="E14" s="147" t="s">
        <v>232</v>
      </c>
      <c r="F14" s="149" t="s">
        <v>69</v>
      </c>
      <c r="G14" s="149" t="s">
        <v>70</v>
      </c>
      <c r="H14" s="149"/>
      <c r="I14" s="147" t="s">
        <v>233</v>
      </c>
      <c r="J14" s="149" t="s">
        <v>69</v>
      </c>
      <c r="K14" s="182" t="s">
        <v>70</v>
      </c>
    </row>
    <row r="15" ht="15" spans="1:11">
      <c r="A15" s="151"/>
      <c r="B15" s="163"/>
      <c r="C15" s="163"/>
      <c r="D15" s="152"/>
      <c r="E15" s="151"/>
      <c r="F15" s="163"/>
      <c r="G15" s="163"/>
      <c r="H15" s="163"/>
      <c r="I15" s="151"/>
      <c r="J15" s="163"/>
      <c r="K15" s="163"/>
    </row>
    <row r="16" spans="1:11">
      <c r="A16" s="132" t="s">
        <v>234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86"/>
    </row>
    <row r="17" spans="1:11">
      <c r="A17" s="142" t="s">
        <v>235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87"/>
    </row>
    <row r="18" spans="1:11">
      <c r="A18" s="142" t="s">
        <v>236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87"/>
    </row>
    <row r="19" spans="1:11">
      <c r="A19" s="165" t="s">
        <v>237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81"/>
    </row>
    <row r="20" spans="1:11">
      <c r="A20" s="166" t="s">
        <v>238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88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8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88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89"/>
    </row>
    <row r="24" spans="1:11">
      <c r="A24" s="142" t="s">
        <v>107</v>
      </c>
      <c r="B24" s="144"/>
      <c r="C24" s="157" t="s">
        <v>50</v>
      </c>
      <c r="D24" s="157" t="s">
        <v>51</v>
      </c>
      <c r="E24" s="141"/>
      <c r="F24" s="141"/>
      <c r="G24" s="141"/>
      <c r="H24" s="141"/>
      <c r="I24" s="141"/>
      <c r="J24" s="141"/>
      <c r="K24" s="180"/>
    </row>
    <row r="25" ht="15" spans="1:11">
      <c r="A25" s="170" t="s">
        <v>239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90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240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3"/>
    </row>
    <row r="28" spans="1:11">
      <c r="A28" s="166" t="s">
        <v>241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88"/>
    </row>
    <row r="29" spans="1:11">
      <c r="A29" s="166" t="s">
        <v>242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88"/>
    </row>
    <row r="30" spans="1:11">
      <c r="A30" s="166" t="s">
        <v>243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88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88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88"/>
    </row>
    <row r="33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88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88"/>
    </row>
    <row r="35" spans="1:11">
      <c r="A35" s="161"/>
      <c r="B35" s="167"/>
      <c r="C35" s="167"/>
      <c r="D35" s="167"/>
      <c r="E35" s="167"/>
      <c r="F35" s="167"/>
      <c r="G35" s="167"/>
      <c r="H35" s="167"/>
      <c r="I35" s="167"/>
      <c r="J35" s="167"/>
      <c r="K35" s="188"/>
    </row>
    <row r="36" ht="15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1"/>
    </row>
    <row r="37" spans="1:11">
      <c r="A37" s="132" t="s">
        <v>244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6"/>
    </row>
    <row r="38" spans="1:11">
      <c r="A38" s="142" t="s">
        <v>245</v>
      </c>
      <c r="B38" s="144"/>
      <c r="C38" s="144"/>
      <c r="D38" s="141" t="s">
        <v>246</v>
      </c>
      <c r="E38" s="141"/>
      <c r="F38" s="175" t="s">
        <v>247</v>
      </c>
      <c r="G38" s="176"/>
      <c r="H38" s="144" t="s">
        <v>248</v>
      </c>
      <c r="I38" s="144"/>
      <c r="J38" s="144" t="s">
        <v>249</v>
      </c>
      <c r="K38" s="187"/>
    </row>
    <row r="39" spans="1:11">
      <c r="A39" s="142" t="s">
        <v>108</v>
      </c>
      <c r="B39" s="144" t="s">
        <v>250</v>
      </c>
      <c r="C39" s="144"/>
      <c r="D39" s="144"/>
      <c r="E39" s="144"/>
      <c r="F39" s="144"/>
      <c r="G39" s="144"/>
      <c r="H39" s="144"/>
      <c r="I39" s="144"/>
      <c r="J39" s="144"/>
      <c r="K39" s="187"/>
    </row>
    <row r="40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87"/>
    </row>
    <row r="4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87"/>
    </row>
    <row r="42" ht="15" spans="1:11">
      <c r="A42" s="145" t="s">
        <v>120</v>
      </c>
      <c r="B42" s="146" t="s">
        <v>251</v>
      </c>
      <c r="C42" s="146"/>
      <c r="D42" s="147" t="s">
        <v>252</v>
      </c>
      <c r="E42" s="148" t="s">
        <v>253</v>
      </c>
      <c r="F42" s="147" t="s">
        <v>124</v>
      </c>
      <c r="G42" s="177">
        <v>45055</v>
      </c>
      <c r="H42" s="178" t="s">
        <v>125</v>
      </c>
      <c r="I42" s="178"/>
      <c r="J42" s="146" t="s">
        <v>126</v>
      </c>
      <c r="K42" s="19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200025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85725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38100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209550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85725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85725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5</xdr:col>
                    <xdr:colOff>828675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247650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200025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190500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200025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M34" sqref="M34"/>
    </sheetView>
  </sheetViews>
  <sheetFormatPr defaultColWidth="9" defaultRowHeight="14.25"/>
  <cols>
    <col min="13" max="13" width="9.625" customWidth="1"/>
  </cols>
  <sheetData>
    <row r="1" ht="24.75" spans="1:18">
      <c r="A1" s="82" t="s">
        <v>129</v>
      </c>
      <c r="B1" s="82"/>
      <c r="C1" s="82"/>
      <c r="D1" s="82"/>
      <c r="E1" s="82"/>
      <c r="F1" s="82"/>
      <c r="G1" s="82"/>
      <c r="H1" s="82"/>
      <c r="I1" s="101"/>
      <c r="K1" s="102"/>
      <c r="L1" s="102"/>
      <c r="M1" s="102"/>
      <c r="N1" s="102"/>
      <c r="O1" s="102"/>
      <c r="P1" s="102"/>
      <c r="Q1" s="102"/>
      <c r="R1" s="121"/>
    </row>
    <row r="2" ht="16.5" spans="1:18">
      <c r="A2" s="83" t="s">
        <v>130</v>
      </c>
      <c r="B2" s="83"/>
      <c r="C2" s="83" t="s">
        <v>131</v>
      </c>
      <c r="D2" s="83"/>
      <c r="E2" s="83"/>
      <c r="F2" s="83" t="s">
        <v>132</v>
      </c>
      <c r="G2" s="84">
        <v>45048</v>
      </c>
      <c r="H2" s="85"/>
      <c r="I2" s="101"/>
      <c r="K2" s="103"/>
      <c r="L2" s="103" t="s">
        <v>131</v>
      </c>
      <c r="M2" s="103"/>
      <c r="N2" s="103"/>
      <c r="O2" s="103" t="s">
        <v>132</v>
      </c>
      <c r="P2" s="104">
        <v>45055</v>
      </c>
      <c r="Q2" s="122"/>
      <c r="R2" s="121"/>
    </row>
    <row r="3" ht="16.5" spans="1:18">
      <c r="A3" s="86" t="s">
        <v>133</v>
      </c>
      <c r="B3" s="87" t="str">
        <f>[1]封面!G4</f>
        <v>男式徒步裤</v>
      </c>
      <c r="C3" s="88"/>
      <c r="D3" s="88"/>
      <c r="E3" s="88"/>
      <c r="F3" s="86" t="s">
        <v>134</v>
      </c>
      <c r="G3" s="87" t="s">
        <v>47</v>
      </c>
      <c r="H3" s="89"/>
      <c r="I3" s="105" t="s">
        <v>135</v>
      </c>
      <c r="K3" s="106">
        <f>[1]封面!Q4</f>
        <v>0</v>
      </c>
      <c r="L3" s="107"/>
      <c r="M3" s="107"/>
      <c r="N3" s="107"/>
      <c r="O3" s="108" t="s">
        <v>134</v>
      </c>
      <c r="P3" s="106" t="s">
        <v>47</v>
      </c>
      <c r="Q3" s="123"/>
      <c r="R3" s="124" t="s">
        <v>135</v>
      </c>
    </row>
    <row r="4" spans="1:18">
      <c r="A4" s="90" t="s">
        <v>136</v>
      </c>
      <c r="B4" s="90"/>
      <c r="C4" s="90"/>
      <c r="D4" s="90"/>
      <c r="E4" s="90"/>
      <c r="F4" s="90"/>
      <c r="G4" s="90"/>
      <c r="H4" s="90"/>
      <c r="I4" s="90"/>
      <c r="K4" s="109"/>
      <c r="L4" s="109"/>
      <c r="M4" s="109"/>
      <c r="N4" s="109"/>
      <c r="O4" s="109"/>
      <c r="P4" s="109"/>
      <c r="Q4" s="109"/>
      <c r="R4" s="109"/>
    </row>
    <row r="5" spans="1:19">
      <c r="A5" s="91" t="s">
        <v>137</v>
      </c>
      <c r="B5" s="92" t="s">
        <v>94</v>
      </c>
      <c r="C5" s="92" t="s">
        <v>95</v>
      </c>
      <c r="D5" s="93" t="s">
        <v>96</v>
      </c>
      <c r="E5" s="92" t="s">
        <v>97</v>
      </c>
      <c r="F5" s="92" t="s">
        <v>98</v>
      </c>
      <c r="G5" s="92" t="s">
        <v>99</v>
      </c>
      <c r="H5" s="92" t="s">
        <v>138</v>
      </c>
      <c r="I5" s="110" t="s">
        <v>139</v>
      </c>
      <c r="K5" s="111" t="s">
        <v>94</v>
      </c>
      <c r="L5" s="111" t="s">
        <v>95</v>
      </c>
      <c r="M5" s="112" t="s">
        <v>96</v>
      </c>
      <c r="N5" s="111" t="s">
        <v>97</v>
      </c>
      <c r="O5" s="111" t="s">
        <v>98</v>
      </c>
      <c r="P5" s="111" t="s">
        <v>99</v>
      </c>
      <c r="Q5" s="111" t="s">
        <v>179</v>
      </c>
      <c r="R5" s="125" t="s">
        <v>139</v>
      </c>
      <c r="S5" s="120"/>
    </row>
    <row r="6" spans="1:19">
      <c r="A6" s="91" t="s">
        <v>140</v>
      </c>
      <c r="B6" s="94" t="s">
        <v>141</v>
      </c>
      <c r="C6" s="94" t="s">
        <v>142</v>
      </c>
      <c r="D6" s="95" t="s">
        <v>143</v>
      </c>
      <c r="E6" s="94" t="s">
        <v>144</v>
      </c>
      <c r="F6" s="94" t="s">
        <v>145</v>
      </c>
      <c r="G6" s="94" t="s">
        <v>146</v>
      </c>
      <c r="H6" s="94" t="s">
        <v>147</v>
      </c>
      <c r="I6" s="113"/>
      <c r="K6" s="112" t="s">
        <v>141</v>
      </c>
      <c r="L6" s="112" t="s">
        <v>142</v>
      </c>
      <c r="M6" s="112" t="s">
        <v>143</v>
      </c>
      <c r="N6" s="112" t="s">
        <v>144</v>
      </c>
      <c r="O6" s="112" t="s">
        <v>145</v>
      </c>
      <c r="P6" s="112" t="s">
        <v>146</v>
      </c>
      <c r="Q6" s="112" t="s">
        <v>147</v>
      </c>
      <c r="R6" s="126"/>
      <c r="S6" s="120"/>
    </row>
    <row r="7" ht="16.5" spans="1:19">
      <c r="A7" s="91" t="s">
        <v>148</v>
      </c>
      <c r="B7" s="96">
        <f>C7-2.1</f>
        <v>98.8</v>
      </c>
      <c r="C7" s="96">
        <f>D7-2.1</f>
        <v>100.9</v>
      </c>
      <c r="D7" s="97">
        <v>103</v>
      </c>
      <c r="E7" s="96">
        <f>D7+2.1</f>
        <v>105.1</v>
      </c>
      <c r="F7" s="96">
        <f>E7+2.1</f>
        <v>107.2</v>
      </c>
      <c r="G7" s="96">
        <f>F7+2.1</f>
        <v>109.3</v>
      </c>
      <c r="H7" s="96">
        <f>G7+2.1</f>
        <v>111.4</v>
      </c>
      <c r="I7" s="114" t="s">
        <v>149</v>
      </c>
      <c r="K7" s="115" t="s">
        <v>180</v>
      </c>
      <c r="L7" s="115" t="s">
        <v>180</v>
      </c>
      <c r="M7" s="116" t="s">
        <v>182</v>
      </c>
      <c r="N7" s="115" t="s">
        <v>183</v>
      </c>
      <c r="O7" s="115" t="s">
        <v>182</v>
      </c>
      <c r="P7" s="115" t="s">
        <v>191</v>
      </c>
      <c r="Q7" s="115" t="s">
        <v>186</v>
      </c>
      <c r="R7" s="127" t="s">
        <v>149</v>
      </c>
      <c r="S7" s="120"/>
    </row>
    <row r="8" ht="16.5" spans="1:19">
      <c r="A8" s="91" t="s">
        <v>150</v>
      </c>
      <c r="B8" s="96">
        <f>C8-1.5</f>
        <v>71</v>
      </c>
      <c r="C8" s="96">
        <f>D8-1.5</f>
        <v>72.5</v>
      </c>
      <c r="D8" s="97">
        <v>74</v>
      </c>
      <c r="E8" s="96">
        <f>D8+1.5</f>
        <v>75.5</v>
      </c>
      <c r="F8" s="96">
        <f>E8+1.5</f>
        <v>77</v>
      </c>
      <c r="G8" s="96">
        <f>F8+1.5</f>
        <v>78.5</v>
      </c>
      <c r="H8" s="96">
        <f>G8+1.5</f>
        <v>80</v>
      </c>
      <c r="I8" s="117" t="s">
        <v>149</v>
      </c>
      <c r="K8" s="115" t="s">
        <v>182</v>
      </c>
      <c r="L8" s="115" t="s">
        <v>191</v>
      </c>
      <c r="M8" s="115" t="s">
        <v>191</v>
      </c>
      <c r="N8" s="115" t="s">
        <v>188</v>
      </c>
      <c r="O8" s="115" t="s">
        <v>191</v>
      </c>
      <c r="P8" s="115" t="s">
        <v>191</v>
      </c>
      <c r="Q8" s="115" t="s">
        <v>180</v>
      </c>
      <c r="R8" s="128" t="s">
        <v>149</v>
      </c>
      <c r="S8" s="120"/>
    </row>
    <row r="9" ht="16.5" spans="1:19">
      <c r="A9" s="91" t="s">
        <v>151</v>
      </c>
      <c r="B9" s="96">
        <f>C9-4</f>
        <v>76</v>
      </c>
      <c r="C9" s="96">
        <f>D9-4</f>
        <v>80</v>
      </c>
      <c r="D9" s="97">
        <v>84</v>
      </c>
      <c r="E9" s="96">
        <f>D9+4</f>
        <v>88</v>
      </c>
      <c r="F9" s="96">
        <f>E9+5</f>
        <v>93</v>
      </c>
      <c r="G9" s="96">
        <f>F9+6</f>
        <v>99</v>
      </c>
      <c r="H9" s="96">
        <f>G9+6</f>
        <v>105</v>
      </c>
      <c r="I9" s="117" t="s">
        <v>149</v>
      </c>
      <c r="K9" s="115" t="s">
        <v>182</v>
      </c>
      <c r="L9" s="115" t="s">
        <v>254</v>
      </c>
      <c r="M9" s="115" t="s">
        <v>182</v>
      </c>
      <c r="N9" s="115" t="s">
        <v>182</v>
      </c>
      <c r="O9" s="115" t="s">
        <v>180</v>
      </c>
      <c r="P9" s="115" t="s">
        <v>183</v>
      </c>
      <c r="Q9" s="115" t="s">
        <v>191</v>
      </c>
      <c r="R9" s="128" t="s">
        <v>149</v>
      </c>
      <c r="S9" s="120"/>
    </row>
    <row r="10" ht="16.5" spans="1:19">
      <c r="A10" s="91" t="s">
        <v>152</v>
      </c>
      <c r="B10" s="96">
        <f>C10-4</f>
        <v>84</v>
      </c>
      <c r="C10" s="96">
        <f>D10-4</f>
        <v>88</v>
      </c>
      <c r="D10" s="97">
        <v>92</v>
      </c>
      <c r="E10" s="96">
        <f>D10+4</f>
        <v>96</v>
      </c>
      <c r="F10" s="96">
        <f>E10+5</f>
        <v>101</v>
      </c>
      <c r="G10" s="96">
        <f>F10+6</f>
        <v>107</v>
      </c>
      <c r="H10" s="96">
        <f>G10+6</f>
        <v>113</v>
      </c>
      <c r="I10" s="117" t="s">
        <v>149</v>
      </c>
      <c r="J10" s="118"/>
      <c r="K10" s="119" t="s">
        <v>191</v>
      </c>
      <c r="L10" s="119" t="s">
        <v>191</v>
      </c>
      <c r="M10" s="119" t="s">
        <v>191</v>
      </c>
      <c r="N10" s="119" t="s">
        <v>191</v>
      </c>
      <c r="O10" s="119" t="s">
        <v>191</v>
      </c>
      <c r="P10" s="119" t="s">
        <v>191</v>
      </c>
      <c r="Q10" s="119" t="s">
        <v>191</v>
      </c>
      <c r="R10" s="129" t="s">
        <v>149</v>
      </c>
      <c r="S10" s="120"/>
    </row>
    <row r="11" ht="16.5" spans="1:19">
      <c r="A11" s="91" t="s">
        <v>153</v>
      </c>
      <c r="B11" s="98">
        <f>C11-3.6</f>
        <v>98.8</v>
      </c>
      <c r="C11" s="98">
        <f>D11-3.6</f>
        <v>102.4</v>
      </c>
      <c r="D11" s="99">
        <v>106</v>
      </c>
      <c r="E11" s="98">
        <f>D11+4</f>
        <v>110</v>
      </c>
      <c r="F11" s="98">
        <f>E11+4</f>
        <v>114</v>
      </c>
      <c r="G11" s="98">
        <f>F11+4</f>
        <v>118</v>
      </c>
      <c r="H11" s="98">
        <f>G11+4</f>
        <v>122</v>
      </c>
      <c r="I11" s="117" t="s">
        <v>149</v>
      </c>
      <c r="K11" s="115" t="s">
        <v>255</v>
      </c>
      <c r="L11" s="115" t="s">
        <v>191</v>
      </c>
      <c r="M11" s="115" t="s">
        <v>186</v>
      </c>
      <c r="N11" s="115" t="s">
        <v>191</v>
      </c>
      <c r="O11" s="115" t="s">
        <v>194</v>
      </c>
      <c r="P11" s="115" t="s">
        <v>182</v>
      </c>
      <c r="Q11" s="115" t="s">
        <v>182</v>
      </c>
      <c r="R11" s="128" t="s">
        <v>149</v>
      </c>
      <c r="S11" s="120"/>
    </row>
    <row r="12" ht="16.5" spans="1:19">
      <c r="A12" s="91" t="s">
        <v>154</v>
      </c>
      <c r="B12" s="96">
        <f>C12-2.3/2</f>
        <v>29.7</v>
      </c>
      <c r="C12" s="96">
        <f>D12-2.3/2</f>
        <v>30.85</v>
      </c>
      <c r="D12" s="97">
        <v>32</v>
      </c>
      <c r="E12" s="96">
        <f>D12+2.6/2</f>
        <v>33.3</v>
      </c>
      <c r="F12" s="96">
        <f>E12+2.6/2</f>
        <v>34.6</v>
      </c>
      <c r="G12" s="96">
        <f>F12+2.6/2</f>
        <v>35.9</v>
      </c>
      <c r="H12" s="96">
        <f>G12+2.6/2</f>
        <v>37.2</v>
      </c>
      <c r="I12" s="117" t="s">
        <v>149</v>
      </c>
      <c r="K12" s="115" t="s">
        <v>198</v>
      </c>
      <c r="L12" s="115" t="s">
        <v>195</v>
      </c>
      <c r="M12" s="115" t="s">
        <v>196</v>
      </c>
      <c r="N12" s="115" t="s">
        <v>197</v>
      </c>
      <c r="O12" s="115" t="s">
        <v>198</v>
      </c>
      <c r="P12" s="115" t="s">
        <v>191</v>
      </c>
      <c r="Q12" s="115" t="s">
        <v>183</v>
      </c>
      <c r="R12" s="128" t="s">
        <v>149</v>
      </c>
      <c r="S12" s="120"/>
    </row>
    <row r="13" ht="16.5" spans="1:23">
      <c r="A13" s="91" t="s">
        <v>155</v>
      </c>
      <c r="B13" s="96">
        <f>C13-0.7</f>
        <v>21.1</v>
      </c>
      <c r="C13" s="96">
        <f>D13-0.7</f>
        <v>21.8</v>
      </c>
      <c r="D13" s="97">
        <v>22.5</v>
      </c>
      <c r="E13" s="96">
        <f>D13+0.7</f>
        <v>23.2</v>
      </c>
      <c r="F13" s="96">
        <f>E13+0.7</f>
        <v>23.9</v>
      </c>
      <c r="G13" s="96">
        <f>F13+0.9</f>
        <v>24.8</v>
      </c>
      <c r="H13" s="96">
        <f>G13+0.9</f>
        <v>25.7</v>
      </c>
      <c r="I13" s="117" t="s">
        <v>149</v>
      </c>
      <c r="K13" s="116" t="s">
        <v>198</v>
      </c>
      <c r="L13" s="115" t="s">
        <v>181</v>
      </c>
      <c r="M13" s="116" t="s">
        <v>198</v>
      </c>
      <c r="N13" s="115" t="s">
        <v>196</v>
      </c>
      <c r="O13" s="115" t="s">
        <v>191</v>
      </c>
      <c r="P13" s="115" t="s">
        <v>182</v>
      </c>
      <c r="Q13" s="115" t="s">
        <v>191</v>
      </c>
      <c r="R13" s="128" t="s">
        <v>149</v>
      </c>
      <c r="S13" s="120"/>
      <c r="W13" s="118"/>
    </row>
    <row r="14" ht="16.5" spans="1:19">
      <c r="A14" s="91" t="s">
        <v>156</v>
      </c>
      <c r="B14" s="96">
        <f>C14-0.5</f>
        <v>19</v>
      </c>
      <c r="C14" s="96">
        <f>D14-0.5</f>
        <v>19.5</v>
      </c>
      <c r="D14" s="97">
        <v>20</v>
      </c>
      <c r="E14" s="96">
        <f t="shared" ref="E14:F14" si="0">D14+0.5</f>
        <v>20.5</v>
      </c>
      <c r="F14" s="96">
        <f t="shared" si="0"/>
        <v>21</v>
      </c>
      <c r="G14" s="96">
        <f>F14+0.7</f>
        <v>21.7</v>
      </c>
      <c r="H14" s="96">
        <f>G14+0.7</f>
        <v>22.4</v>
      </c>
      <c r="I14" s="117" t="s">
        <v>157</v>
      </c>
      <c r="K14" s="115" t="s">
        <v>191</v>
      </c>
      <c r="L14" s="115" t="s">
        <v>256</v>
      </c>
      <c r="M14" s="115" t="s">
        <v>180</v>
      </c>
      <c r="N14" s="115" t="s">
        <v>195</v>
      </c>
      <c r="O14" s="115" t="s">
        <v>191</v>
      </c>
      <c r="P14" s="115" t="s">
        <v>199</v>
      </c>
      <c r="Q14" s="115" t="s">
        <v>191</v>
      </c>
      <c r="R14" s="128" t="s">
        <v>157</v>
      </c>
      <c r="S14" s="120"/>
    </row>
    <row r="15" ht="16.5" spans="1:19">
      <c r="A15" s="91" t="s">
        <v>158</v>
      </c>
      <c r="B15" s="96">
        <f>C15-0.7</f>
        <v>27.7</v>
      </c>
      <c r="C15" s="96">
        <f>D15-0.6</f>
        <v>28.4</v>
      </c>
      <c r="D15" s="97">
        <v>29</v>
      </c>
      <c r="E15" s="96">
        <f>D15+0.6</f>
        <v>29.6</v>
      </c>
      <c r="F15" s="96">
        <f>E15+0.7</f>
        <v>30.3</v>
      </c>
      <c r="G15" s="96">
        <f>F15+0.6</f>
        <v>30.9</v>
      </c>
      <c r="H15" s="96">
        <f>G15+0.7</f>
        <v>31.6</v>
      </c>
      <c r="I15" s="117" t="s">
        <v>159</v>
      </c>
      <c r="K15" s="115" t="s">
        <v>180</v>
      </c>
      <c r="L15" s="115" t="s">
        <v>191</v>
      </c>
      <c r="M15" s="115" t="s">
        <v>187</v>
      </c>
      <c r="N15" s="115" t="s">
        <v>180</v>
      </c>
      <c r="O15" s="115" t="s">
        <v>256</v>
      </c>
      <c r="P15" s="115" t="s">
        <v>180</v>
      </c>
      <c r="Q15" s="115" t="s">
        <v>181</v>
      </c>
      <c r="R15" s="128" t="s">
        <v>159</v>
      </c>
      <c r="S15" s="120"/>
    </row>
    <row r="16" ht="16.5" spans="1:19">
      <c r="A16" s="91" t="s">
        <v>160</v>
      </c>
      <c r="B16" s="96">
        <f>C16-0.9</f>
        <v>41.2</v>
      </c>
      <c r="C16" s="96">
        <f>D16-0.9</f>
        <v>42.1</v>
      </c>
      <c r="D16" s="97">
        <v>43</v>
      </c>
      <c r="E16" s="96">
        <f>D16+1.1</f>
        <v>44.1</v>
      </c>
      <c r="F16" s="96">
        <f>E16+1.1</f>
        <v>45.2</v>
      </c>
      <c r="G16" s="96">
        <f>F16+1.1</f>
        <v>46.3</v>
      </c>
      <c r="H16" s="96">
        <f>G16+1.1</f>
        <v>47.4</v>
      </c>
      <c r="I16" s="117" t="s">
        <v>157</v>
      </c>
      <c r="K16" s="115" t="s">
        <v>182</v>
      </c>
      <c r="L16" s="115" t="s">
        <v>257</v>
      </c>
      <c r="M16" s="115" t="s">
        <v>180</v>
      </c>
      <c r="N16" s="115" t="s">
        <v>182</v>
      </c>
      <c r="O16" s="115" t="s">
        <v>182</v>
      </c>
      <c r="P16" s="115" t="s">
        <v>191</v>
      </c>
      <c r="Q16" s="115" t="s">
        <v>191</v>
      </c>
      <c r="R16" s="128" t="s">
        <v>157</v>
      </c>
      <c r="S16" s="120"/>
    </row>
    <row r="17" ht="16.5" spans="1:19">
      <c r="A17" s="91" t="s">
        <v>161</v>
      </c>
      <c r="B17" s="96">
        <f>D17-0.5</f>
        <v>14</v>
      </c>
      <c r="C17" s="96">
        <f>B17</f>
        <v>14</v>
      </c>
      <c r="D17" s="97">
        <v>14.5</v>
      </c>
      <c r="E17" s="96">
        <f>D17</f>
        <v>14.5</v>
      </c>
      <c r="F17" s="96">
        <f>D17+1.5</f>
        <v>16</v>
      </c>
      <c r="G17" s="96">
        <f t="shared" ref="G17:H20" si="1">F17</f>
        <v>16</v>
      </c>
      <c r="H17" s="96">
        <f t="shared" si="1"/>
        <v>16</v>
      </c>
      <c r="I17" s="117" t="s">
        <v>157</v>
      </c>
      <c r="K17" s="119" t="s">
        <v>191</v>
      </c>
      <c r="L17" s="119" t="s">
        <v>191</v>
      </c>
      <c r="M17" s="119" t="s">
        <v>191</v>
      </c>
      <c r="N17" s="119" t="s">
        <v>200</v>
      </c>
      <c r="O17" s="119" t="s">
        <v>191</v>
      </c>
      <c r="P17" s="119" t="s">
        <v>191</v>
      </c>
      <c r="Q17" s="119" t="s">
        <v>191</v>
      </c>
      <c r="R17" s="128" t="s">
        <v>157</v>
      </c>
      <c r="S17" s="120"/>
    </row>
    <row r="18" ht="16.5" spans="1:19">
      <c r="A18" s="91" t="s">
        <v>162</v>
      </c>
      <c r="B18" s="96">
        <f>D18-0.5</f>
        <v>15.5</v>
      </c>
      <c r="C18" s="96">
        <f>B18</f>
        <v>15.5</v>
      </c>
      <c r="D18" s="97">
        <v>16</v>
      </c>
      <c r="E18" s="96">
        <f>D18</f>
        <v>16</v>
      </c>
      <c r="F18" s="96">
        <f>D18+1.5</f>
        <v>17.5</v>
      </c>
      <c r="G18" s="96">
        <f t="shared" si="1"/>
        <v>17.5</v>
      </c>
      <c r="H18" s="96">
        <f t="shared" si="1"/>
        <v>17.5</v>
      </c>
      <c r="I18" s="117" t="s">
        <v>157</v>
      </c>
      <c r="K18" s="119" t="s">
        <v>191</v>
      </c>
      <c r="L18" s="119" t="s">
        <v>191</v>
      </c>
      <c r="M18" s="119" t="s">
        <v>191</v>
      </c>
      <c r="N18" s="119" t="s">
        <v>200</v>
      </c>
      <c r="O18" s="119" t="s">
        <v>191</v>
      </c>
      <c r="P18" s="119" t="s">
        <v>191</v>
      </c>
      <c r="Q18" s="119" t="s">
        <v>191</v>
      </c>
      <c r="R18" s="128" t="s">
        <v>157</v>
      </c>
      <c r="S18" s="120"/>
    </row>
    <row r="19" ht="16.5" spans="1:19">
      <c r="A19" s="91" t="s">
        <v>163</v>
      </c>
      <c r="B19" s="96">
        <f>D19-0.5</f>
        <v>15.5</v>
      </c>
      <c r="C19" s="96">
        <f>B19</f>
        <v>15.5</v>
      </c>
      <c r="D19" s="97">
        <v>16</v>
      </c>
      <c r="E19" s="96">
        <f>D19</f>
        <v>16</v>
      </c>
      <c r="F19" s="96">
        <f>D19+1.5</f>
        <v>17.5</v>
      </c>
      <c r="G19" s="96">
        <f t="shared" si="1"/>
        <v>17.5</v>
      </c>
      <c r="H19" s="96">
        <f t="shared" si="1"/>
        <v>17.5</v>
      </c>
      <c r="I19" s="117"/>
      <c r="K19" s="119" t="s">
        <v>191</v>
      </c>
      <c r="L19" s="119" t="s">
        <v>191</v>
      </c>
      <c r="M19" s="119" t="s">
        <v>191</v>
      </c>
      <c r="N19" s="119" t="s">
        <v>200</v>
      </c>
      <c r="O19" s="119" t="s">
        <v>191</v>
      </c>
      <c r="P19" s="119" t="s">
        <v>191</v>
      </c>
      <c r="Q19" s="119" t="s">
        <v>191</v>
      </c>
      <c r="R19" s="128"/>
      <c r="S19" s="120"/>
    </row>
    <row r="20" ht="16.5" spans="1:19">
      <c r="A20" s="100" t="s">
        <v>164</v>
      </c>
      <c r="B20" s="98">
        <f>C20</f>
        <v>4.5</v>
      </c>
      <c r="C20" s="98">
        <f>D20</f>
        <v>4.5</v>
      </c>
      <c r="D20" s="99">
        <v>4.5</v>
      </c>
      <c r="E20" s="99">
        <f>D20</f>
        <v>4.5</v>
      </c>
      <c r="F20" s="99">
        <f t="shared" ref="F20" si="2">E20</f>
        <v>4.5</v>
      </c>
      <c r="G20" s="99">
        <f t="shared" si="1"/>
        <v>4.5</v>
      </c>
      <c r="H20" s="99">
        <f t="shared" si="1"/>
        <v>4.5</v>
      </c>
      <c r="I20" s="117"/>
      <c r="K20" s="119" t="s">
        <v>191</v>
      </c>
      <c r="L20" s="119" t="s">
        <v>191</v>
      </c>
      <c r="M20" s="119" t="s">
        <v>191</v>
      </c>
      <c r="N20" s="119" t="s">
        <v>200</v>
      </c>
      <c r="O20" s="119" t="s">
        <v>191</v>
      </c>
      <c r="P20" s="119" t="s">
        <v>191</v>
      </c>
      <c r="Q20" s="119" t="s">
        <v>191</v>
      </c>
      <c r="R20" s="128"/>
      <c r="S20" s="120"/>
    </row>
    <row r="21" spans="11:19">
      <c r="K21" s="120"/>
      <c r="L21" s="120"/>
      <c r="M21" s="120"/>
      <c r="N21" s="120"/>
      <c r="O21" s="120"/>
      <c r="P21" s="120"/>
      <c r="Q21" s="120"/>
      <c r="R21" s="120"/>
      <c r="S21" s="120"/>
    </row>
    <row r="24" ht="24.75" customHeight="1"/>
  </sheetData>
  <mergeCells count="12">
    <mergeCell ref="A1:H1"/>
    <mergeCell ref="K1:Q1"/>
    <mergeCell ref="G2:H2"/>
    <mergeCell ref="P2:Q2"/>
    <mergeCell ref="B3:E3"/>
    <mergeCell ref="G3:H3"/>
    <mergeCell ref="K3:N3"/>
    <mergeCell ref="P3:Q3"/>
    <mergeCell ref="A4:I4"/>
    <mergeCell ref="K4:R4"/>
    <mergeCell ref="I5:I6"/>
    <mergeCell ref="R5:R6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selection activeCell="I25" sqref="I25"/>
    </sheetView>
  </sheetViews>
  <sheetFormatPr defaultColWidth="9" defaultRowHeight="14.25"/>
  <cols>
    <col min="1" max="1" width="7" style="21" customWidth="1"/>
    <col min="2" max="2" width="12.125" style="21" customWidth="1"/>
    <col min="3" max="3" width="23" style="21" customWidth="1"/>
    <col min="4" max="4" width="11.5" style="21" customWidth="1"/>
    <col min="5" max="5" width="14.375" style="21" customWidth="1"/>
    <col min="6" max="6" width="11.375" style="21" customWidth="1"/>
    <col min="7" max="7" width="8" style="21" customWidth="1"/>
    <col min="8" max="8" width="11.625" style="21" customWidth="1"/>
    <col min="9" max="12" width="10" style="21" customWidth="1"/>
    <col min="13" max="14" width="9.125" style="21" customWidth="1"/>
    <col min="15" max="15" width="10.625" style="21" customWidth="1"/>
    <col min="16" max="16384" width="9" style="21"/>
  </cols>
  <sheetData>
    <row r="1" s="21" customFormat="1" ht="29.25" spans="1:15">
      <c r="A1" s="24" t="s">
        <v>258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="22" customFormat="1" ht="16.5" spans="1:15">
      <c r="A2" s="2" t="s">
        <v>259</v>
      </c>
      <c r="B2" s="3" t="s">
        <v>260</v>
      </c>
      <c r="C2" s="3" t="s">
        <v>261</v>
      </c>
      <c r="D2" s="3" t="s">
        <v>262</v>
      </c>
      <c r="E2" s="3" t="s">
        <v>263</v>
      </c>
      <c r="F2" s="3" t="s">
        <v>264</v>
      </c>
      <c r="G2" s="3" t="s">
        <v>265</v>
      </c>
      <c r="H2" s="3" t="s">
        <v>266</v>
      </c>
      <c r="I2" s="2" t="s">
        <v>267</v>
      </c>
      <c r="J2" s="2" t="s">
        <v>268</v>
      </c>
      <c r="K2" s="2" t="s">
        <v>269</v>
      </c>
      <c r="L2" s="2" t="s">
        <v>270</v>
      </c>
      <c r="M2" s="2" t="s">
        <v>271</v>
      </c>
      <c r="N2" s="3" t="s">
        <v>272</v>
      </c>
      <c r="O2" s="3" t="s">
        <v>273</v>
      </c>
    </row>
    <row r="3" s="22" customFormat="1" ht="16.5" spans="1:15">
      <c r="A3" s="2"/>
      <c r="B3" s="5"/>
      <c r="C3" s="5"/>
      <c r="D3" s="5"/>
      <c r="E3" s="5"/>
      <c r="F3" s="5"/>
      <c r="G3" s="5"/>
      <c r="H3" s="5"/>
      <c r="I3" s="2" t="s">
        <v>274</v>
      </c>
      <c r="J3" s="2" t="s">
        <v>274</v>
      </c>
      <c r="K3" s="2" t="s">
        <v>274</v>
      </c>
      <c r="L3" s="2" t="s">
        <v>274</v>
      </c>
      <c r="M3" s="2" t="s">
        <v>274</v>
      </c>
      <c r="N3" s="5"/>
      <c r="O3" s="5"/>
    </row>
    <row r="4" s="21" customFormat="1" ht="28.5" spans="1:15">
      <c r="A4" s="30">
        <v>1</v>
      </c>
      <c r="B4" s="28" t="s">
        <v>275</v>
      </c>
      <c r="C4" s="28" t="s">
        <v>276</v>
      </c>
      <c r="D4" s="28" t="s">
        <v>47</v>
      </c>
      <c r="E4" s="72" t="s">
        <v>277</v>
      </c>
      <c r="F4" s="26"/>
      <c r="G4" s="26"/>
      <c r="H4" s="26">
        <v>5</v>
      </c>
      <c r="I4" s="26">
        <v>1</v>
      </c>
      <c r="J4" s="26">
        <v>0</v>
      </c>
      <c r="K4" s="26">
        <v>2</v>
      </c>
      <c r="L4" s="26">
        <v>1</v>
      </c>
      <c r="M4" s="26">
        <f t="shared" ref="M4:M6" si="0">SUM(I4:L4)</f>
        <v>4</v>
      </c>
      <c r="N4" s="26" t="s">
        <v>278</v>
      </c>
      <c r="O4" s="26" t="s">
        <v>278</v>
      </c>
    </row>
    <row r="5" s="21" customFormat="1" ht="28.5" spans="1:15">
      <c r="A5" s="26">
        <v>2</v>
      </c>
      <c r="B5" s="28" t="s">
        <v>275</v>
      </c>
      <c r="C5" s="28" t="s">
        <v>276</v>
      </c>
      <c r="D5" s="28" t="s">
        <v>47</v>
      </c>
      <c r="E5" s="72" t="s">
        <v>277</v>
      </c>
      <c r="F5" s="26"/>
      <c r="G5" s="26"/>
      <c r="H5" s="26">
        <v>8</v>
      </c>
      <c r="I5" s="26">
        <v>2</v>
      </c>
      <c r="J5" s="26">
        <v>1</v>
      </c>
      <c r="K5" s="26">
        <v>0</v>
      </c>
      <c r="L5" s="26">
        <v>2</v>
      </c>
      <c r="M5" s="26">
        <f t="shared" si="0"/>
        <v>5</v>
      </c>
      <c r="N5" s="26" t="s">
        <v>278</v>
      </c>
      <c r="O5" s="26" t="s">
        <v>278</v>
      </c>
    </row>
    <row r="6" s="21" customFormat="1" ht="28.5" spans="1:15">
      <c r="A6" s="26">
        <v>2</v>
      </c>
      <c r="B6" s="28" t="s">
        <v>275</v>
      </c>
      <c r="C6" s="28" t="s">
        <v>279</v>
      </c>
      <c r="D6" s="28" t="s">
        <v>47</v>
      </c>
      <c r="E6" s="72" t="s">
        <v>277</v>
      </c>
      <c r="F6" s="26"/>
      <c r="G6" s="26"/>
      <c r="H6" s="26">
        <v>6</v>
      </c>
      <c r="I6" s="26">
        <v>2</v>
      </c>
      <c r="J6" s="26">
        <v>1</v>
      </c>
      <c r="K6" s="26">
        <v>1</v>
      </c>
      <c r="L6" s="26">
        <v>0</v>
      </c>
      <c r="M6" s="26">
        <f t="shared" si="0"/>
        <v>4</v>
      </c>
      <c r="N6" s="26" t="s">
        <v>278</v>
      </c>
      <c r="O6" s="26" t="s">
        <v>278</v>
      </c>
    </row>
    <row r="7" s="21" customFormat="1" spans="1:15">
      <c r="A7" s="80"/>
      <c r="B7" s="81"/>
      <c r="C7" s="73"/>
      <c r="D7" s="28"/>
      <c r="E7" s="28"/>
      <c r="F7" s="72"/>
      <c r="G7" s="26"/>
      <c r="H7" s="26"/>
      <c r="I7" s="26"/>
      <c r="J7" s="26"/>
      <c r="K7" s="26"/>
      <c r="L7" s="26"/>
      <c r="M7" s="26"/>
      <c r="N7" s="26"/>
      <c r="O7" s="26"/>
    </row>
    <row r="8" s="21" customFormat="1" spans="1:15">
      <c r="A8" s="80"/>
      <c r="B8" s="81"/>
      <c r="C8" s="73"/>
      <c r="D8" s="28"/>
      <c r="E8" s="28"/>
      <c r="F8" s="72"/>
      <c r="G8" s="64"/>
      <c r="H8" s="31"/>
      <c r="I8" s="26"/>
      <c r="J8" s="26"/>
      <c r="K8" s="26"/>
      <c r="L8" s="26"/>
      <c r="M8" s="31"/>
      <c r="N8" s="26"/>
      <c r="O8" s="26"/>
    </row>
    <row r="9" s="21" customFormat="1" spans="1:15">
      <c r="A9" s="80"/>
      <c r="B9" s="81"/>
      <c r="C9" s="73"/>
      <c r="D9" s="28"/>
      <c r="E9" s="28"/>
      <c r="F9" s="72"/>
      <c r="G9" s="64"/>
      <c r="H9" s="31"/>
      <c r="I9" s="26"/>
      <c r="J9" s="26"/>
      <c r="K9" s="26"/>
      <c r="L9" s="26"/>
      <c r="M9" s="31"/>
      <c r="N9" s="26"/>
      <c r="O9" s="26"/>
    </row>
    <row r="10" s="21" customFormat="1" spans="1:15">
      <c r="A10" s="80"/>
      <c r="B10" s="26"/>
      <c r="C10" s="73"/>
      <c r="D10" s="28"/>
      <c r="E10" s="28"/>
      <c r="F10" s="72"/>
      <c r="G10" s="64"/>
      <c r="H10" s="31"/>
      <c r="I10" s="26"/>
      <c r="J10" s="26"/>
      <c r="K10" s="26"/>
      <c r="L10" s="26"/>
      <c r="M10" s="26"/>
      <c r="N10" s="26"/>
      <c r="O10" s="26"/>
    </row>
    <row r="11" s="21" customFormat="1" spans="1:15">
      <c r="A11" s="80"/>
      <c r="B11" s="26"/>
      <c r="C11" s="73"/>
      <c r="D11" s="28"/>
      <c r="E11" s="28"/>
      <c r="F11" s="72"/>
      <c r="G11" s="64"/>
      <c r="H11" s="31"/>
      <c r="I11" s="26"/>
      <c r="J11" s="26"/>
      <c r="K11" s="26"/>
      <c r="L11" s="26"/>
      <c r="M11" s="26"/>
      <c r="N11" s="26"/>
      <c r="O11" s="26"/>
    </row>
    <row r="12" s="21" customFormat="1" spans="1:15">
      <c r="A12" s="80"/>
      <c r="B12" s="26"/>
      <c r="C12" s="73"/>
      <c r="D12" s="28"/>
      <c r="E12" s="28"/>
      <c r="F12" s="72"/>
      <c r="G12" s="64"/>
      <c r="H12" s="31"/>
      <c r="I12" s="26"/>
      <c r="J12" s="26"/>
      <c r="K12" s="26"/>
      <c r="L12" s="26"/>
      <c r="M12" s="26"/>
      <c r="N12" s="26"/>
      <c r="O12" s="26"/>
    </row>
    <row r="13" s="21" customFormat="1" spans="1:15">
      <c r="A13" s="80"/>
      <c r="B13" s="26"/>
      <c r="C13" s="73"/>
      <c r="D13" s="28"/>
      <c r="E13" s="28"/>
      <c r="F13" s="72"/>
      <c r="G13" s="64"/>
      <c r="H13" s="31"/>
      <c r="I13" s="26"/>
      <c r="J13" s="26"/>
      <c r="K13" s="26"/>
      <c r="L13" s="26"/>
      <c r="M13" s="26"/>
      <c r="N13" s="26"/>
      <c r="O13" s="26"/>
    </row>
    <row r="14" s="23" customFormat="1" ht="21" spans="1:15">
      <c r="A14" s="32" t="s">
        <v>280</v>
      </c>
      <c r="B14" s="33"/>
      <c r="C14" s="33"/>
      <c r="D14" s="34"/>
      <c r="E14" s="35"/>
      <c r="F14" s="62"/>
      <c r="G14" s="62"/>
      <c r="H14" s="62"/>
      <c r="I14" s="36"/>
      <c r="J14" s="32" t="s">
        <v>281</v>
      </c>
      <c r="K14" s="33"/>
      <c r="L14" s="33"/>
      <c r="M14" s="34"/>
      <c r="N14" s="33"/>
      <c r="O14" s="39"/>
    </row>
    <row r="15" s="21" customFormat="1" ht="16.5" spans="1:15">
      <c r="A15" s="37" t="s">
        <v>282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</vt:lpstr>
      <vt:lpstr>中期</vt:lpstr>
      <vt:lpstr>验货尺寸表（中期）</vt:lpstr>
      <vt:lpstr>尾期</vt:lpstr>
      <vt:lpstr>验货尺寸表(尾期)</vt:lpstr>
      <vt:lpstr>1.面料验布</vt:lpstr>
      <vt:lpstr>2.面料缩率</vt:lpstr>
      <vt:lpstr>3.面料互染</vt:lpstr>
      <vt:lpstr>4.面料静水压</vt:lpstr>
      <vt:lpstr>5.特殊工艺测试</vt:lpstr>
      <vt:lpstr>6.织带类缩率测试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2023-03-14T03:14:00Z</cp:lastPrinted>
  <dcterms:modified xsi:type="dcterms:W3CDTF">2023-05-09T10:39:01Z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