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青岛润安源23SS\TAMMAK91189\2-17首期远程\"/>
    </mc:Choice>
  </mc:AlternateContent>
  <xr:revisionPtr revIDLastSave="0" documentId="13_ncr:1_{A5ADBE5A-1246-455C-B278-F6EC1BD1E9FB}" xr6:coauthVersionLast="47" xr6:coauthVersionMax="47" xr10:uidLastSave="{00000000-0000-0000-0000-000000000000}"/>
  <bookViews>
    <workbookView xWindow="2220" yWindow="915" windowWidth="17385" windowHeight="10695" tabRatio="843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state="hidden" r:id="rId5"/>
    <sheet name="中期尺寸表" sheetId="14" state="hidden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N10" i="7" l="1"/>
  <c r="N9" i="7"/>
  <c r="N8" i="7"/>
  <c r="N7" i="7"/>
  <c r="N6" i="7"/>
  <c r="N5" i="7"/>
  <c r="N4" i="7"/>
  <c r="E25" i="6"/>
  <c r="F25" i="6"/>
  <c r="G25" i="6"/>
  <c r="C25" i="6"/>
  <c r="B25" i="6"/>
  <c r="E24" i="6"/>
  <c r="F24" i="6"/>
  <c r="G24" i="6"/>
  <c r="C24" i="6"/>
  <c r="B24" i="6"/>
  <c r="E22" i="6"/>
  <c r="F22" i="6"/>
  <c r="G22" i="6"/>
  <c r="C22" i="6"/>
  <c r="B22" i="6"/>
  <c r="E21" i="6"/>
  <c r="F21" i="6"/>
  <c r="G21" i="6"/>
  <c r="C21" i="6"/>
  <c r="B21" i="6"/>
  <c r="E20" i="6"/>
  <c r="F20" i="6"/>
  <c r="G20" i="6"/>
  <c r="C20" i="6"/>
  <c r="B20" i="6"/>
  <c r="F19" i="6"/>
  <c r="G19" i="6"/>
  <c r="E19" i="6"/>
  <c r="B19" i="6"/>
  <c r="C19" i="6"/>
  <c r="F18" i="6"/>
  <c r="G18" i="6"/>
  <c r="E18" i="6"/>
  <c r="B18" i="6"/>
  <c r="C18" i="6"/>
  <c r="F17" i="6"/>
  <c r="G17" i="6"/>
  <c r="E17" i="6"/>
  <c r="B17" i="6"/>
  <c r="C17" i="6"/>
  <c r="E16" i="6"/>
  <c r="F16" i="6"/>
  <c r="G16" i="6"/>
  <c r="C16" i="6"/>
  <c r="B16" i="6"/>
  <c r="E15" i="6"/>
  <c r="F15" i="6"/>
  <c r="G15" i="6"/>
  <c r="C15" i="6"/>
  <c r="B15" i="6"/>
  <c r="E14" i="6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25" i="13"/>
  <c r="F25" i="13"/>
  <c r="G25" i="13"/>
  <c r="C25" i="13"/>
  <c r="B25" i="13"/>
  <c r="E24" i="13"/>
  <c r="F24" i="13"/>
  <c r="G24" i="13"/>
  <c r="C24" i="13"/>
  <c r="B24" i="13"/>
  <c r="E22" i="13"/>
  <c r="F22" i="13"/>
  <c r="G22" i="13"/>
  <c r="C22" i="13"/>
  <c r="B22" i="13"/>
  <c r="E21" i="13"/>
  <c r="F21" i="13"/>
  <c r="G21" i="13"/>
  <c r="C21" i="13"/>
  <c r="B21" i="13"/>
  <c r="E20" i="13"/>
  <c r="F20" i="13"/>
  <c r="G20" i="13"/>
  <c r="C20" i="13"/>
  <c r="B20" i="13"/>
  <c r="F19" i="13"/>
  <c r="G19" i="13"/>
  <c r="E19" i="13"/>
  <c r="B19" i="13"/>
  <c r="C19" i="13"/>
  <c r="F18" i="13"/>
  <c r="G18" i="13"/>
  <c r="E18" i="13"/>
  <c r="B18" i="13"/>
  <c r="C18" i="13"/>
  <c r="F17" i="13"/>
  <c r="G17" i="13"/>
  <c r="E17" i="13"/>
  <c r="B17" i="13"/>
  <c r="C17" i="13"/>
  <c r="E16" i="13"/>
  <c r="F16" i="13"/>
  <c r="G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<sst xmlns="http://schemas.openxmlformats.org/spreadsheetml/2006/main" count="903" uniqueCount="360">
  <si>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</si>
  <si>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</si>
  <si>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</si>
  <si>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</si>
  <si>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</si>
  <si>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</si>
  <si>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</si>
  <si>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</si>
  <si>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</si>
  <si>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</si>
  <si>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</si>
  <si>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</si>
  <si>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</si>
  <si>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</si>
  <si>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</si>
  <si>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面料九宫格，缸差表，面料辅料缩率测试实物，（三样缺一不可）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</si>
  <si>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</si>
  <si>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</si>
  <si>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</si>
  <si>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</si>
  <si>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</si>
  <si>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</si>
  <si>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</si>
  <si>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</si>
  <si>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</si>
  <si>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</si>
  <si>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</si>
  <si>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</si>
  <si>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</si>
  <si>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</si>
  <si>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</si>
  <si>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</si>
  <si>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</si>
  <si>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</si>
  <si>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</si>
  <si>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</si>
  <si>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</si>
  <si>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</si>
  <si>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</si>
  <si>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</si>
  <si>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</si>
  <si>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</si>
  <si>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</si>
  <si>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</si>
  <si>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</si>
  <si>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</si>
  <si>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</si>
  <si>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</si>
  <si>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</si>
  <si>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</si>
  <si>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</si>
  <si>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</si>
  <si>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</si>
  <si>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</si>
  <si>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 xml:space="preserve">青岛润安源智能科技有限公司 </t>
  </si>
  <si>
    <t>生产工厂</t>
  </si>
  <si>
    <t>青岛锦川服装有限公司</t>
  </si>
  <si>
    <t>订单基础信息</t>
  </si>
  <si>
    <t>生产•出货进度</t>
  </si>
  <si>
    <t>指示•确认资料</t>
  </si>
  <si>
    <t>款号</t>
  </si>
  <si>
    <t>TAMMAK91189</t>
  </si>
  <si>
    <t>合同交期</t>
  </si>
  <si>
    <t>产前确认样</t>
  </si>
  <si>
    <t>有</t>
  </si>
  <si>
    <t>无</t>
  </si>
  <si>
    <t>品名</t>
  </si>
  <si>
    <t>男士戈尔三层冲锋裤</t>
  </si>
  <si>
    <t>上线日</t>
  </si>
  <si>
    <t>原辅材料卡</t>
  </si>
  <si>
    <t>色/号型数</t>
  </si>
  <si>
    <t>19SSS黑色</t>
  </si>
  <si>
    <t>E77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</si>
  <si>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</si>
  <si>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</si>
  <si>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</si>
  <si>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</si>
  <si>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</si>
  <si>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</si>
  <si>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</si>
  <si>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</si>
  <si>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</si>
  <si>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</si>
  <si>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</si>
  <si>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</si>
  <si>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</si>
  <si>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</si>
  <si>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</si>
  <si>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</si>
  <si>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</si>
  <si>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</si>
  <si>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</si>
  <si>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</si>
  <si>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</si>
  <si>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</si>
  <si>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</si>
  <si>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</si>
  <si>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</si>
  <si>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</si>
  <si>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</si>
  <si>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</si>
  <si>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</si>
  <si>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</si>
  <si>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</si>
  <si>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</si>
  <si>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</si>
  <si>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</si>
  <si>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</si>
  <si>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</si>
  <si>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</si>
  <si>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</si>
  <si>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</si>
  <si>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</si>
  <si>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</si>
  <si>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</si>
  <si>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</si>
  <si>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</si>
  <si>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</si>
  <si>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</si>
  <si>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裁清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</si>
  <si>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</si>
  <si>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901件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</si>
  <si>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</si>
  <si>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</si>
  <si>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</si>
  <si>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</si>
  <si>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</si>
  <si>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1.雪群毛漏。</t>
  </si>
  <si>
    <t>2.前护胸周围起皱，不平服。</t>
  </si>
  <si>
    <t>3.护胸不平服。</t>
  </si>
  <si>
    <t>4.压胶起皱，气泡。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</si>
  <si>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</si>
  <si>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</si>
  <si>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</si>
  <si>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</si>
  <si>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</si>
  <si>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</si>
  <si>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</si>
  <si>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品质部</t>
  </si>
  <si>
    <t>检验担当</t>
  </si>
  <si>
    <t>王宪敏</t>
  </si>
  <si>
    <t>查验时间</t>
  </si>
  <si>
    <t>工厂负责人</t>
  </si>
  <si>
    <t>张贵娟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</si>
  <si>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</si>
  <si>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</si>
  <si>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</si>
  <si>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</si>
  <si>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</si>
  <si>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</si>
  <si>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L/初期</t>
  </si>
  <si>
    <r>
      <rPr>
        <b/>
        <sz val="10"/>
        <color theme="1"/>
        <rFont val="宋体"/>
        <family val="3"/>
        <charset val="134"/>
      </rPr>
      <t>L</t>
    </r>
    <r>
      <rPr>
        <sz val="10"/>
        <color theme="1"/>
        <rFont val="宋体"/>
        <family val="3"/>
        <charset val="134"/>
      </rPr>
      <t>/</t>
    </r>
    <r>
      <rPr>
        <b/>
        <sz val="9"/>
        <color theme="1"/>
        <rFont val="宋体"/>
        <family val="3"/>
        <charset val="134"/>
      </rPr>
      <t>水洗测试</t>
    </r>
  </si>
  <si>
    <r>
      <rPr>
        <sz val="12"/>
        <color theme="1"/>
        <rFont val="宋体"/>
        <family val="3"/>
        <charset val="134"/>
      </rPr>
      <t>L/</t>
    </r>
    <r>
      <rPr>
        <b/>
        <sz val="9"/>
        <color theme="1"/>
        <rFont val="宋体"/>
        <family val="3"/>
        <charset val="134"/>
      </rPr>
      <t>水洗测试</t>
    </r>
  </si>
  <si>
    <t>黑色/洗前</t>
  </si>
  <si>
    <t>黑色/洗后</t>
  </si>
  <si>
    <t>裤外侧长</t>
  </si>
  <si>
    <t>+0.8</t>
  </si>
  <si>
    <t>+0.5</t>
  </si>
  <si>
    <t>侧缝拉链</t>
  </si>
  <si>
    <t>-0.5</t>
  </si>
  <si>
    <t>-0.3</t>
  </si>
  <si>
    <t>/</t>
  </si>
  <si>
    <t>内裆长</t>
  </si>
  <si>
    <t>腰围 平量</t>
  </si>
  <si>
    <t>+1.2</t>
  </si>
  <si>
    <t>腰围 拉量</t>
  </si>
  <si>
    <t>臀围</t>
  </si>
  <si>
    <t>+1</t>
  </si>
  <si>
    <t>腿围/2</t>
  </si>
  <si>
    <t>膝围/2</t>
  </si>
  <si>
    <t>脚口/2</t>
  </si>
  <si>
    <t>前裆长 （前裆底与连裆交点处（含护腰高））</t>
  </si>
  <si>
    <t>后裆长 （前裆底交点处与连裆到后腰上（含护腰高））</t>
  </si>
  <si>
    <t>前门襟长 含护腰</t>
  </si>
  <si>
    <t>+0.2</t>
  </si>
  <si>
    <t>前胸袋</t>
  </si>
  <si>
    <t>前腿袋</t>
  </si>
  <si>
    <t>雪裙脱卸拉链长</t>
  </si>
  <si>
    <r>
      <rPr>
        <sz val="12"/>
        <rFont val="仿宋_GB2312"/>
        <charset val="134"/>
      </rPr>
      <t>雪裙下口（平量）（以第</t>
    </r>
    <r>
      <rPr>
        <sz val="12"/>
        <rFont val="宋体"/>
        <family val="3"/>
        <charset val="134"/>
      </rPr>
      <t>2粒扣扣合）</t>
    </r>
  </si>
  <si>
    <t>雪裙下口（拉量）（以第2粒扣扣合）</t>
  </si>
  <si>
    <t>雪裙高</t>
  </si>
  <si>
    <t>后护腰高</t>
  </si>
  <si>
    <t>后护腰松紧长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</si>
  <si>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</si>
  <si>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</si>
  <si>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</si>
  <si>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</si>
  <si>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</si>
  <si>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</si>
  <si>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</si>
  <si>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</si>
  <si>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</si>
  <si>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</si>
  <si>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</si>
  <si>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</si>
  <si>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</si>
  <si>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</si>
  <si>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</si>
  <si>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</si>
  <si>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</si>
  <si>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服装品控部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</si>
  <si>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</si>
  <si>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</si>
  <si>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</si>
  <si>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</si>
  <si>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</si>
  <si>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</si>
  <si>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</si>
  <si>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</si>
  <si>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</si>
  <si>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</si>
  <si>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</si>
  <si>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</si>
  <si>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</si>
  <si>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</si>
  <si>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</si>
  <si>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</si>
  <si>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</si>
  <si>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</si>
  <si>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</si>
  <si>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</si>
  <si>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</si>
  <si>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</si>
  <si>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</si>
  <si>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</si>
  <si>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</si>
  <si>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</si>
  <si>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</si>
  <si>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</si>
  <si>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</si>
  <si>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</si>
  <si>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</si>
  <si>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</si>
  <si>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</si>
  <si>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</si>
  <si>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</si>
  <si>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</si>
  <si>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</si>
  <si>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</si>
  <si>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</si>
  <si>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</si>
  <si>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</si>
  <si>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</si>
  <si>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</si>
  <si>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</si>
  <si>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</si>
  <si>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</si>
  <si>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</si>
  <si>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</si>
  <si>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</si>
  <si>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</si>
  <si>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</si>
  <si>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</si>
  <si>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</si>
  <si>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</si>
  <si>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</si>
  <si>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</si>
  <si>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</si>
  <si>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</si>
  <si>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</si>
  <si>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</si>
  <si>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</si>
  <si>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</si>
  <si>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</si>
  <si>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</si>
  <si>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brSPL75ES/TR2 3L</t>
  </si>
  <si>
    <t>19SS黑色</t>
  </si>
  <si>
    <t>TAMMAK91189/92190</t>
  </si>
  <si>
    <t>GORE</t>
  </si>
  <si>
    <t>合格</t>
  </si>
  <si>
    <t>YES</t>
  </si>
  <si>
    <t>制表时间：2022/12/2</t>
  </si>
  <si>
    <t>测试人签名：李晓清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</si>
  <si>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</si>
  <si>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</si>
  <si>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</si>
  <si>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</si>
  <si>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</si>
  <si>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</si>
  <si>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</si>
  <si>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</si>
  <si>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</si>
  <si>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TAMMAK91189/TAMMAK92190</t>
  </si>
  <si>
    <t>1/0.5</t>
  </si>
  <si>
    <t>9#</t>
  </si>
  <si>
    <t>G14SS1451</t>
  </si>
  <si>
    <t>G21FW2710</t>
  </si>
  <si>
    <t>0/0</t>
  </si>
  <si>
    <t>天际蓝</t>
  </si>
  <si>
    <t>TABBAK91183/TABBAK92184</t>
  </si>
  <si>
    <t>制表时间： 2023/ 1/5</t>
  </si>
  <si>
    <t>测试人签名：刘珍珍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</si>
  <si>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</si>
  <si>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</si>
  <si>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</si>
  <si>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</si>
  <si>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</si>
  <si>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</si>
  <si>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</si>
  <si>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</si>
  <si>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</si>
  <si>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</si>
  <si>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</si>
  <si>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SJ00037</t>
  </si>
  <si>
    <t>南北极松紧带</t>
  </si>
  <si>
    <t>上海锦湾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</si>
  <si>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</si>
  <si>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</si>
  <si>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</si>
  <si>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</si>
  <si>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</si>
  <si>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</si>
  <si>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</si>
  <si>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</si>
  <si>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</si>
  <si>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制表时间：2023/1/9</t>
  </si>
  <si>
    <t>测试人签名：毕淑欣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</si>
  <si>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</si>
  <si>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</si>
  <si>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</si>
  <si>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</si>
  <si>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</si>
  <si>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</si>
  <si>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</si>
  <si>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</si>
  <si>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1.3cm&amp;2.2cm 压胶条</t>
  </si>
  <si>
    <t>灰色</t>
  </si>
  <si>
    <t>戈尔</t>
  </si>
  <si>
    <t>制表时间：</t>
  </si>
  <si>
    <t>测试人签名：李好修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</si>
  <si>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</si>
  <si>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</si>
  <si>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</si>
  <si>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</si>
  <si>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</si>
  <si>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</si>
  <si>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裤腿</t>
  </si>
  <si>
    <t>Gore印花</t>
  </si>
  <si>
    <t>TOREAD 印花</t>
  </si>
  <si>
    <t>雪峰印花</t>
  </si>
  <si>
    <t>pass</t>
  </si>
  <si>
    <t>制表时间：2022/12/15</t>
  </si>
  <si>
    <t>测试人签名：李美丽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</si>
  <si>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</si>
  <si>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</si>
  <si>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</si>
  <si>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</si>
  <si>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</si>
  <si>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t>SJ00044</t>
  </si>
  <si>
    <t>常熟倍腾</t>
  </si>
  <si>
    <t>SJ00064</t>
  </si>
  <si>
    <t>制表时间：2023/1/10</t>
  </si>
  <si>
    <t>测试人签名：徐翠艳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</si>
  <si>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</si>
  <si>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165/80B</t>
  </si>
  <si>
    <t>170/84B</t>
  </si>
  <si>
    <t>175/88B</t>
  </si>
  <si>
    <t>180/92B</t>
  </si>
  <si>
    <t>185/96B</t>
  </si>
  <si>
    <t>190/100B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</si>
</sst>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);[Red]\(0.00\)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宋体"/>
      <family val="3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sz val="14"/>
      <name val="华文楷体"/>
      <family val="3"/>
      <charset val="134"/>
    </font>
    <font>
      <b/>
      <sz val="11"/>
      <name val="仿宋_GB2312"/>
      <charset val="134"/>
    </font>
    <font>
      <sz val="12"/>
      <name val="华文楷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theme="1"/>
      <name val="微软雅黑"/>
      <family val="2"/>
      <charset val="134"/>
    </font>
    <font>
      <b/>
      <i/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5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45" fillId="0" borderId="0">
      <alignment vertical="center"/>
    </xf>
    <xf numFmtId="0" fontId="19" fillId="0" borderId="0">
      <alignment vertical="center"/>
    </xf>
    <xf numFmtId="0" fontId="46" fillId="0" borderId="0">
      <alignment horizontal="center" vertical="center"/>
    </xf>
  </cellStyleXfs>
  <cellXfs count="4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1" fillId="3" borderId="0" xfId="4" applyFont="1" applyFill="1"/>
    <xf numFmtId="0" fontId="12" fillId="3" borderId="10" xfId="3" applyFont="1" applyFill="1" applyBorder="1" applyAlignment="1">
      <alignment horizontal="left" vertical="center"/>
    </xf>
    <xf numFmtId="0" fontId="12" fillId="3" borderId="13" xfId="3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5" fillId="3" borderId="2" xfId="0" applyNumberFormat="1" applyFont="1" applyFill="1" applyBorder="1" applyAlignment="1">
      <alignment horizontal="center"/>
    </xf>
    <xf numFmtId="178" fontId="16" fillId="3" borderId="2" xfId="0" applyNumberFormat="1" applyFont="1" applyFill="1" applyBorder="1" applyAlignment="1">
      <alignment horizontal="center"/>
    </xf>
    <xf numFmtId="0" fontId="17" fillId="0" borderId="2" xfId="1" applyFont="1" applyBorder="1" applyAlignment="1">
      <alignment horizontal="center"/>
    </xf>
    <xf numFmtId="178" fontId="17" fillId="0" borderId="2" xfId="1" applyNumberFormat="1" applyFont="1" applyBorder="1" applyAlignment="1">
      <alignment horizontal="center"/>
    </xf>
    <xf numFmtId="178" fontId="18" fillId="0" borderId="2" xfId="1" applyNumberFormat="1" applyFont="1" applyBorder="1" applyAlignment="1">
      <alignment horizontal="center"/>
    </xf>
    <xf numFmtId="0" fontId="19" fillId="0" borderId="2" xfId="1" applyFont="1" applyBorder="1" applyAlignment="1">
      <alignment horizontal="center"/>
    </xf>
    <xf numFmtId="178" fontId="17" fillId="4" borderId="2" xfId="1" applyNumberFormat="1" applyFont="1" applyFill="1" applyBorder="1" applyAlignment="1">
      <alignment horizontal="center"/>
    </xf>
    <xf numFmtId="178" fontId="18" fillId="4" borderId="2" xfId="1" applyNumberFormat="1" applyFont="1" applyFill="1" applyBorder="1" applyAlignment="1">
      <alignment horizontal="center"/>
    </xf>
    <xf numFmtId="178" fontId="20" fillId="4" borderId="2" xfId="1" applyNumberFormat="1" applyFont="1" applyFill="1" applyBorder="1" applyAlignment="1">
      <alignment horizontal="center"/>
    </xf>
    <xf numFmtId="178" fontId="20" fillId="0" borderId="2" xfId="1" applyNumberFormat="1" applyFont="1" applyBorder="1" applyAlignment="1">
      <alignment horizontal="center"/>
    </xf>
    <xf numFmtId="178" fontId="21" fillId="0" borderId="2" xfId="1" applyNumberFormat="1" applyFont="1" applyBorder="1" applyAlignment="1">
      <alignment horizontal="center"/>
    </xf>
    <xf numFmtId="178" fontId="22" fillId="0" borderId="2" xfId="1" applyNumberFormat="1" applyFont="1" applyBorder="1" applyAlignment="1">
      <alignment horizontal="center"/>
    </xf>
    <xf numFmtId="0" fontId="17" fillId="0" borderId="2" xfId="1" applyFont="1" applyBorder="1" applyAlignment="1">
      <alignment horizontal="center" wrapText="1"/>
    </xf>
    <xf numFmtId="178" fontId="17" fillId="0" borderId="2" xfId="1" applyNumberFormat="1" applyFont="1" applyBorder="1" applyAlignment="1">
      <alignment horizontal="center" vertical="center"/>
    </xf>
    <xf numFmtId="178" fontId="18" fillId="0" borderId="2" xfId="1" applyNumberFormat="1" applyFont="1" applyBorder="1" applyAlignment="1">
      <alignment horizontal="center" vertical="center"/>
    </xf>
    <xf numFmtId="49" fontId="23" fillId="0" borderId="2" xfId="2" applyNumberFormat="1" applyFont="1" applyBorder="1" applyAlignment="1">
      <alignment horizontal="left" vertical="center" wrapText="1"/>
    </xf>
    <xf numFmtId="0" fontId="23" fillId="0" borderId="2" xfId="2" applyFont="1" applyBorder="1" applyAlignment="1">
      <alignment horizontal="center" vertical="center"/>
    </xf>
    <xf numFmtId="178" fontId="24" fillId="0" borderId="2" xfId="1" applyNumberFormat="1" applyFont="1" applyBorder="1" applyAlignment="1">
      <alignment horizontal="center"/>
    </xf>
    <xf numFmtId="178" fontId="21" fillId="4" borderId="2" xfId="1" applyNumberFormat="1" applyFont="1" applyFill="1" applyBorder="1" applyAlignment="1">
      <alignment horizontal="center"/>
    </xf>
    <xf numFmtId="0" fontId="25" fillId="4" borderId="2" xfId="2" applyFont="1" applyFill="1" applyBorder="1" applyAlignment="1">
      <alignment horizontal="center" vertical="center"/>
    </xf>
    <xf numFmtId="178" fontId="24" fillId="4" borderId="2" xfId="1" applyNumberFormat="1" applyFont="1" applyFill="1" applyBorder="1" applyAlignment="1">
      <alignment horizontal="center"/>
    </xf>
    <xf numFmtId="179" fontId="24" fillId="4" borderId="2" xfId="1" applyNumberFormat="1" applyFont="1" applyFill="1" applyBorder="1" applyAlignment="1">
      <alignment horizontal="center"/>
    </xf>
    <xf numFmtId="0" fontId="11" fillId="3" borderId="15" xfId="4" applyFont="1" applyFill="1" applyBorder="1"/>
    <xf numFmtId="49" fontId="11" fillId="3" borderId="11" xfId="5" applyNumberFormat="1" applyFont="1" applyFill="1" applyBorder="1" applyAlignment="1">
      <alignment horizontal="center" vertical="center"/>
    </xf>
    <xf numFmtId="49" fontId="11" fillId="3" borderId="11" xfId="5" applyNumberFormat="1" applyFont="1" applyFill="1" applyBorder="1" applyAlignment="1">
      <alignment horizontal="right" vertical="center"/>
    </xf>
    <xf numFmtId="49" fontId="11" fillId="3" borderId="16" xfId="5" applyNumberFormat="1" applyFont="1" applyFill="1" applyBorder="1" applyAlignment="1">
      <alignment horizontal="center" vertical="center"/>
    </xf>
    <xf numFmtId="0" fontId="11" fillId="3" borderId="17" xfId="4" applyFont="1" applyFill="1" applyBorder="1"/>
    <xf numFmtId="49" fontId="11" fillId="3" borderId="18" xfId="4" applyNumberFormat="1" applyFont="1" applyFill="1" applyBorder="1" applyAlignment="1">
      <alignment horizontal="center"/>
    </xf>
    <xf numFmtId="49" fontId="11" fillId="3" borderId="18" xfId="4" applyNumberFormat="1" applyFont="1" applyFill="1" applyBorder="1" applyAlignment="1">
      <alignment horizontal="right"/>
    </xf>
    <xf numFmtId="49" fontId="11" fillId="3" borderId="18" xfId="4" applyNumberFormat="1" applyFont="1" applyFill="1" applyBorder="1" applyAlignment="1">
      <alignment horizontal="right" vertical="center"/>
    </xf>
    <xf numFmtId="49" fontId="11" fillId="3" borderId="19" xfId="4" applyNumberFormat="1" applyFont="1" applyFill="1" applyBorder="1" applyAlignment="1">
      <alignment horizontal="center"/>
    </xf>
    <xf numFmtId="0" fontId="12" fillId="3" borderId="0" xfId="4" applyFont="1" applyFill="1"/>
    <xf numFmtId="0" fontId="0" fillId="3" borderId="0" xfId="5" applyFont="1" applyFill="1">
      <alignment vertical="center"/>
    </xf>
    <xf numFmtId="0" fontId="12" fillId="3" borderId="13" xfId="3" applyFont="1" applyFill="1" applyBorder="1" applyAlignment="1">
      <alignment horizontal="left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vertical="center"/>
    </xf>
    <xf numFmtId="0" fontId="12" fillId="3" borderId="23" xfId="5" applyFont="1" applyFill="1" applyBorder="1" applyAlignment="1">
      <alignment horizontal="center" vertical="center"/>
    </xf>
    <xf numFmtId="49" fontId="12" fillId="3" borderId="2" xfId="5" applyNumberFormat="1" applyFont="1" applyFill="1" applyBorder="1" applyAlignment="1">
      <alignment horizontal="center" vertical="center"/>
    </xf>
    <xf numFmtId="49" fontId="12" fillId="3" borderId="24" xfId="5" applyNumberFormat="1" applyFont="1" applyFill="1" applyBorder="1" applyAlignment="1">
      <alignment horizontal="center" vertical="center"/>
    </xf>
    <xf numFmtId="49" fontId="11" fillId="3" borderId="2" xfId="5" applyNumberFormat="1" applyFont="1" applyFill="1" applyBorder="1" applyAlignment="1">
      <alignment horizontal="center" vertical="center"/>
    </xf>
    <xf numFmtId="49" fontId="11" fillId="3" borderId="25" xfId="5" applyNumberFormat="1" applyFont="1" applyFill="1" applyBorder="1" applyAlignment="1">
      <alignment horizontal="center" vertical="center"/>
    </xf>
    <xf numFmtId="49" fontId="11" fillId="3" borderId="26" xfId="5" applyNumberFormat="1" applyFont="1" applyFill="1" applyBorder="1" applyAlignment="1">
      <alignment horizontal="center" vertical="center"/>
    </xf>
    <xf numFmtId="49" fontId="12" fillId="3" borderId="26" xfId="5" applyNumberFormat="1" applyFont="1" applyFill="1" applyBorder="1" applyAlignment="1">
      <alignment horizontal="center" vertical="center"/>
    </xf>
    <xf numFmtId="49" fontId="11" fillId="3" borderId="27" xfId="4" applyNumberFormat="1" applyFont="1" applyFill="1" applyBorder="1" applyAlignment="1">
      <alignment horizontal="center"/>
    </xf>
    <xf numFmtId="49" fontId="11" fillId="3" borderId="28" xfId="4" applyNumberFormat="1" applyFont="1" applyFill="1" applyBorder="1" applyAlignment="1">
      <alignment horizontal="center"/>
    </xf>
    <xf numFmtId="49" fontId="11" fillId="3" borderId="28" xfId="5" applyNumberFormat="1" applyFont="1" applyFill="1" applyBorder="1" applyAlignment="1">
      <alignment horizontal="center" vertical="center"/>
    </xf>
    <xf numFmtId="49" fontId="11" fillId="3" borderId="29" xfId="4" applyNumberFormat="1" applyFont="1" applyFill="1" applyBorder="1" applyAlignment="1">
      <alignment horizontal="center"/>
    </xf>
    <xf numFmtId="14" fontId="12" fillId="3" borderId="0" xfId="4" applyNumberFormat="1" applyFont="1" applyFill="1"/>
    <xf numFmtId="0" fontId="19" fillId="0" borderId="0" xfId="3" applyAlignment="1">
      <alignment horizontal="left" vertical="center"/>
    </xf>
    <xf numFmtId="0" fontId="27" fillId="0" borderId="31" xfId="3" applyFont="1" applyBorder="1" applyAlignment="1">
      <alignment horizontal="left" vertical="center"/>
    </xf>
    <xf numFmtId="0" fontId="27" fillId="0" borderId="32" xfId="3" applyFont="1" applyBorder="1" applyAlignment="1">
      <alignment horizontal="center" vertical="center"/>
    </xf>
    <xf numFmtId="0" fontId="28" fillId="0" borderId="32" xfId="3" applyFont="1" applyBorder="1">
      <alignment vertical="center"/>
    </xf>
    <xf numFmtId="0" fontId="27" fillId="0" borderId="32" xfId="3" applyFont="1" applyBorder="1">
      <alignment vertical="center"/>
    </xf>
    <xf numFmtId="0" fontId="27" fillId="0" borderId="33" xfId="3" applyFont="1" applyBorder="1">
      <alignment vertical="center"/>
    </xf>
    <xf numFmtId="0" fontId="16" fillId="0" borderId="11" xfId="3" applyFont="1" applyBorder="1" applyAlignment="1">
      <alignment horizontal="center" vertical="center"/>
    </xf>
    <xf numFmtId="0" fontId="27" fillId="0" borderId="11" xfId="3" applyFont="1" applyBorder="1">
      <alignment vertical="center"/>
    </xf>
    <xf numFmtId="0" fontId="27" fillId="0" borderId="33" xfId="3" applyFont="1" applyBorder="1" applyAlignment="1">
      <alignment horizontal="left" vertical="center"/>
    </xf>
    <xf numFmtId="0" fontId="16" fillId="0" borderId="11" xfId="3" applyFont="1" applyBorder="1" applyAlignment="1">
      <alignment horizontal="right" vertical="center"/>
    </xf>
    <xf numFmtId="0" fontId="27" fillId="0" borderId="11" xfId="3" applyFont="1" applyBorder="1" applyAlignment="1">
      <alignment horizontal="left" vertical="center"/>
    </xf>
    <xf numFmtId="0" fontId="27" fillId="0" borderId="34" xfId="3" applyFont="1" applyBorder="1">
      <alignment vertical="center"/>
    </xf>
    <xf numFmtId="0" fontId="27" fillId="0" borderId="35" xfId="3" applyFont="1" applyBorder="1">
      <alignment vertical="center"/>
    </xf>
    <xf numFmtId="0" fontId="28" fillId="0" borderId="35" xfId="3" applyFont="1" applyBorder="1">
      <alignment vertical="center"/>
    </xf>
    <xf numFmtId="0" fontId="28" fillId="0" borderId="35" xfId="3" applyFont="1" applyBorder="1" applyAlignment="1">
      <alignment horizontal="left" vertical="center"/>
    </xf>
    <xf numFmtId="0" fontId="27" fillId="0" borderId="0" xfId="3" applyFont="1">
      <alignment vertical="center"/>
    </xf>
    <xf numFmtId="0" fontId="28" fillId="0" borderId="0" xfId="3" applyFont="1">
      <alignment vertical="center"/>
    </xf>
    <xf numFmtId="0" fontId="28" fillId="0" borderId="0" xfId="3" applyFont="1" applyAlignment="1">
      <alignment horizontal="left" vertical="center"/>
    </xf>
    <xf numFmtId="0" fontId="27" fillId="0" borderId="31" xfId="3" applyFont="1" applyBorder="1">
      <alignment vertical="center"/>
    </xf>
    <xf numFmtId="0" fontId="28" fillId="0" borderId="11" xfId="3" applyFont="1" applyBorder="1" applyAlignment="1">
      <alignment horizontal="left" vertical="center"/>
    </xf>
    <xf numFmtId="0" fontId="28" fillId="0" borderId="11" xfId="3" applyFont="1" applyBorder="1">
      <alignment vertical="center"/>
    </xf>
    <xf numFmtId="0" fontId="27" fillId="0" borderId="32" xfId="3" applyFont="1" applyBorder="1" applyAlignment="1">
      <alignment horizontal="left" vertical="center"/>
    </xf>
    <xf numFmtId="0" fontId="27" fillId="0" borderId="34" xfId="3" applyFont="1" applyBorder="1" applyAlignment="1">
      <alignment horizontal="left" vertical="center"/>
    </xf>
    <xf numFmtId="58" fontId="28" fillId="0" borderId="35" xfId="3" applyNumberFormat="1" applyFont="1" applyBorder="1">
      <alignment vertical="center"/>
    </xf>
    <xf numFmtId="0" fontId="28" fillId="0" borderId="12" xfId="3" applyFont="1" applyBorder="1" applyAlignment="1">
      <alignment horizontal="left" vertical="center"/>
    </xf>
    <xf numFmtId="0" fontId="28" fillId="0" borderId="47" xfId="3" applyFont="1" applyBorder="1" applyAlignment="1">
      <alignment horizontal="left" vertical="center"/>
    </xf>
    <xf numFmtId="0" fontId="27" fillId="0" borderId="12" xfId="3" applyFont="1" applyBorder="1" applyAlignment="1">
      <alignment horizontal="left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/>
    </xf>
    <xf numFmtId="178" fontId="16" fillId="3" borderId="2" xfId="1" applyNumberFormat="1" applyFont="1" applyFill="1" applyBorder="1" applyAlignment="1">
      <alignment horizontal="center"/>
    </xf>
    <xf numFmtId="178" fontId="17" fillId="3" borderId="2" xfId="0" applyNumberFormat="1" applyFont="1" applyFill="1" applyBorder="1" applyAlignment="1">
      <alignment horizontal="center"/>
    </xf>
    <xf numFmtId="0" fontId="16" fillId="3" borderId="2" xfId="1" applyFont="1" applyFill="1" applyBorder="1" applyAlignment="1">
      <alignment horizontal="center"/>
    </xf>
    <xf numFmtId="0" fontId="29" fillId="0" borderId="51" xfId="3" applyFont="1" applyBorder="1" applyAlignment="1">
      <alignment horizontal="left" vertical="center"/>
    </xf>
    <xf numFmtId="0" fontId="15" fillId="0" borderId="52" xfId="3" applyFont="1" applyBorder="1" applyAlignment="1">
      <alignment horizontal="left" vertical="center"/>
    </xf>
    <xf numFmtId="0" fontId="15" fillId="0" borderId="31" xfId="3" applyFont="1" applyBorder="1" applyAlignment="1">
      <alignment horizontal="center" vertical="center"/>
    </xf>
    <xf numFmtId="0" fontId="15" fillId="0" borderId="32" xfId="3" applyFont="1" applyBorder="1" applyAlignment="1">
      <alignment horizontal="center" vertical="center"/>
    </xf>
    <xf numFmtId="0" fontId="15" fillId="0" borderId="33" xfId="3" applyFont="1" applyBorder="1" applyAlignment="1">
      <alignment horizontal="left" vertical="center"/>
    </xf>
    <xf numFmtId="0" fontId="15" fillId="0" borderId="11" xfId="3" applyFont="1" applyBorder="1" applyAlignment="1">
      <alignment horizontal="left" vertical="center"/>
    </xf>
    <xf numFmtId="0" fontId="15" fillId="0" borderId="33" xfId="3" applyFont="1" applyBorder="1">
      <alignment vertical="center"/>
    </xf>
    <xf numFmtId="0" fontId="16" fillId="0" borderId="11" xfId="3" applyFont="1" applyBorder="1">
      <alignment vertical="center"/>
    </xf>
    <xf numFmtId="0" fontId="16" fillId="0" borderId="12" xfId="3" applyFont="1" applyBorder="1">
      <alignment vertical="center"/>
    </xf>
    <xf numFmtId="0" fontId="15" fillId="0" borderId="33" xfId="3" applyFont="1" applyBorder="1" applyAlignment="1">
      <alignment horizontal="center" vertical="center"/>
    </xf>
    <xf numFmtId="0" fontId="16" fillId="0" borderId="33" xfId="3" applyFont="1" applyBorder="1" applyAlignment="1">
      <alignment horizontal="left" vertical="center"/>
    </xf>
    <xf numFmtId="0" fontId="15" fillId="0" borderId="34" xfId="3" applyFont="1" applyBorder="1" applyAlignment="1">
      <alignment horizontal="left" vertical="center"/>
    </xf>
    <xf numFmtId="0" fontId="15" fillId="0" borderId="31" xfId="3" applyFont="1" applyBorder="1">
      <alignment vertical="center"/>
    </xf>
    <xf numFmtId="0" fontId="19" fillId="0" borderId="32" xfId="3" applyBorder="1" applyAlignment="1">
      <alignment horizontal="left" vertical="center"/>
    </xf>
    <xf numFmtId="0" fontId="16" fillId="0" borderId="32" xfId="3" applyFont="1" applyBorder="1" applyAlignment="1">
      <alignment horizontal="left" vertical="center"/>
    </xf>
    <xf numFmtId="0" fontId="19" fillId="0" borderId="32" xfId="3" applyBorder="1">
      <alignment vertical="center"/>
    </xf>
    <xf numFmtId="0" fontId="15" fillId="0" borderId="32" xfId="3" applyFont="1" applyBorder="1">
      <alignment vertical="center"/>
    </xf>
    <xf numFmtId="0" fontId="19" fillId="0" borderId="11" xfId="3" applyBorder="1" applyAlignment="1">
      <alignment horizontal="left" vertical="center"/>
    </xf>
    <xf numFmtId="0" fontId="16" fillId="0" borderId="11" xfId="3" applyFont="1" applyBorder="1" applyAlignment="1">
      <alignment horizontal="left" vertical="center"/>
    </xf>
    <xf numFmtId="0" fontId="19" fillId="0" borderId="11" xfId="3" applyBorder="1">
      <alignment vertical="center"/>
    </xf>
    <xf numFmtId="0" fontId="15" fillId="0" borderId="11" xfId="3" applyFont="1" applyBorder="1">
      <alignment vertical="center"/>
    </xf>
    <xf numFmtId="0" fontId="16" fillId="0" borderId="35" xfId="3" applyFont="1" applyBorder="1" applyAlignment="1">
      <alignment horizontal="left" vertical="center"/>
    </xf>
    <xf numFmtId="0" fontId="15" fillId="0" borderId="11" xfId="3" applyFont="1" applyBorder="1" applyAlignment="1">
      <alignment horizontal="center" vertical="center"/>
    </xf>
    <xf numFmtId="0" fontId="29" fillId="0" borderId="53" xfId="3" applyFont="1" applyBorder="1">
      <alignment vertical="center"/>
    </xf>
    <xf numFmtId="0" fontId="29" fillId="0" borderId="54" xfId="3" applyFont="1" applyBorder="1">
      <alignment vertical="center"/>
    </xf>
    <xf numFmtId="0" fontId="16" fillId="0" borderId="54" xfId="3" applyFont="1" applyBorder="1">
      <alignment vertical="center"/>
    </xf>
    <xf numFmtId="58" fontId="19" fillId="0" borderId="54" xfId="3" applyNumberFormat="1" applyBorder="1">
      <alignment vertical="center"/>
    </xf>
    <xf numFmtId="0" fontId="16" fillId="0" borderId="12" xfId="3" applyFont="1" applyBorder="1" applyAlignment="1">
      <alignment horizontal="left" vertical="center"/>
    </xf>
    <xf numFmtId="0" fontId="16" fillId="0" borderId="47" xfId="3" applyFont="1" applyBorder="1" applyAlignment="1">
      <alignment horizontal="left" vertical="center"/>
    </xf>
    <xf numFmtId="0" fontId="16" fillId="0" borderId="46" xfId="3" applyFont="1" applyBorder="1" applyAlignment="1">
      <alignment horizontal="left" vertical="center"/>
    </xf>
    <xf numFmtId="0" fontId="31" fillId="3" borderId="2" xfId="4" applyFont="1" applyFill="1" applyBorder="1" applyAlignment="1">
      <alignment horizontal="center" vertical="center"/>
    </xf>
    <xf numFmtId="0" fontId="32" fillId="3" borderId="8" xfId="4" applyFont="1" applyFill="1" applyBorder="1" applyAlignment="1">
      <alignment horizontal="center" vertical="center"/>
    </xf>
    <xf numFmtId="0" fontId="33" fillId="3" borderId="2" xfId="5" applyFont="1" applyFill="1" applyBorder="1" applyAlignment="1">
      <alignment horizontal="center" vertical="center"/>
    </xf>
    <xf numFmtId="49" fontId="34" fillId="3" borderId="2" xfId="5" applyNumberFormat="1" applyFont="1" applyFill="1" applyBorder="1" applyAlignment="1">
      <alignment horizontal="center" vertical="center"/>
    </xf>
    <xf numFmtId="49" fontId="35" fillId="3" borderId="2" xfId="5" applyNumberFormat="1" applyFont="1" applyFill="1" applyBorder="1" applyAlignment="1">
      <alignment horizontal="center" vertical="center"/>
    </xf>
    <xf numFmtId="49" fontId="12" fillId="3" borderId="27" xfId="4" applyNumberFormat="1" applyFont="1" applyFill="1" applyBorder="1" applyAlignment="1">
      <alignment horizontal="center"/>
    </xf>
    <xf numFmtId="49" fontId="12" fillId="3" borderId="28" xfId="5" applyNumberFormat="1" applyFont="1" applyFill="1" applyBorder="1" applyAlignment="1">
      <alignment horizontal="center" vertical="center"/>
    </xf>
    <xf numFmtId="49" fontId="12" fillId="3" borderId="28" xfId="4" applyNumberFormat="1" applyFont="1" applyFill="1" applyBorder="1" applyAlignment="1">
      <alignment horizontal="center"/>
    </xf>
    <xf numFmtId="14" fontId="36" fillId="3" borderId="0" xfId="4" applyNumberFormat="1" applyFont="1" applyFill="1"/>
    <xf numFmtId="0" fontId="15" fillId="0" borderId="34" xfId="3" applyFont="1" applyBorder="1">
      <alignment vertical="center"/>
    </xf>
    <xf numFmtId="0" fontId="15" fillId="0" borderId="56" xfId="3" applyFont="1" applyBorder="1">
      <alignment vertical="center"/>
    </xf>
    <xf numFmtId="0" fontId="19" fillId="0" borderId="57" xfId="3" applyBorder="1" applyAlignment="1">
      <alignment horizontal="left" vertical="center"/>
    </xf>
    <xf numFmtId="0" fontId="16" fillId="0" borderId="57" xfId="3" applyFont="1" applyBorder="1" applyAlignment="1">
      <alignment horizontal="left" vertical="center"/>
    </xf>
    <xf numFmtId="0" fontId="19" fillId="0" borderId="57" xfId="3" applyBorder="1">
      <alignment vertical="center"/>
    </xf>
    <xf numFmtId="0" fontId="15" fillId="0" borderId="57" xfId="3" applyFont="1" applyBorder="1">
      <alignment vertical="center"/>
    </xf>
    <xf numFmtId="0" fontId="15" fillId="0" borderId="56" xfId="3" applyFont="1" applyBorder="1" applyAlignment="1">
      <alignment horizontal="center" vertical="center"/>
    </xf>
    <xf numFmtId="0" fontId="16" fillId="0" borderId="57" xfId="3" applyFont="1" applyBorder="1" applyAlignment="1">
      <alignment horizontal="center" vertical="center"/>
    </xf>
    <xf numFmtId="0" fontId="15" fillId="0" borderId="57" xfId="3" applyFont="1" applyBorder="1" applyAlignment="1">
      <alignment horizontal="center" vertical="center"/>
    </xf>
    <xf numFmtId="0" fontId="19" fillId="0" borderId="57" xfId="3" applyBorder="1" applyAlignment="1">
      <alignment horizontal="center" vertical="center"/>
    </xf>
    <xf numFmtId="0" fontId="19" fillId="0" borderId="11" xfId="3" applyBorder="1" applyAlignment="1">
      <alignment horizontal="center" vertical="center"/>
    </xf>
    <xf numFmtId="0" fontId="39" fillId="0" borderId="63" xfId="3" applyFont="1" applyBorder="1" applyAlignment="1">
      <alignment horizontal="left" vertical="center" wrapText="1"/>
    </xf>
    <xf numFmtId="9" fontId="16" fillId="0" borderId="11" xfId="3" applyNumberFormat="1" applyFont="1" applyBorder="1" applyAlignment="1">
      <alignment horizontal="center" vertical="center"/>
    </xf>
    <xf numFmtId="0" fontId="29" fillId="0" borderId="51" xfId="3" applyFont="1" applyBorder="1">
      <alignment vertical="center"/>
    </xf>
    <xf numFmtId="0" fontId="29" fillId="0" borderId="52" xfId="3" applyFont="1" applyBorder="1">
      <alignment vertical="center"/>
    </xf>
    <xf numFmtId="0" fontId="16" fillId="0" borderId="67" xfId="3" applyFont="1" applyBorder="1">
      <alignment vertical="center"/>
    </xf>
    <xf numFmtId="0" fontId="29" fillId="0" borderId="67" xfId="3" applyFont="1" applyBorder="1">
      <alignment vertical="center"/>
    </xf>
    <xf numFmtId="58" fontId="19" fillId="0" borderId="52" xfId="3" applyNumberFormat="1" applyBorder="1">
      <alignment vertical="center"/>
    </xf>
    <xf numFmtId="0" fontId="19" fillId="0" borderId="67" xfId="3" applyBorder="1">
      <alignment vertical="center"/>
    </xf>
    <xf numFmtId="0" fontId="16" fillId="0" borderId="61" xfId="3" applyFont="1" applyBorder="1" applyAlignment="1">
      <alignment horizontal="left" vertical="center"/>
    </xf>
    <xf numFmtId="0" fontId="15" fillId="0" borderId="0" xfId="3" applyFont="1">
      <alignment vertical="center"/>
    </xf>
    <xf numFmtId="0" fontId="38" fillId="0" borderId="12" xfId="3" applyFont="1" applyBorder="1" applyAlignment="1">
      <alignment horizontal="left" vertical="center" wrapText="1"/>
    </xf>
    <xf numFmtId="0" fontId="38" fillId="0" borderId="12" xfId="3" applyFont="1" applyBorder="1" applyAlignment="1">
      <alignment horizontal="left" vertical="center"/>
    </xf>
    <xf numFmtId="0" fontId="42" fillId="0" borderId="73" xfId="0" applyFont="1" applyBorder="1"/>
    <xf numFmtId="0" fontId="42" fillId="0" borderId="2" xfId="0" applyFont="1" applyBorder="1"/>
    <xf numFmtId="0" fontId="42" fillId="5" borderId="2" xfId="0" applyFont="1" applyFill="1" applyBorder="1"/>
    <xf numFmtId="0" fontId="0" fillId="0" borderId="73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42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3" fillId="0" borderId="0" xfId="0" applyFont="1" applyAlignment="1">
      <alignment vertical="top" wrapText="1"/>
    </xf>
    <xf numFmtId="0" fontId="0" fillId="7" borderId="2" xfId="0" applyFill="1" applyBorder="1"/>
    <xf numFmtId="0" fontId="4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42" fillId="7" borderId="2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6" fillId="0" borderId="5" xfId="7" quotePrefix="1" applyFont="1" applyBorder="1" applyAlignment="1">
      <alignment horizontal="center" vertical="center" wrapText="1"/>
    </xf>
    <xf numFmtId="0" fontId="6" fillId="0" borderId="6" xfId="7" quotePrefix="1" applyFont="1" applyBorder="1" applyAlignment="1">
      <alignment horizontal="center" vertical="center" wrapText="1"/>
    </xf>
    <xf numFmtId="0" fontId="41" fillId="0" borderId="71" xfId="0" applyFont="1" applyBorder="1" applyAlignment="1">
      <alignment horizontal="center" vertical="center" wrapText="1"/>
    </xf>
    <xf numFmtId="0" fontId="41" fillId="0" borderId="72" xfId="0" applyFont="1" applyBorder="1" applyAlignment="1">
      <alignment horizontal="center" vertical="center" wrapText="1"/>
    </xf>
    <xf numFmtId="0" fontId="41" fillId="0" borderId="76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5" borderId="8" xfId="0" applyFont="1" applyFill="1" applyBorder="1" applyAlignment="1">
      <alignment horizontal="center" vertical="center"/>
    </xf>
    <xf numFmtId="0" fontId="42" fillId="0" borderId="77" xfId="0" applyFont="1" applyBorder="1" applyAlignment="1">
      <alignment horizontal="center" vertical="center"/>
    </xf>
    <xf numFmtId="0" fontId="37" fillId="0" borderId="30" xfId="3" applyFont="1" applyBorder="1" applyAlignment="1">
      <alignment horizontal="center" vertical="top"/>
    </xf>
    <xf numFmtId="0" fontId="16" fillId="0" borderId="52" xfId="3" applyFont="1" applyBorder="1" applyAlignment="1">
      <alignment horizontal="center" vertical="center"/>
    </xf>
    <xf numFmtId="0" fontId="29" fillId="0" borderId="52" xfId="3" applyFont="1" applyBorder="1" applyAlignment="1">
      <alignment horizontal="center" vertical="center"/>
    </xf>
    <xf numFmtId="0" fontId="38" fillId="0" borderId="52" xfId="3" applyFont="1" applyBorder="1" applyAlignment="1">
      <alignment horizontal="center" vertical="center"/>
    </xf>
    <xf numFmtId="0" fontId="19" fillId="0" borderId="52" xfId="3" applyBorder="1" applyAlignment="1">
      <alignment horizontal="center" vertical="center"/>
    </xf>
    <xf numFmtId="0" fontId="19" fillId="0" borderId="58" xfId="3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32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29" fillId="0" borderId="31" xfId="3" applyFont="1" applyBorder="1" applyAlignment="1">
      <alignment horizontal="center" vertical="center"/>
    </xf>
    <xf numFmtId="0" fontId="29" fillId="0" borderId="32" xfId="3" applyFont="1" applyBorder="1" applyAlignment="1">
      <alignment horizontal="center" vertical="center"/>
    </xf>
    <xf numFmtId="0" fontId="29" fillId="0" borderId="46" xfId="3" applyFont="1" applyBorder="1" applyAlignment="1">
      <alignment horizontal="center" vertical="center"/>
    </xf>
    <xf numFmtId="0" fontId="16" fillId="0" borderId="11" xfId="3" applyFont="1" applyBorder="1" applyAlignment="1">
      <alignment horizontal="left" vertical="center"/>
    </xf>
    <xf numFmtId="0" fontId="16" fillId="0" borderId="12" xfId="3" applyFont="1" applyBorder="1" applyAlignment="1">
      <alignment horizontal="left" vertical="center"/>
    </xf>
    <xf numFmtId="0" fontId="15" fillId="0" borderId="33" xfId="3" applyFont="1" applyBorder="1" applyAlignment="1">
      <alignment horizontal="left" vertical="center"/>
    </xf>
    <xf numFmtId="0" fontId="15" fillId="0" borderId="11" xfId="3" applyFont="1" applyBorder="1" applyAlignment="1">
      <alignment horizontal="left" vertical="center"/>
    </xf>
    <xf numFmtId="14" fontId="16" fillId="0" borderId="11" xfId="3" applyNumberFormat="1" applyFont="1" applyBorder="1" applyAlignment="1">
      <alignment horizontal="center" vertical="center"/>
    </xf>
    <xf numFmtId="14" fontId="16" fillId="0" borderId="12" xfId="3" applyNumberFormat="1" applyFont="1" applyBorder="1" applyAlignment="1">
      <alignment horizontal="center" vertical="center"/>
    </xf>
    <xf numFmtId="0" fontId="16" fillId="0" borderId="38" xfId="3" applyFont="1" applyBorder="1" applyAlignment="1">
      <alignment horizontal="left" vertical="center"/>
    </xf>
    <xf numFmtId="0" fontId="16" fillId="0" borderId="49" xfId="3" applyFont="1" applyBorder="1" applyAlignment="1">
      <alignment horizontal="left" vertical="center"/>
    </xf>
    <xf numFmtId="0" fontId="16" fillId="0" borderId="35" xfId="3" applyFont="1" applyBorder="1" applyAlignment="1">
      <alignment horizontal="center" vertical="center"/>
    </xf>
    <xf numFmtId="0" fontId="16" fillId="0" borderId="47" xfId="3" applyFont="1" applyBorder="1" applyAlignment="1">
      <alignment horizontal="center" vertical="center"/>
    </xf>
    <xf numFmtId="0" fontId="15" fillId="0" borderId="34" xfId="3" applyFont="1" applyBorder="1" applyAlignment="1">
      <alignment horizontal="left" vertical="center"/>
    </xf>
    <xf numFmtId="0" fontId="15" fillId="0" borderId="35" xfId="3" applyFont="1" applyBorder="1" applyAlignment="1">
      <alignment horizontal="left" vertical="center"/>
    </xf>
    <xf numFmtId="14" fontId="16" fillId="0" borderId="35" xfId="3" applyNumberFormat="1" applyFont="1" applyBorder="1" applyAlignment="1">
      <alignment horizontal="center" vertical="center"/>
    </xf>
    <xf numFmtId="14" fontId="16" fillId="0" borderId="47" xfId="3" applyNumberFormat="1" applyFont="1" applyBorder="1" applyAlignment="1">
      <alignment horizontal="center" vertical="center"/>
    </xf>
    <xf numFmtId="0" fontId="15" fillId="0" borderId="62" xfId="3" applyFont="1" applyBorder="1" applyAlignment="1">
      <alignment horizontal="left" vertical="center"/>
    </xf>
    <xf numFmtId="0" fontId="15" fillId="0" borderId="41" xfId="3" applyFont="1" applyBorder="1" applyAlignment="1">
      <alignment horizontal="left" vertical="center"/>
    </xf>
    <xf numFmtId="0" fontId="15" fillId="0" borderId="68" xfId="3" applyFont="1" applyBorder="1" applyAlignment="1">
      <alignment horizontal="left" vertical="center"/>
    </xf>
    <xf numFmtId="0" fontId="29" fillId="0" borderId="55" xfId="3" applyFont="1" applyBorder="1" applyAlignment="1">
      <alignment horizontal="left" vertical="center"/>
    </xf>
    <xf numFmtId="0" fontId="29" fillId="0" borderId="54" xfId="3" applyFont="1" applyBorder="1" applyAlignment="1">
      <alignment horizontal="left" vertical="center"/>
    </xf>
    <xf numFmtId="0" fontId="29" fillId="0" borderId="60" xfId="3" applyFont="1" applyBorder="1" applyAlignment="1">
      <alignment horizontal="left" vertical="center"/>
    </xf>
    <xf numFmtId="0" fontId="15" fillId="0" borderId="47" xfId="3" applyFont="1" applyBorder="1" applyAlignment="1">
      <alignment horizontal="left" vertical="center"/>
    </xf>
    <xf numFmtId="0" fontId="15" fillId="0" borderId="43" xfId="3" applyFont="1" applyBorder="1" applyAlignment="1">
      <alignment horizontal="left" vertical="center" wrapText="1"/>
    </xf>
    <xf numFmtId="0" fontId="15" fillId="0" borderId="44" xfId="3" applyFont="1" applyBorder="1" applyAlignment="1">
      <alignment horizontal="left" vertical="center" wrapText="1"/>
    </xf>
    <xf numFmtId="0" fontId="15" fillId="0" borderId="50" xfId="3" applyFont="1" applyBorder="1" applyAlignment="1">
      <alignment horizontal="left" vertical="center" wrapText="1"/>
    </xf>
    <xf numFmtId="0" fontId="15" fillId="0" borderId="56" xfId="3" applyFont="1" applyBorder="1" applyAlignment="1">
      <alignment horizontal="left" vertical="center"/>
    </xf>
    <xf numFmtId="0" fontId="15" fillId="0" borderId="57" xfId="3" applyFont="1" applyBorder="1" applyAlignment="1">
      <alignment horizontal="left" vertical="center"/>
    </xf>
    <xf numFmtId="0" fontId="15" fillId="0" borderId="61" xfId="3" applyFont="1" applyBorder="1" applyAlignment="1">
      <alignment horizontal="left" vertical="center"/>
    </xf>
    <xf numFmtId="0" fontId="29" fillId="0" borderId="55" xfId="0" applyFont="1" applyBorder="1" applyAlignment="1">
      <alignment horizontal="left" vertical="center"/>
    </xf>
    <xf numFmtId="0" fontId="29" fillId="0" borderId="54" xfId="0" applyFont="1" applyBorder="1" applyAlignment="1">
      <alignment horizontal="left" vertical="center"/>
    </xf>
    <xf numFmtId="0" fontId="29" fillId="0" borderId="60" xfId="0" applyFont="1" applyBorder="1" applyAlignment="1">
      <alignment horizontal="left" vertical="center"/>
    </xf>
    <xf numFmtId="9" fontId="16" fillId="0" borderId="42" xfId="3" applyNumberFormat="1" applyFont="1" applyBorder="1" applyAlignment="1">
      <alignment horizontal="left" vertical="center"/>
    </xf>
    <xf numFmtId="9" fontId="16" fillId="0" borderId="37" xfId="3" applyNumberFormat="1" applyFont="1" applyBorder="1" applyAlignment="1">
      <alignment horizontal="left" vertical="center"/>
    </xf>
    <xf numFmtId="9" fontId="16" fillId="0" borderId="48" xfId="3" applyNumberFormat="1" applyFont="1" applyBorder="1" applyAlignment="1">
      <alignment horizontal="left" vertical="center"/>
    </xf>
    <xf numFmtId="9" fontId="16" fillId="0" borderId="43" xfId="3" applyNumberFormat="1" applyFont="1" applyBorder="1" applyAlignment="1">
      <alignment horizontal="left" vertical="center"/>
    </xf>
    <xf numFmtId="9" fontId="16" fillId="0" borderId="44" xfId="3" applyNumberFormat="1" applyFont="1" applyBorder="1" applyAlignment="1">
      <alignment horizontal="left" vertical="center"/>
    </xf>
    <xf numFmtId="9" fontId="16" fillId="0" borderId="50" xfId="3" applyNumberFormat="1" applyFont="1" applyBorder="1" applyAlignment="1">
      <alignment horizontal="left" vertical="center"/>
    </xf>
    <xf numFmtId="0" fontId="27" fillId="0" borderId="56" xfId="3" applyFont="1" applyBorder="1" applyAlignment="1">
      <alignment horizontal="left" vertical="center"/>
    </xf>
    <xf numFmtId="0" fontId="27" fillId="0" borderId="57" xfId="3" applyFont="1" applyBorder="1" applyAlignment="1">
      <alignment horizontal="left" vertical="center"/>
    </xf>
    <xf numFmtId="0" fontId="27" fillId="0" borderId="61" xfId="3" applyFont="1" applyBorder="1" applyAlignment="1">
      <alignment horizontal="left" vertical="center"/>
    </xf>
    <xf numFmtId="0" fontId="27" fillId="0" borderId="33" xfId="3" applyFont="1" applyBorder="1" applyAlignment="1">
      <alignment horizontal="left" vertical="center"/>
    </xf>
    <xf numFmtId="0" fontId="27" fillId="0" borderId="11" xfId="3" applyFont="1" applyBorder="1" applyAlignment="1">
      <alignment horizontal="left" vertical="center"/>
    </xf>
    <xf numFmtId="0" fontId="27" fillId="0" borderId="64" xfId="3" applyFont="1" applyBorder="1" applyAlignment="1">
      <alignment horizontal="left" vertical="center"/>
    </xf>
    <xf numFmtId="0" fontId="27" fillId="0" borderId="44" xfId="3" applyFont="1" applyBorder="1" applyAlignment="1">
      <alignment horizontal="left" vertical="center"/>
    </xf>
    <xf numFmtId="0" fontId="27" fillId="0" borderId="50" xfId="3" applyFont="1" applyBorder="1" applyAlignment="1">
      <alignment horizontal="left" vertical="center"/>
    </xf>
    <xf numFmtId="0" fontId="29" fillId="0" borderId="41" xfId="3" applyFont="1" applyBorder="1" applyAlignment="1">
      <alignment horizontal="left" vertical="center"/>
    </xf>
    <xf numFmtId="0" fontId="16" fillId="0" borderId="65" xfId="3" applyFont="1" applyBorder="1" applyAlignment="1">
      <alignment horizontal="left" vertical="center"/>
    </xf>
    <xf numFmtId="0" fontId="16" fillId="0" borderId="66" xfId="3" applyFont="1" applyBorder="1" applyAlignment="1">
      <alignment horizontal="left" vertical="center"/>
    </xf>
    <xf numFmtId="0" fontId="16" fillId="0" borderId="69" xfId="3" applyFont="1" applyBorder="1" applyAlignment="1">
      <alignment horizontal="left" vertical="center"/>
    </xf>
    <xf numFmtId="0" fontId="16" fillId="0" borderId="40" xfId="3" applyFont="1" applyBorder="1" applyAlignment="1">
      <alignment horizontal="left" vertical="center"/>
    </xf>
    <xf numFmtId="0" fontId="16" fillId="0" borderId="39" xfId="3" applyFont="1" applyBorder="1" applyAlignment="1">
      <alignment horizontal="left" vertical="center"/>
    </xf>
    <xf numFmtId="0" fontId="15" fillId="0" borderId="43" xfId="3" applyFont="1" applyBorder="1" applyAlignment="1">
      <alignment horizontal="left" vertical="center"/>
    </xf>
    <xf numFmtId="0" fontId="15" fillId="0" borderId="44" xfId="3" applyFont="1" applyBorder="1" applyAlignment="1">
      <alignment horizontal="left" vertical="center"/>
    </xf>
    <xf numFmtId="0" fontId="15" fillId="0" borderId="50" xfId="3" applyFont="1" applyBorder="1" applyAlignment="1">
      <alignment horizontal="left" vertical="center"/>
    </xf>
    <xf numFmtId="0" fontId="40" fillId="0" borderId="54" xfId="3" applyFont="1" applyBorder="1" applyAlignment="1">
      <alignment horizontal="center" vertical="center"/>
    </xf>
    <xf numFmtId="0" fontId="29" fillId="0" borderId="41" xfId="3" applyFont="1" applyBorder="1" applyAlignment="1">
      <alignment horizontal="center" vertical="center"/>
    </xf>
    <xf numFmtId="0" fontId="29" fillId="0" borderId="70" xfId="3" applyFont="1" applyBorder="1" applyAlignment="1">
      <alignment horizontal="center" vertical="center"/>
    </xf>
    <xf numFmtId="0" fontId="16" fillId="0" borderId="67" xfId="3" applyFont="1" applyBorder="1" applyAlignment="1">
      <alignment horizontal="center" vertical="center"/>
    </xf>
    <xf numFmtId="0" fontId="16" fillId="0" borderId="68" xfId="3" applyFont="1" applyBorder="1" applyAlignment="1">
      <alignment horizontal="center" vertical="center"/>
    </xf>
    <xf numFmtId="0" fontId="16" fillId="0" borderId="62" xfId="3" applyFont="1" applyBorder="1" applyAlignment="1">
      <alignment horizontal="left" vertical="center"/>
    </xf>
    <xf numFmtId="0" fontId="16" fillId="0" borderId="41" xfId="3" applyFont="1" applyBorder="1" applyAlignment="1">
      <alignment horizontal="left" vertical="center"/>
    </xf>
    <xf numFmtId="0" fontId="16" fillId="0" borderId="68" xfId="3" applyFont="1" applyBorder="1" applyAlignment="1">
      <alignment horizontal="left" vertical="center"/>
    </xf>
    <xf numFmtId="0" fontId="12" fillId="3" borderId="0" xfId="4" applyFont="1" applyFill="1" applyAlignment="1">
      <alignment horizontal="center"/>
    </xf>
    <xf numFmtId="0" fontId="11" fillId="3" borderId="0" xfId="4" applyFont="1" applyFill="1" applyAlignment="1">
      <alignment horizontal="center"/>
    </xf>
    <xf numFmtId="0" fontId="11" fillId="3" borderId="13" xfId="3" applyFont="1" applyFill="1" applyBorder="1" applyAlignment="1">
      <alignment horizontal="center" vertical="center"/>
    </xf>
    <xf numFmtId="0" fontId="14" fillId="3" borderId="13" xfId="3" applyFont="1" applyFill="1" applyBorder="1" applyAlignment="1">
      <alignment horizontal="center" vertical="center"/>
    </xf>
    <xf numFmtId="0" fontId="14" fillId="3" borderId="21" xfId="3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22" xfId="4" applyFont="1" applyFill="1" applyBorder="1" applyAlignment="1">
      <alignment horizontal="center" vertical="center"/>
    </xf>
    <xf numFmtId="0" fontId="12" fillId="3" borderId="14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/>
    </xf>
    <xf numFmtId="0" fontId="11" fillId="3" borderId="2" xfId="4" applyFont="1" applyFill="1" applyBorder="1" applyAlignment="1">
      <alignment horizontal="center"/>
    </xf>
    <xf numFmtId="0" fontId="11" fillId="3" borderId="20" xfId="4" applyFont="1" applyFill="1" applyBorder="1" applyAlignment="1">
      <alignment horizontal="center"/>
    </xf>
    <xf numFmtId="0" fontId="30" fillId="0" borderId="30" xfId="3" applyFont="1" applyBorder="1" applyAlignment="1">
      <alignment horizontal="center" vertical="top"/>
    </xf>
    <xf numFmtId="0" fontId="16" fillId="0" borderId="11" xfId="3" applyFont="1" applyBorder="1" applyAlignment="1">
      <alignment horizontal="center" vertical="center"/>
    </xf>
    <xf numFmtId="0" fontId="16" fillId="0" borderId="12" xfId="3" applyFont="1" applyBorder="1" applyAlignment="1">
      <alignment horizontal="center" vertical="center"/>
    </xf>
    <xf numFmtId="0" fontId="28" fillId="0" borderId="11" xfId="3" applyFont="1" applyBorder="1" applyAlignment="1">
      <alignment horizontal="center" vertical="center"/>
    </xf>
    <xf numFmtId="0" fontId="28" fillId="0" borderId="12" xfId="3" applyFont="1" applyBorder="1" applyAlignment="1">
      <alignment horizontal="center" vertical="center"/>
    </xf>
    <xf numFmtId="0" fontId="15" fillId="0" borderId="33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16" fillId="0" borderId="33" xfId="3" applyFont="1" applyBorder="1" applyAlignment="1">
      <alignment horizontal="left" vertical="center"/>
    </xf>
    <xf numFmtId="0" fontId="16" fillId="0" borderId="34" xfId="3" applyFont="1" applyBorder="1" applyAlignment="1">
      <alignment horizontal="left" vertical="center"/>
    </xf>
    <xf numFmtId="0" fontId="16" fillId="0" borderId="35" xfId="3" applyFont="1" applyBorder="1" applyAlignment="1">
      <alignment horizontal="left" vertical="center"/>
    </xf>
    <xf numFmtId="0" fontId="16" fillId="0" borderId="47" xfId="3" applyFont="1" applyBorder="1" applyAlignment="1">
      <alignment horizontal="left" vertical="center"/>
    </xf>
    <xf numFmtId="0" fontId="29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28" fillId="0" borderId="31" xfId="3" applyFont="1" applyBorder="1" applyAlignment="1">
      <alignment horizontal="left" vertical="center"/>
    </xf>
    <xf numFmtId="0" fontId="28" fillId="0" borderId="32" xfId="3" applyFont="1" applyBorder="1" applyAlignment="1">
      <alignment horizontal="left" vertical="center"/>
    </xf>
    <xf numFmtId="0" fontId="27" fillId="0" borderId="32" xfId="3" applyFont="1" applyBorder="1" applyAlignment="1">
      <alignment horizontal="left" vertical="center"/>
    </xf>
    <xf numFmtId="0" fontId="27" fillId="0" borderId="46" xfId="3" applyFont="1" applyBorder="1" applyAlignment="1">
      <alignment horizontal="left" vertical="center"/>
    </xf>
    <xf numFmtId="0" fontId="28" fillId="0" borderId="40" xfId="3" applyFont="1" applyBorder="1" applyAlignment="1">
      <alignment horizontal="left" vertical="center"/>
    </xf>
    <xf numFmtId="0" fontId="28" fillId="0" borderId="39" xfId="3" applyFont="1" applyBorder="1" applyAlignment="1">
      <alignment horizontal="left" vertical="center"/>
    </xf>
    <xf numFmtId="0" fontId="28" fillId="0" borderId="45" xfId="3" applyFont="1" applyBorder="1" applyAlignment="1">
      <alignment horizontal="left" vertical="center"/>
    </xf>
    <xf numFmtId="0" fontId="28" fillId="0" borderId="38" xfId="3" applyFont="1" applyBorder="1" applyAlignment="1">
      <alignment horizontal="left" vertical="center"/>
    </xf>
    <xf numFmtId="0" fontId="27" fillId="0" borderId="38" xfId="3" applyFont="1" applyBorder="1" applyAlignment="1">
      <alignment horizontal="left" vertical="center"/>
    </xf>
    <xf numFmtId="0" fontId="27" fillId="0" borderId="39" xfId="3" applyFont="1" applyBorder="1" applyAlignment="1">
      <alignment horizontal="left" vertical="center"/>
    </xf>
    <xf numFmtId="0" fontId="27" fillId="0" borderId="49" xfId="3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7" fillId="0" borderId="31" xfId="3" applyFont="1" applyBorder="1" applyAlignment="1">
      <alignment horizontal="left" vertical="center"/>
    </xf>
    <xf numFmtId="0" fontId="27" fillId="0" borderId="11" xfId="3" applyFont="1" applyBorder="1" applyAlignment="1">
      <alignment horizontal="center" vertical="center"/>
    </xf>
    <xf numFmtId="0" fontId="27" fillId="0" borderId="12" xfId="3" applyFont="1" applyBorder="1" applyAlignment="1">
      <alignment horizontal="center" vertical="center"/>
    </xf>
    <xf numFmtId="0" fontId="15" fillId="0" borderId="34" xfId="3" applyFont="1" applyBorder="1" applyAlignment="1">
      <alignment horizontal="center" vertical="center"/>
    </xf>
    <xf numFmtId="0" fontId="15" fillId="0" borderId="35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27" fillId="0" borderId="12" xfId="3" applyFont="1" applyBorder="1" applyAlignment="1">
      <alignment horizontal="left" vertical="center"/>
    </xf>
    <xf numFmtId="0" fontId="16" fillId="0" borderId="42" xfId="3" applyFont="1" applyBorder="1" applyAlignment="1">
      <alignment horizontal="left" vertical="center"/>
    </xf>
    <xf numFmtId="0" fontId="16" fillId="0" borderId="37" xfId="3" applyFont="1" applyBorder="1" applyAlignment="1">
      <alignment horizontal="left" vertical="center"/>
    </xf>
    <xf numFmtId="0" fontId="16" fillId="0" borderId="48" xfId="3" applyFont="1" applyBorder="1" applyAlignment="1">
      <alignment horizontal="left" vertical="center"/>
    </xf>
    <xf numFmtId="0" fontId="15" fillId="0" borderId="40" xfId="3" applyFont="1" applyBorder="1" applyAlignment="1">
      <alignment horizontal="left" vertical="center"/>
    </xf>
    <xf numFmtId="0" fontId="15" fillId="0" borderId="39" xfId="3" applyFont="1" applyBorder="1" applyAlignment="1">
      <alignment horizontal="left" vertical="center"/>
    </xf>
    <xf numFmtId="0" fontId="15" fillId="0" borderId="49" xfId="3" applyFont="1" applyBorder="1" applyAlignment="1">
      <alignment horizontal="left" vertical="center"/>
    </xf>
    <xf numFmtId="0" fontId="16" fillId="0" borderId="54" xfId="3" applyFont="1" applyBorder="1" applyAlignment="1">
      <alignment horizontal="center" vertical="center"/>
    </xf>
    <xf numFmtId="0" fontId="29" fillId="0" borderId="54" xfId="3" applyFont="1" applyBorder="1" applyAlignment="1">
      <alignment horizontal="center" vertical="center"/>
    </xf>
    <xf numFmtId="0" fontId="16" fillId="0" borderId="59" xfId="3" applyFont="1" applyBorder="1" applyAlignment="1">
      <alignment horizontal="center" vertical="center"/>
    </xf>
    <xf numFmtId="0" fontId="29" fillId="0" borderId="56" xfId="3" applyFont="1" applyBorder="1" applyAlignment="1">
      <alignment horizontal="center" vertical="center"/>
    </xf>
    <xf numFmtId="0" fontId="29" fillId="0" borderId="57" xfId="3" applyFont="1" applyBorder="1" applyAlignment="1">
      <alignment horizontal="center" vertical="center"/>
    </xf>
    <xf numFmtId="0" fontId="29" fillId="0" borderId="61" xfId="3" applyFont="1" applyBorder="1" applyAlignment="1">
      <alignment horizontal="center" vertical="center"/>
    </xf>
    <xf numFmtId="0" fontId="29" fillId="0" borderId="34" xfId="3" applyFont="1" applyBorder="1" applyAlignment="1">
      <alignment horizontal="center" vertical="center"/>
    </xf>
    <xf numFmtId="0" fontId="29" fillId="0" borderId="35" xfId="3" applyFont="1" applyBorder="1" applyAlignment="1">
      <alignment horizontal="center" vertical="center"/>
    </xf>
    <xf numFmtId="0" fontId="29" fillId="0" borderId="47" xfId="3" applyFont="1" applyBorder="1" applyAlignment="1">
      <alignment horizontal="center" vertical="center"/>
    </xf>
    <xf numFmtId="0" fontId="19" fillId="0" borderId="54" xfId="3" applyBorder="1" applyAlignment="1">
      <alignment horizontal="center" vertical="center"/>
    </xf>
    <xf numFmtId="0" fontId="19" fillId="0" borderId="59" xfId="3" applyBorder="1" applyAlignment="1">
      <alignment horizontal="center" vertical="center"/>
    </xf>
    <xf numFmtId="0" fontId="11" fillId="3" borderId="21" xfId="3" applyFont="1" applyFill="1" applyBorder="1" applyAlignment="1">
      <alignment horizontal="center" vertical="center"/>
    </xf>
    <xf numFmtId="0" fontId="26" fillId="0" borderId="30" xfId="3" applyFont="1" applyBorder="1" applyAlignment="1">
      <alignment horizontal="center" vertical="top"/>
    </xf>
    <xf numFmtId="0" fontId="16" fillId="0" borderId="32" xfId="3" applyFont="1" applyBorder="1" applyAlignment="1">
      <alignment horizontal="center" vertical="center"/>
    </xf>
    <xf numFmtId="0" fontId="28" fillId="0" borderId="32" xfId="3" applyFont="1" applyBorder="1" applyAlignment="1">
      <alignment horizontal="center" vertical="center"/>
    </xf>
    <xf numFmtId="0" fontId="28" fillId="0" borderId="46" xfId="3" applyFont="1" applyBorder="1" applyAlignment="1">
      <alignment horizontal="center" vertical="center"/>
    </xf>
    <xf numFmtId="58" fontId="28" fillId="0" borderId="11" xfId="3" applyNumberFormat="1" applyFont="1" applyBorder="1" applyAlignment="1">
      <alignment horizontal="center" vertical="center"/>
    </xf>
    <xf numFmtId="0" fontId="16" fillId="0" borderId="35" xfId="3" applyFont="1" applyBorder="1" applyAlignment="1">
      <alignment horizontal="right" vertical="center"/>
    </xf>
    <xf numFmtId="0" fontId="27" fillId="0" borderId="35" xfId="3" applyFont="1" applyBorder="1" applyAlignment="1">
      <alignment horizontal="left" vertical="center"/>
    </xf>
    <xf numFmtId="0" fontId="28" fillId="0" borderId="36" xfId="3" applyFont="1" applyBorder="1" applyAlignment="1">
      <alignment horizontal="center" vertical="center"/>
    </xf>
    <xf numFmtId="0" fontId="28" fillId="0" borderId="37" xfId="3" applyFont="1" applyBorder="1" applyAlignment="1">
      <alignment horizontal="center" vertical="center"/>
    </xf>
    <xf numFmtId="0" fontId="28" fillId="0" borderId="48" xfId="3" applyFont="1" applyBorder="1" applyAlignment="1">
      <alignment horizontal="center" vertical="center"/>
    </xf>
    <xf numFmtId="0" fontId="28" fillId="0" borderId="38" xfId="3" applyFont="1" applyBorder="1" applyAlignment="1">
      <alignment horizontal="center" vertical="center"/>
    </xf>
    <xf numFmtId="0" fontId="28" fillId="0" borderId="39" xfId="3" applyFont="1" applyBorder="1" applyAlignment="1">
      <alignment horizontal="center" vertical="center"/>
    </xf>
    <xf numFmtId="0" fontId="28" fillId="0" borderId="49" xfId="3" applyFont="1" applyBorder="1" applyAlignment="1">
      <alignment horizontal="center" vertical="center"/>
    </xf>
    <xf numFmtId="0" fontId="28" fillId="0" borderId="33" xfId="3" applyFont="1" applyBorder="1" applyAlignment="1">
      <alignment horizontal="left" vertical="center"/>
    </xf>
    <xf numFmtId="0" fontId="28" fillId="0" borderId="11" xfId="3" applyFont="1" applyBorder="1" applyAlignment="1">
      <alignment horizontal="left" vertical="center"/>
    </xf>
    <xf numFmtId="0" fontId="28" fillId="0" borderId="12" xfId="3" applyFont="1" applyBorder="1" applyAlignment="1">
      <alignment horizontal="left" vertical="center"/>
    </xf>
    <xf numFmtId="0" fontId="28" fillId="0" borderId="49" xfId="3" applyFont="1" applyBorder="1" applyAlignment="1">
      <alignment horizontal="left" vertical="center"/>
    </xf>
    <xf numFmtId="0" fontId="28" fillId="0" borderId="33" xfId="3" applyFont="1" applyBorder="1" applyAlignment="1">
      <alignment horizontal="left" vertical="center" wrapText="1"/>
    </xf>
    <xf numFmtId="0" fontId="28" fillId="0" borderId="11" xfId="3" applyFont="1" applyBorder="1" applyAlignment="1">
      <alignment horizontal="left" vertical="center" wrapText="1"/>
    </xf>
    <xf numFmtId="0" fontId="28" fillId="0" borderId="12" xfId="3" applyFont="1" applyBorder="1" applyAlignment="1">
      <alignment horizontal="left" vertical="center" wrapText="1"/>
    </xf>
    <xf numFmtId="0" fontId="19" fillId="0" borderId="35" xfId="3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0" fontId="27" fillId="0" borderId="41" xfId="3" applyFont="1" applyBorder="1" applyAlignment="1">
      <alignment horizontal="center" vertical="center"/>
    </xf>
    <xf numFmtId="0" fontId="27" fillId="0" borderId="42" xfId="3" applyFont="1" applyBorder="1" applyAlignment="1">
      <alignment horizontal="left" vertical="center"/>
    </xf>
    <xf numFmtId="0" fontId="27" fillId="0" borderId="37" xfId="3" applyFont="1" applyBorder="1" applyAlignment="1">
      <alignment horizontal="left" vertical="center"/>
    </xf>
    <xf numFmtId="0" fontId="27" fillId="0" borderId="48" xfId="3" applyFont="1" applyBorder="1" applyAlignment="1">
      <alignment horizontal="left" vertical="center"/>
    </xf>
    <xf numFmtId="0" fontId="19" fillId="0" borderId="40" xfId="3" applyBorder="1" applyAlignment="1">
      <alignment horizontal="left" vertical="center"/>
    </xf>
    <xf numFmtId="0" fontId="19" fillId="0" borderId="39" xfId="3" applyBorder="1" applyAlignment="1">
      <alignment horizontal="left" vertical="center"/>
    </xf>
    <xf numFmtId="0" fontId="19" fillId="0" borderId="49" xfId="3" applyBorder="1" applyAlignment="1">
      <alignment horizontal="left" vertical="center"/>
    </xf>
    <xf numFmtId="0" fontId="29" fillId="0" borderId="40" xfId="3" applyFont="1" applyBorder="1" applyAlignment="1">
      <alignment horizontal="left" vertical="center"/>
    </xf>
    <xf numFmtId="0" fontId="28" fillId="0" borderId="43" xfId="3" applyFont="1" applyBorder="1" applyAlignment="1">
      <alignment horizontal="left" vertical="center"/>
    </xf>
    <xf numFmtId="0" fontId="28" fillId="0" borderId="44" xfId="3" applyFont="1" applyBorder="1" applyAlignment="1">
      <alignment horizontal="left" vertical="center"/>
    </xf>
    <xf numFmtId="0" fontId="28" fillId="0" borderId="50" xfId="3" applyFont="1" applyBorder="1" applyAlignment="1">
      <alignment horizontal="left" vertical="center"/>
    </xf>
    <xf numFmtId="0" fontId="15" fillId="0" borderId="31" xfId="3" applyFont="1" applyBorder="1" applyAlignment="1">
      <alignment horizontal="left" vertical="center"/>
    </xf>
    <xf numFmtId="0" fontId="15" fillId="0" borderId="32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27" fillId="0" borderId="45" xfId="3" applyFont="1" applyBorder="1" applyAlignment="1">
      <alignment horizontal="left" vertical="center"/>
    </xf>
    <xf numFmtId="0" fontId="28" fillId="0" borderId="35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8" fillId="0" borderId="47" xfId="3" applyFont="1" applyBorder="1" applyAlignment="1">
      <alignment horizontal="center" vertical="center"/>
    </xf>
    <xf numFmtId="0" fontId="13" fillId="0" borderId="11" xfId="3" applyFont="1" applyBorder="1" applyAlignment="1">
      <alignment horizontal="left" vertical="center"/>
    </xf>
    <xf numFmtId="0" fontId="13" fillId="0" borderId="12" xfId="3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8" fontId="54" fillId="0" borderId="2" xfId="1" applyNumberFormat="1" applyFont="1" applyBorder="1" applyAlignment="1">
      <alignment horizontal="center"/>
    </xf>
    <xf numFmtId="178" fontId="33" fillId="0" borderId="2" xfId="1" applyNumberFormat="1" applyFont="1" applyBorder="1" applyAlignment="1">
      <alignment horizontal="center"/>
    </xf>
  </cellXfs>
  <cellStyles count="8">
    <cellStyle name="S10" xfId="7" xr:uid="{00000000-0005-0000-0000-000037000000}"/>
    <cellStyle name="常规" xfId="0" builtinId="0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19050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28575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38100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6</xdr:col>
      <xdr:colOff>102870</xdr:colOff>
      <xdr:row>34</xdr:row>
      <xdr:rowOff>208280</xdr:rowOff>
    </xdr:from>
    <xdr:to>
      <xdr:col>7</xdr:col>
      <xdr:colOff>481965</xdr:colOff>
      <xdr:row>43</xdr:row>
      <xdr:rowOff>15240</xdr:rowOff>
    </xdr:to>
    <xdr:pic>
      <xdr:nvPicPr>
        <xdr:cNvPr id="3" name="图片 2" descr="微信图片_2023021512350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6320" y="7153275"/>
          <a:ext cx="1169670" cy="1472565"/>
        </a:xfrm>
        <a:prstGeom prst="rect">
          <a:avLst/>
        </a:prstGeom>
      </xdr:spPr>
    </xdr:pic>
    <xdr:clientData/>
  </xdr:twoCellAnchor>
  <xdr:twoCellAnchor editAs="oneCell">
    <xdr:from>
      <xdr:col>7</xdr:col>
      <xdr:colOff>465455</xdr:colOff>
      <xdr:row>35</xdr:row>
      <xdr:rowOff>10160</xdr:rowOff>
    </xdr:from>
    <xdr:to>
      <xdr:col>9</xdr:col>
      <xdr:colOff>59055</xdr:colOff>
      <xdr:row>43</xdr:row>
      <xdr:rowOff>17145</xdr:rowOff>
    </xdr:to>
    <xdr:pic>
      <xdr:nvPicPr>
        <xdr:cNvPr id="4" name="图片 3" descr="微信图片_2023021512351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99480" y="7163435"/>
          <a:ext cx="1174750" cy="1464310"/>
        </a:xfrm>
        <a:prstGeom prst="rect">
          <a:avLst/>
        </a:prstGeom>
      </xdr:spPr>
    </xdr:pic>
    <xdr:clientData/>
  </xdr:twoCellAnchor>
  <xdr:twoCellAnchor editAs="oneCell">
    <xdr:from>
      <xdr:col>4</xdr:col>
      <xdr:colOff>512445</xdr:colOff>
      <xdr:row>34</xdr:row>
      <xdr:rowOff>203835</xdr:rowOff>
    </xdr:from>
    <xdr:to>
      <xdr:col>6</xdr:col>
      <xdr:colOff>107950</xdr:colOff>
      <xdr:row>43</xdr:row>
      <xdr:rowOff>8890</xdr:rowOff>
    </xdr:to>
    <xdr:pic>
      <xdr:nvPicPr>
        <xdr:cNvPr id="5" name="图片 4" descr="微信图片_2023021512351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74745" y="7153275"/>
          <a:ext cx="1176655" cy="1466215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34</xdr:row>
      <xdr:rowOff>206375</xdr:rowOff>
    </xdr:from>
    <xdr:to>
      <xdr:col>4</xdr:col>
      <xdr:colOff>543560</xdr:colOff>
      <xdr:row>43</xdr:row>
      <xdr:rowOff>8890</xdr:rowOff>
    </xdr:to>
    <xdr:pic>
      <xdr:nvPicPr>
        <xdr:cNvPr id="6" name="图片 5" descr="微信图片_2023021512352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3650" y="7153275"/>
          <a:ext cx="1172210" cy="1466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453390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793490" y="768858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453390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742690" y="6210300"/>
          <a:ext cx="43764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453390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3666490" y="621030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453390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793490" y="657987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453390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793490" y="768858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453390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3742690" y="2875280"/>
          <a:ext cx="43764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453390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3666490" y="287528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453390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3793490" y="311658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453390</xdr:colOff>
      <xdr:row>23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3793490" y="768858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453390</xdr:colOff>
      <xdr:row>19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3742690" y="6210300"/>
          <a:ext cx="43764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453390</xdr:colOff>
      <xdr:row>19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3666490" y="621030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453390</xdr:colOff>
      <xdr:row>20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3793490" y="657987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453390</xdr:colOff>
      <xdr:row>23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3793490" y="768858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453390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3742690" y="2875280"/>
          <a:ext cx="43764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453390</xdr:colOff>
      <xdr:row>9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3666490" y="287528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453390</xdr:colOff>
      <xdr:row>10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3793490" y="311658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3792855" y="68122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3742055" y="68122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3665855" y="681228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3792855" y="68122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3792855" y="68122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318135</xdr:colOff>
      <xdr:row>21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3792855" y="57454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318135</xdr:colOff>
      <xdr:row>17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3742055" y="46786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318135</xdr:colOff>
      <xdr:row>17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3665855" y="467868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318135</xdr:colOff>
      <xdr:row>18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3792855" y="49453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318135</xdr:colOff>
      <xdr:row>21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3792855" y="57454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318135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3792855" y="33832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318135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3742055" y="26212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318135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3665855" y="262128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318135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3792855" y="28117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318135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3792855" y="33832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view="pageBreakPreview" topLeftCell="A16" zoomScaleNormal="100" zoomScalePageLayoutView="120" workbookViewId="0">
      <selection activeCell="B17" sqref="B17"/>
    </sheetView>
  </sheetViews>
  <sheetFormatPr defaultColWidth="11" defaultRowHeight="14.25"/>
  <cols>
    <col min="1" max="1" width="5.5" customWidth="1"/>
    <col min="2" max="2" width="94.5" style="179" customWidth="1"/>
    <col min="3" max="3" width="7" customWidth="1"/>
    <col min="4" max="4" width="9.625" customWidth="1"/>
    <col min="5" max="5" width="9.125" customWidth="1"/>
    <col min="6" max="6" width="9.5" customWidth="1"/>
  </cols>
  <sheetData>
    <row r="1" spans="1:2" ht="33" customHeight="1">
      <c r="B1" s="180" t="s">
        <v>0</v>
      </c>
    </row>
    <row r="2" spans="1:2" ht="21" customHeight="1">
      <c r="A2" s="181"/>
      <c r="B2" s="182" t="s">
        <v>1</v>
      </c>
    </row>
    <row r="3" spans="1:2">
      <c r="A3" s="5">
        <v>1</v>
      </c>
      <c r="B3" s="183" t="s">
        <v>2</v>
      </c>
    </row>
    <row r="4" spans="1:2">
      <c r="A4" s="5">
        <v>2</v>
      </c>
      <c r="B4" s="183" t="s">
        <v>3</v>
      </c>
    </row>
    <row r="5" spans="1:2">
      <c r="A5" s="5">
        <v>3</v>
      </c>
      <c r="B5" s="183" t="s">
        <v>4</v>
      </c>
    </row>
    <row r="6" spans="1:2">
      <c r="A6" s="5">
        <v>4</v>
      </c>
      <c r="B6" s="183" t="s">
        <v>5</v>
      </c>
    </row>
    <row r="7" spans="1:2">
      <c r="A7" s="5">
        <v>5</v>
      </c>
      <c r="B7" s="183" t="s">
        <v>6</v>
      </c>
    </row>
    <row r="8" spans="1:2" ht="18" customHeight="1">
      <c r="A8" s="5">
        <v>6</v>
      </c>
      <c r="B8" s="183" t="s">
        <v>7</v>
      </c>
    </row>
    <row r="9" spans="1:2" s="178" customFormat="1" ht="17.100000000000001" customHeight="1">
      <c r="A9" s="184">
        <v>7</v>
      </c>
      <c r="B9" s="185" t="s">
        <v>8</v>
      </c>
    </row>
    <row r="10" spans="1:2">
      <c r="A10" s="5"/>
      <c r="B10" s="183"/>
    </row>
    <row r="11" spans="1:2" ht="18.95" customHeight="1">
      <c r="A11" s="181"/>
      <c r="B11" s="186" t="s">
        <v>9</v>
      </c>
    </row>
    <row r="12" spans="1:2" ht="15.95" customHeight="1">
      <c r="A12" s="5">
        <v>1</v>
      </c>
      <c r="B12" s="187" t="s">
        <v>10</v>
      </c>
    </row>
    <row r="13" spans="1:2">
      <c r="A13" s="5">
        <v>2</v>
      </c>
      <c r="B13" s="183" t="s">
        <v>11</v>
      </c>
    </row>
    <row r="14" spans="1:2">
      <c r="A14" s="5">
        <v>3</v>
      </c>
      <c r="B14" s="185" t="s">
        <v>12</v>
      </c>
    </row>
    <row r="15" spans="1:2">
      <c r="A15" s="5">
        <v>4</v>
      </c>
      <c r="B15" s="183" t="s">
        <v>13</v>
      </c>
    </row>
    <row r="16" spans="1:2">
      <c r="A16" s="5">
        <v>5</v>
      </c>
      <c r="B16" s="183" t="s">
        <v>14</v>
      </c>
    </row>
    <row r="17" spans="1:2">
      <c r="A17" s="5">
        <v>6</v>
      </c>
      <c r="B17" s="183" t="s">
        <v>15</v>
      </c>
    </row>
    <row r="18" spans="1:2">
      <c r="A18" s="5">
        <v>7</v>
      </c>
      <c r="B18" s="183" t="s">
        <v>16</v>
      </c>
    </row>
    <row r="19" spans="1:2">
      <c r="A19" s="5"/>
      <c r="B19" s="183"/>
    </row>
    <row r="20" spans="1:2" ht="20.25">
      <c r="A20" s="181"/>
      <c r="B20" s="182" t="s">
        <v>17</v>
      </c>
    </row>
    <row r="21" spans="1:2">
      <c r="A21" s="5">
        <v>1</v>
      </c>
      <c r="B21" s="183" t="s">
        <v>18</v>
      </c>
    </row>
    <row r="22" spans="1:2">
      <c r="A22" s="5">
        <v>2</v>
      </c>
      <c r="B22" s="183" t="s">
        <v>19</v>
      </c>
    </row>
    <row r="23" spans="1:2">
      <c r="A23" s="5">
        <v>3</v>
      </c>
      <c r="B23" s="183" t="s">
        <v>20</v>
      </c>
    </row>
    <row r="24" spans="1:2">
      <c r="A24" s="5">
        <v>4</v>
      </c>
      <c r="B24" s="183" t="s">
        <v>21</v>
      </c>
    </row>
    <row r="25" spans="1:2">
      <c r="A25" s="5">
        <v>5</v>
      </c>
      <c r="B25" s="183" t="s">
        <v>22</v>
      </c>
    </row>
    <row r="26" spans="1:2">
      <c r="A26" s="5">
        <v>6</v>
      </c>
      <c r="B26" s="183" t="s">
        <v>23</v>
      </c>
    </row>
    <row r="27" spans="1:2">
      <c r="A27" s="5">
        <v>7</v>
      </c>
      <c r="B27" s="183" t="s">
        <v>24</v>
      </c>
    </row>
    <row r="28" spans="1:2">
      <c r="A28" s="5"/>
      <c r="B28" s="183"/>
    </row>
    <row r="29" spans="1:2" ht="20.25">
      <c r="A29" s="181"/>
      <c r="B29" s="182" t="s">
        <v>25</v>
      </c>
    </row>
    <row r="30" spans="1:2">
      <c r="A30" s="5">
        <v>1</v>
      </c>
      <c r="B30" s="183" t="s">
        <v>26</v>
      </c>
    </row>
    <row r="31" spans="1:2">
      <c r="A31" s="5">
        <v>2</v>
      </c>
      <c r="B31" s="183" t="s">
        <v>27</v>
      </c>
    </row>
    <row r="32" spans="1:2">
      <c r="A32" s="5">
        <v>3</v>
      </c>
      <c r="B32" s="183" t="s">
        <v>28</v>
      </c>
    </row>
    <row r="33" spans="1:2">
      <c r="A33" s="5">
        <v>4</v>
      </c>
      <c r="B33" s="183" t="s">
        <v>29</v>
      </c>
    </row>
    <row r="34" spans="1:2">
      <c r="A34" s="5">
        <v>5</v>
      </c>
      <c r="B34" s="183" t="s">
        <v>30</v>
      </c>
    </row>
    <row r="35" spans="1:2">
      <c r="A35" s="5">
        <v>6</v>
      </c>
      <c r="B35" s="183" t="s">
        <v>31</v>
      </c>
    </row>
    <row r="36" spans="1:2">
      <c r="A36" s="5">
        <v>7</v>
      </c>
      <c r="B36" s="183" t="s">
        <v>32</v>
      </c>
    </row>
  </sheetData>
  <phoneticPr fontId="53" type="noConversion"/>
  <pageMargins left="0.75" right="0.75" top="1" bottom="1" header="0.5" footer="0.5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D16" sqref="D16"/>
    </sheetView>
  </sheetViews>
  <sheetFormatPr defaultColWidth="9" defaultRowHeight="14.25"/>
  <cols>
    <col min="1" max="2" width="7" customWidth="1"/>
    <col min="3" max="3" width="12.125" customWidth="1"/>
    <col min="4" max="4" width="19.25" customWidth="1"/>
    <col min="5" max="5" width="12.125" customWidth="1"/>
    <col min="6" max="6" width="30" customWidth="1"/>
    <col min="7" max="10" width="10" customWidth="1"/>
    <col min="11" max="11" width="9.125" customWidth="1"/>
    <col min="12" max="13" width="10.625" customWidth="1"/>
  </cols>
  <sheetData>
    <row r="1" spans="1:13" ht="29.25">
      <c r="A1" s="375" t="s">
        <v>274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3" s="1" customFormat="1" ht="16.5">
      <c r="A2" s="384" t="s">
        <v>249</v>
      </c>
      <c r="B2" s="385" t="s">
        <v>254</v>
      </c>
      <c r="C2" s="385" t="s">
        <v>250</v>
      </c>
      <c r="D2" s="385" t="s">
        <v>251</v>
      </c>
      <c r="E2" s="385" t="s">
        <v>252</v>
      </c>
      <c r="F2" s="385" t="s">
        <v>253</v>
      </c>
      <c r="G2" s="384" t="s">
        <v>275</v>
      </c>
      <c r="H2" s="384"/>
      <c r="I2" s="384" t="s">
        <v>276</v>
      </c>
      <c r="J2" s="384"/>
      <c r="K2" s="390" t="s">
        <v>277</v>
      </c>
      <c r="L2" s="392" t="s">
        <v>278</v>
      </c>
      <c r="M2" s="394" t="s">
        <v>279</v>
      </c>
    </row>
    <row r="3" spans="1:13" s="1" customFormat="1" ht="16.5">
      <c r="A3" s="384"/>
      <c r="B3" s="386"/>
      <c r="C3" s="386"/>
      <c r="D3" s="386"/>
      <c r="E3" s="386"/>
      <c r="F3" s="386"/>
      <c r="G3" s="3" t="s">
        <v>280</v>
      </c>
      <c r="H3" s="3" t="s">
        <v>281</v>
      </c>
      <c r="I3" s="3" t="s">
        <v>280</v>
      </c>
      <c r="J3" s="3" t="s">
        <v>281</v>
      </c>
      <c r="K3" s="391"/>
      <c r="L3" s="393"/>
      <c r="M3" s="395"/>
    </row>
    <row r="4" spans="1:13">
      <c r="A4" s="5"/>
      <c r="B4" s="5"/>
      <c r="C4" s="6">
        <v>348274</v>
      </c>
      <c r="D4" s="6" t="s">
        <v>265</v>
      </c>
      <c r="E4" s="6" t="s">
        <v>266</v>
      </c>
      <c r="F4" s="6" t="s">
        <v>282</v>
      </c>
      <c r="G4" s="8">
        <v>1</v>
      </c>
      <c r="H4" s="8">
        <v>0</v>
      </c>
      <c r="I4" s="8">
        <v>0.5</v>
      </c>
      <c r="J4" s="8">
        <v>0</v>
      </c>
      <c r="K4" s="6" t="s">
        <v>283</v>
      </c>
      <c r="L4" s="6"/>
      <c r="M4" s="6" t="s">
        <v>270</v>
      </c>
    </row>
    <row r="5" spans="1:13">
      <c r="A5" s="5"/>
      <c r="B5" s="5"/>
      <c r="C5" s="6" t="s">
        <v>284</v>
      </c>
      <c r="D5" s="6" t="s">
        <v>285</v>
      </c>
      <c r="E5" s="6" t="s">
        <v>266</v>
      </c>
      <c r="F5" s="6" t="s">
        <v>267</v>
      </c>
      <c r="G5" s="8">
        <v>1.5</v>
      </c>
      <c r="H5" s="8">
        <v>1.5</v>
      </c>
      <c r="I5" s="8">
        <v>0.4</v>
      </c>
      <c r="J5" s="8">
        <v>0.5</v>
      </c>
      <c r="K5" s="6" t="s">
        <v>283</v>
      </c>
      <c r="L5" s="6"/>
      <c r="M5" s="6" t="s">
        <v>270</v>
      </c>
    </row>
    <row r="6" spans="1:13">
      <c r="A6" s="5"/>
      <c r="B6" s="5"/>
      <c r="C6" s="6"/>
      <c r="D6" s="6" t="s">
        <v>286</v>
      </c>
      <c r="E6" s="6" t="s">
        <v>266</v>
      </c>
      <c r="F6" s="6" t="s">
        <v>267</v>
      </c>
      <c r="G6" s="8">
        <v>0</v>
      </c>
      <c r="H6" s="8">
        <v>0</v>
      </c>
      <c r="I6" s="8">
        <v>0</v>
      </c>
      <c r="J6" s="8">
        <v>0</v>
      </c>
      <c r="K6" s="6" t="s">
        <v>287</v>
      </c>
      <c r="L6" s="6"/>
      <c r="M6" s="6" t="s">
        <v>270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6" t="s">
        <v>265</v>
      </c>
      <c r="E9" s="5" t="s">
        <v>288</v>
      </c>
      <c r="F9" s="5" t="s">
        <v>289</v>
      </c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76" t="s">
        <v>290</v>
      </c>
      <c r="B12" s="377"/>
      <c r="C12" s="377"/>
      <c r="D12" s="377"/>
      <c r="E12" s="378"/>
      <c r="F12" s="379"/>
      <c r="G12" s="381"/>
      <c r="H12" s="376" t="s">
        <v>291</v>
      </c>
      <c r="I12" s="377"/>
      <c r="J12" s="377"/>
      <c r="K12" s="378"/>
      <c r="L12" s="387"/>
      <c r="M12" s="388"/>
    </row>
    <row r="13" spans="1:13" ht="16.5">
      <c r="A13" s="389" t="s">
        <v>292</v>
      </c>
      <c r="B13" s="389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H22" sqref="H22"/>
    </sheetView>
  </sheetViews>
  <sheetFormatPr defaultColWidth="9" defaultRowHeight="14.25"/>
  <cols>
    <col min="1" max="2" width="8.625" customWidth="1"/>
    <col min="3" max="3" width="7.5" customWidth="1"/>
    <col min="4" max="4" width="18.75" customWidth="1"/>
    <col min="5" max="5" width="10" customWidth="1"/>
    <col min="6" max="6" width="17.75" customWidth="1"/>
    <col min="7" max="7" width="16.375" customWidth="1"/>
    <col min="8" max="8" width="12.75" customWidth="1"/>
    <col min="9" max="9" width="8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5" t="s">
        <v>293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</row>
    <row r="2" spans="1:23" s="1" customFormat="1" ht="15.95" customHeight="1">
      <c r="A2" s="385" t="s">
        <v>294</v>
      </c>
      <c r="B2" s="385" t="s">
        <v>254</v>
      </c>
      <c r="C2" s="385" t="s">
        <v>250</v>
      </c>
      <c r="D2" s="385" t="s">
        <v>251</v>
      </c>
      <c r="E2" s="385" t="s">
        <v>252</v>
      </c>
      <c r="F2" s="385" t="s">
        <v>253</v>
      </c>
      <c r="G2" s="396" t="s">
        <v>295</v>
      </c>
      <c r="H2" s="397"/>
      <c r="I2" s="398"/>
      <c r="J2" s="396" t="s">
        <v>296</v>
      </c>
      <c r="K2" s="397"/>
      <c r="L2" s="398"/>
      <c r="M2" s="396" t="s">
        <v>297</v>
      </c>
      <c r="N2" s="397"/>
      <c r="O2" s="398"/>
      <c r="P2" s="396" t="s">
        <v>298</v>
      </c>
      <c r="Q2" s="397"/>
      <c r="R2" s="398"/>
      <c r="S2" s="397" t="s">
        <v>299</v>
      </c>
      <c r="T2" s="397"/>
      <c r="U2" s="398"/>
      <c r="V2" s="406" t="s">
        <v>300</v>
      </c>
      <c r="W2" s="406" t="s">
        <v>263</v>
      </c>
    </row>
    <row r="3" spans="1:23" s="1" customFormat="1" ht="16.5">
      <c r="A3" s="386"/>
      <c r="B3" s="404"/>
      <c r="C3" s="404"/>
      <c r="D3" s="404"/>
      <c r="E3" s="404"/>
      <c r="F3" s="404"/>
      <c r="G3" s="3" t="s">
        <v>301</v>
      </c>
      <c r="H3" s="3" t="s">
        <v>66</v>
      </c>
      <c r="I3" s="3" t="s">
        <v>254</v>
      </c>
      <c r="J3" s="3" t="s">
        <v>301</v>
      </c>
      <c r="K3" s="3" t="s">
        <v>66</v>
      </c>
      <c r="L3" s="3" t="s">
        <v>254</v>
      </c>
      <c r="M3" s="3" t="s">
        <v>301</v>
      </c>
      <c r="N3" s="3" t="s">
        <v>66</v>
      </c>
      <c r="O3" s="3" t="s">
        <v>254</v>
      </c>
      <c r="P3" s="3" t="s">
        <v>301</v>
      </c>
      <c r="Q3" s="3" t="s">
        <v>66</v>
      </c>
      <c r="R3" s="3" t="s">
        <v>254</v>
      </c>
      <c r="S3" s="3" t="s">
        <v>301</v>
      </c>
      <c r="T3" s="3" t="s">
        <v>66</v>
      </c>
      <c r="U3" s="3" t="s">
        <v>254</v>
      </c>
      <c r="V3" s="407"/>
      <c r="W3" s="407"/>
    </row>
    <row r="4" spans="1:23">
      <c r="A4" s="399" t="s">
        <v>302</v>
      </c>
      <c r="B4" s="402"/>
      <c r="C4" s="402">
        <v>348274</v>
      </c>
      <c r="D4" s="402" t="s">
        <v>265</v>
      </c>
      <c r="E4" s="402" t="s">
        <v>266</v>
      </c>
      <c r="F4" s="402" t="s">
        <v>267</v>
      </c>
      <c r="G4" s="6" t="s">
        <v>303</v>
      </c>
      <c r="H4" s="6" t="s">
        <v>304</v>
      </c>
      <c r="I4" s="6" t="s">
        <v>305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0"/>
      <c r="B5" s="405"/>
      <c r="C5" s="405"/>
      <c r="D5" s="405"/>
      <c r="E5" s="405"/>
      <c r="F5" s="405"/>
      <c r="G5" s="396" t="s">
        <v>306</v>
      </c>
      <c r="H5" s="397"/>
      <c r="I5" s="398"/>
      <c r="J5" s="396" t="s">
        <v>307</v>
      </c>
      <c r="K5" s="397"/>
      <c r="L5" s="398"/>
      <c r="M5" s="396" t="s">
        <v>308</v>
      </c>
      <c r="N5" s="397"/>
      <c r="O5" s="398"/>
      <c r="P5" s="396" t="s">
        <v>309</v>
      </c>
      <c r="Q5" s="397"/>
      <c r="R5" s="398"/>
      <c r="S5" s="397" t="s">
        <v>310</v>
      </c>
      <c r="T5" s="397"/>
      <c r="U5" s="398"/>
      <c r="V5" s="6"/>
      <c r="W5" s="6"/>
    </row>
    <row r="6" spans="1:23" ht="16.5">
      <c r="A6" s="400"/>
      <c r="B6" s="405"/>
      <c r="C6" s="405"/>
      <c r="D6" s="405"/>
      <c r="E6" s="405"/>
      <c r="F6" s="405"/>
      <c r="G6" s="3" t="s">
        <v>301</v>
      </c>
      <c r="H6" s="3" t="s">
        <v>66</v>
      </c>
      <c r="I6" s="3" t="s">
        <v>254</v>
      </c>
      <c r="J6" s="3" t="s">
        <v>301</v>
      </c>
      <c r="K6" s="3" t="s">
        <v>66</v>
      </c>
      <c r="L6" s="3" t="s">
        <v>254</v>
      </c>
      <c r="M6" s="3" t="s">
        <v>301</v>
      </c>
      <c r="N6" s="3" t="s">
        <v>66</v>
      </c>
      <c r="O6" s="3" t="s">
        <v>254</v>
      </c>
      <c r="P6" s="3" t="s">
        <v>301</v>
      </c>
      <c r="Q6" s="3" t="s">
        <v>66</v>
      </c>
      <c r="R6" s="3" t="s">
        <v>254</v>
      </c>
      <c r="S6" s="3" t="s">
        <v>301</v>
      </c>
      <c r="T6" s="3" t="s">
        <v>66</v>
      </c>
      <c r="U6" s="3" t="s">
        <v>254</v>
      </c>
      <c r="V6" s="6"/>
      <c r="W6" s="6"/>
    </row>
    <row r="7" spans="1:23">
      <c r="A7" s="401"/>
      <c r="B7" s="403"/>
      <c r="C7" s="403"/>
      <c r="D7" s="403"/>
      <c r="E7" s="403"/>
      <c r="F7" s="40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2" t="s">
        <v>311</v>
      </c>
      <c r="B8" s="402"/>
      <c r="C8" s="402"/>
      <c r="D8" s="402"/>
      <c r="E8" s="402"/>
      <c r="F8" s="40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3"/>
      <c r="B9" s="403"/>
      <c r="C9" s="403"/>
      <c r="D9" s="403"/>
      <c r="E9" s="403"/>
      <c r="F9" s="40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2" t="s">
        <v>312</v>
      </c>
      <c r="B10" s="402"/>
      <c r="C10" s="402"/>
      <c r="D10" s="402"/>
      <c r="E10" s="402"/>
      <c r="F10" s="40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3"/>
      <c r="B11" s="403"/>
      <c r="C11" s="403"/>
      <c r="D11" s="403"/>
      <c r="E11" s="403"/>
      <c r="F11" s="40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2" t="s">
        <v>313</v>
      </c>
      <c r="B12" s="402"/>
      <c r="C12" s="402"/>
      <c r="D12" s="402"/>
      <c r="E12" s="402"/>
      <c r="F12" s="40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3"/>
      <c r="B13" s="403"/>
      <c r="C13" s="403"/>
      <c r="D13" s="403"/>
      <c r="E13" s="403"/>
      <c r="F13" s="40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2" t="s">
        <v>314</v>
      </c>
      <c r="B14" s="402"/>
      <c r="C14" s="402"/>
      <c r="D14" s="402"/>
      <c r="E14" s="402"/>
      <c r="F14" s="40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3"/>
      <c r="B15" s="403"/>
      <c r="C15" s="403"/>
      <c r="D15" s="403"/>
      <c r="E15" s="403"/>
      <c r="F15" s="40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76" t="s">
        <v>315</v>
      </c>
      <c r="B17" s="377"/>
      <c r="C17" s="377"/>
      <c r="D17" s="377"/>
      <c r="E17" s="378"/>
      <c r="F17" s="379"/>
      <c r="G17" s="381"/>
      <c r="H17" s="17"/>
      <c r="I17" s="17"/>
      <c r="J17" s="376" t="s">
        <v>316</v>
      </c>
      <c r="K17" s="377"/>
      <c r="L17" s="377"/>
      <c r="M17" s="377"/>
      <c r="N17" s="377"/>
      <c r="O17" s="377"/>
      <c r="P17" s="377"/>
      <c r="Q17" s="377"/>
      <c r="R17" s="377"/>
      <c r="S17" s="377"/>
      <c r="T17" s="377"/>
      <c r="U17" s="378"/>
      <c r="V17" s="9"/>
      <c r="W17" s="11"/>
    </row>
    <row r="18" spans="1:23" ht="56.25" customHeight="1">
      <c r="A18" s="382" t="s">
        <v>317</v>
      </c>
      <c r="B18" s="382"/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PageLayoutView="125" workbookViewId="0">
      <selection activeCell="L17" sqref="L17"/>
    </sheetView>
  </sheetViews>
  <sheetFormatPr defaultColWidth="9" defaultRowHeight="14.25"/>
  <cols>
    <col min="1" max="1" width="7" customWidth="1"/>
    <col min="2" max="2" width="8.375" customWidth="1"/>
    <col min="3" max="3" width="19.75" customWidth="1"/>
    <col min="4" max="4" width="9.875" customWidth="1"/>
    <col min="5" max="5" width="14.375" customWidth="1"/>
    <col min="6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5" t="s">
        <v>318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4" s="1" customFormat="1" ht="16.5">
      <c r="A2" s="12" t="s">
        <v>319</v>
      </c>
      <c r="B2" s="13" t="s">
        <v>250</v>
      </c>
      <c r="C2" s="13" t="s">
        <v>251</v>
      </c>
      <c r="D2" s="13" t="s">
        <v>252</v>
      </c>
      <c r="E2" s="13" t="s">
        <v>253</v>
      </c>
      <c r="F2" s="13" t="s">
        <v>254</v>
      </c>
      <c r="G2" s="12" t="s">
        <v>320</v>
      </c>
      <c r="H2" s="12" t="s">
        <v>321</v>
      </c>
      <c r="I2" s="12" t="s">
        <v>322</v>
      </c>
      <c r="J2" s="12" t="s">
        <v>321</v>
      </c>
      <c r="K2" s="12" t="s">
        <v>323</v>
      </c>
      <c r="L2" s="12" t="s">
        <v>321</v>
      </c>
      <c r="M2" s="13" t="s">
        <v>300</v>
      </c>
      <c r="N2" s="13" t="s">
        <v>263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319</v>
      </c>
      <c r="B4" s="15" t="s">
        <v>324</v>
      </c>
      <c r="C4" s="15" t="s">
        <v>301</v>
      </c>
      <c r="D4" s="15" t="s">
        <v>252</v>
      </c>
      <c r="E4" s="13" t="s">
        <v>253</v>
      </c>
      <c r="F4" s="13" t="s">
        <v>254</v>
      </c>
      <c r="G4" s="12" t="s">
        <v>320</v>
      </c>
      <c r="H4" s="12" t="s">
        <v>321</v>
      </c>
      <c r="I4" s="12" t="s">
        <v>322</v>
      </c>
      <c r="J4" s="12" t="s">
        <v>321</v>
      </c>
      <c r="K4" s="12" t="s">
        <v>323</v>
      </c>
      <c r="L4" s="12" t="s">
        <v>321</v>
      </c>
      <c r="M4" s="13" t="s">
        <v>300</v>
      </c>
      <c r="N4" s="13" t="s">
        <v>263</v>
      </c>
    </row>
    <row r="5" spans="1:14">
      <c r="A5" s="5">
        <v>2.11</v>
      </c>
      <c r="B5" s="6"/>
      <c r="C5" s="6" t="s">
        <v>325</v>
      </c>
      <c r="D5" s="6" t="s">
        <v>326</v>
      </c>
      <c r="E5" s="6" t="s">
        <v>61</v>
      </c>
      <c r="F5" s="6" t="s">
        <v>327</v>
      </c>
      <c r="G5" s="16">
        <v>0.35069444444444398</v>
      </c>
      <c r="H5" s="6"/>
      <c r="I5" s="16">
        <v>0.54166666666666696</v>
      </c>
      <c r="J5" s="6"/>
      <c r="K5" s="6"/>
      <c r="L5" s="6"/>
      <c r="M5" s="6"/>
      <c r="N5" s="6" t="s">
        <v>270</v>
      </c>
    </row>
    <row r="6" spans="1:14">
      <c r="A6" s="5">
        <v>2.13</v>
      </c>
      <c r="B6" s="6"/>
      <c r="C6" s="6" t="s">
        <v>325</v>
      </c>
      <c r="D6" s="6" t="s">
        <v>326</v>
      </c>
      <c r="E6" s="6" t="s">
        <v>61</v>
      </c>
      <c r="F6" s="6" t="s">
        <v>327</v>
      </c>
      <c r="G6" s="16">
        <v>0.35069444444444398</v>
      </c>
      <c r="H6" s="6"/>
      <c r="I6" s="16">
        <v>0.54166666666666696</v>
      </c>
      <c r="J6" s="6"/>
      <c r="K6" s="6"/>
      <c r="L6" s="6"/>
      <c r="M6" s="6"/>
      <c r="N6" s="6"/>
    </row>
    <row r="7" spans="1:14">
      <c r="A7" s="5">
        <v>2.14</v>
      </c>
      <c r="B7" s="5"/>
      <c r="C7" s="6" t="s">
        <v>325</v>
      </c>
      <c r="D7" s="6" t="s">
        <v>326</v>
      </c>
      <c r="E7" s="6" t="s">
        <v>61</v>
      </c>
      <c r="F7" s="6" t="s">
        <v>327</v>
      </c>
      <c r="G7" s="16">
        <v>0.35069444444444398</v>
      </c>
      <c r="H7" s="5"/>
      <c r="I7" s="16">
        <v>0.54166666666666696</v>
      </c>
      <c r="J7" s="5"/>
      <c r="K7" s="5"/>
      <c r="L7" s="5"/>
      <c r="M7" s="5"/>
      <c r="N7" s="5"/>
    </row>
    <row r="8" spans="1:14">
      <c r="A8" s="5">
        <v>2.15</v>
      </c>
      <c r="B8" s="5"/>
      <c r="C8" s="6" t="s">
        <v>325</v>
      </c>
      <c r="D8" s="6" t="s">
        <v>326</v>
      </c>
      <c r="E8" s="6" t="s">
        <v>61</v>
      </c>
      <c r="F8" s="6" t="s">
        <v>327</v>
      </c>
      <c r="G8" s="16">
        <v>0.35069444444444398</v>
      </c>
      <c r="H8" s="5"/>
      <c r="I8" s="16">
        <v>0.54166666666666696</v>
      </c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76" t="s">
        <v>328</v>
      </c>
      <c r="B11" s="377"/>
      <c r="C11" s="377"/>
      <c r="D11" s="378"/>
      <c r="E11" s="379"/>
      <c r="F11" s="380"/>
      <c r="G11" s="381"/>
      <c r="H11" s="17"/>
      <c r="I11" s="376" t="s">
        <v>329</v>
      </c>
      <c r="J11" s="377"/>
      <c r="K11" s="377"/>
      <c r="L11" s="9"/>
      <c r="M11" s="9"/>
      <c r="N11" s="11"/>
    </row>
    <row r="12" spans="1:14" ht="16.5">
      <c r="A12" s="382" t="s">
        <v>330</v>
      </c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</row>
  </sheetData>
  <mergeCells count="5">
    <mergeCell ref="A1:N1"/>
    <mergeCell ref="A11:D11"/>
    <mergeCell ref="E11:G11"/>
    <mergeCell ref="I11:K11"/>
    <mergeCell ref="A12:N12"/>
  </mergeCells>
  <phoneticPr fontId="5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PageLayoutView="125" workbookViewId="0">
      <selection activeCell="A12" sqref="A12:L12"/>
    </sheetView>
  </sheetViews>
  <sheetFormatPr defaultColWidth="9" defaultRowHeight="14.25"/>
  <cols>
    <col min="1" max="2" width="7" customWidth="1"/>
    <col min="3" max="3" width="12.125" customWidth="1"/>
    <col min="4" max="4" width="18.5" customWidth="1"/>
    <col min="5" max="5" width="12.125" customWidth="1"/>
    <col min="6" max="6" width="19.875" customWidth="1"/>
    <col min="7" max="7" width="11.625" customWidth="1"/>
    <col min="8" max="9" width="14" customWidth="1"/>
    <col min="10" max="10" width="11.5" customWidth="1"/>
  </cols>
  <sheetData>
    <row r="1" spans="1:12" ht="29.25">
      <c r="A1" s="375" t="s">
        <v>331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2" s="1" customFormat="1" ht="16.5">
      <c r="A2" s="3" t="s">
        <v>294</v>
      </c>
      <c r="B2" s="4" t="s">
        <v>254</v>
      </c>
      <c r="C2" s="4" t="s">
        <v>250</v>
      </c>
      <c r="D2" s="4" t="s">
        <v>251</v>
      </c>
      <c r="E2" s="4" t="s">
        <v>252</v>
      </c>
      <c r="F2" s="4" t="s">
        <v>253</v>
      </c>
      <c r="G2" s="3" t="s">
        <v>332</v>
      </c>
      <c r="H2" s="3" t="s">
        <v>333</v>
      </c>
      <c r="I2" s="3" t="s">
        <v>334</v>
      </c>
      <c r="J2" s="3" t="s">
        <v>335</v>
      </c>
      <c r="K2" s="4" t="s">
        <v>300</v>
      </c>
      <c r="L2" s="4" t="s">
        <v>263</v>
      </c>
    </row>
    <row r="3" spans="1:12">
      <c r="A3" s="5" t="s">
        <v>302</v>
      </c>
      <c r="B3" s="5"/>
      <c r="C3" s="6">
        <v>348275</v>
      </c>
      <c r="D3" s="6" t="s">
        <v>265</v>
      </c>
      <c r="E3" s="6" t="s">
        <v>266</v>
      </c>
      <c r="F3" s="6" t="s">
        <v>267</v>
      </c>
      <c r="G3" s="6" t="s">
        <v>336</v>
      </c>
      <c r="H3" s="6" t="s">
        <v>337</v>
      </c>
      <c r="I3" s="6" t="s">
        <v>338</v>
      </c>
      <c r="J3" s="6" t="s">
        <v>339</v>
      </c>
      <c r="K3" s="6" t="s">
        <v>340</v>
      </c>
      <c r="L3" s="6"/>
    </row>
    <row r="4" spans="1:12">
      <c r="A4" s="5" t="s">
        <v>311</v>
      </c>
      <c r="B4" s="5"/>
      <c r="C4" s="6">
        <v>348275</v>
      </c>
      <c r="D4" s="6" t="s">
        <v>265</v>
      </c>
      <c r="E4" s="6" t="s">
        <v>266</v>
      </c>
      <c r="F4" s="6" t="s">
        <v>267</v>
      </c>
      <c r="G4" s="6" t="s">
        <v>336</v>
      </c>
      <c r="H4" s="6" t="s">
        <v>337</v>
      </c>
      <c r="I4" s="6" t="s">
        <v>338</v>
      </c>
      <c r="J4" s="6" t="s">
        <v>339</v>
      </c>
      <c r="K4" s="6" t="s">
        <v>340</v>
      </c>
      <c r="L4" s="6"/>
    </row>
    <row r="5" spans="1:12">
      <c r="A5" s="5" t="s">
        <v>312</v>
      </c>
      <c r="B5" s="5"/>
      <c r="C5" s="6">
        <v>348275</v>
      </c>
      <c r="D5" s="6" t="s">
        <v>265</v>
      </c>
      <c r="E5" s="6" t="s">
        <v>266</v>
      </c>
      <c r="F5" s="6" t="s">
        <v>267</v>
      </c>
      <c r="G5" s="6" t="s">
        <v>336</v>
      </c>
      <c r="H5" s="6" t="s">
        <v>337</v>
      </c>
      <c r="I5" s="6" t="s">
        <v>338</v>
      </c>
      <c r="J5" s="6" t="s">
        <v>339</v>
      </c>
      <c r="K5" s="6" t="s">
        <v>340</v>
      </c>
      <c r="L5" s="6"/>
    </row>
    <row r="6" spans="1:12">
      <c r="A6" s="5" t="s">
        <v>313</v>
      </c>
      <c r="B6" s="5"/>
      <c r="C6" s="6">
        <v>348275</v>
      </c>
      <c r="D6" s="6" t="s">
        <v>265</v>
      </c>
      <c r="E6" s="6" t="s">
        <v>266</v>
      </c>
      <c r="F6" s="6" t="s">
        <v>267</v>
      </c>
      <c r="G6" s="6" t="s">
        <v>336</v>
      </c>
      <c r="H6" s="6" t="s">
        <v>337</v>
      </c>
      <c r="I6" s="6" t="s">
        <v>338</v>
      </c>
      <c r="J6" s="6" t="s">
        <v>339</v>
      </c>
      <c r="K6" s="6" t="s">
        <v>340</v>
      </c>
      <c r="L6" s="6"/>
    </row>
    <row r="7" spans="1:12">
      <c r="A7" s="5" t="s">
        <v>314</v>
      </c>
      <c r="B7" s="5"/>
      <c r="C7" s="6">
        <v>348275</v>
      </c>
      <c r="D7" s="6" t="s">
        <v>265</v>
      </c>
      <c r="E7" s="6" t="s">
        <v>266</v>
      </c>
      <c r="F7" s="6" t="s">
        <v>267</v>
      </c>
      <c r="G7" s="6" t="s">
        <v>336</v>
      </c>
      <c r="H7" s="6" t="s">
        <v>337</v>
      </c>
      <c r="I7" s="6" t="s">
        <v>338</v>
      </c>
      <c r="J7" s="6" t="s">
        <v>339</v>
      </c>
      <c r="K7" s="6" t="s">
        <v>340</v>
      </c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76" t="s">
        <v>341</v>
      </c>
      <c r="B11" s="377"/>
      <c r="C11" s="377"/>
      <c r="D11" s="377"/>
      <c r="E11" s="378"/>
      <c r="F11" s="379"/>
      <c r="G11" s="381"/>
      <c r="H11" s="376" t="s">
        <v>342</v>
      </c>
      <c r="I11" s="377"/>
      <c r="J11" s="377"/>
      <c r="K11" s="9"/>
      <c r="L11" s="11"/>
    </row>
    <row r="12" spans="1:12" ht="72" customHeight="1">
      <c r="A12" s="382" t="s">
        <v>343</v>
      </c>
      <c r="B12" s="382"/>
      <c r="C12" s="383"/>
      <c r="D12" s="383"/>
      <c r="E12" s="383"/>
      <c r="F12" s="383"/>
      <c r="G12" s="383"/>
      <c r="H12" s="383"/>
      <c r="I12" s="383"/>
      <c r="J12" s="383"/>
      <c r="K12" s="383"/>
      <c r="L12" s="383"/>
    </row>
  </sheetData>
  <mergeCells count="5">
    <mergeCell ref="A1:J1"/>
    <mergeCell ref="A11:E11"/>
    <mergeCell ref="F11:G11"/>
    <mergeCell ref="H11:J11"/>
    <mergeCell ref="A12:L12"/>
  </mergeCells>
  <phoneticPr fontId="53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J5" sqref="J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22.8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5" t="s">
        <v>344</v>
      </c>
      <c r="B1" s="375"/>
      <c r="C1" s="375"/>
      <c r="D1" s="375"/>
      <c r="E1" s="375"/>
      <c r="F1" s="375"/>
      <c r="G1" s="375"/>
      <c r="H1" s="375"/>
      <c r="I1" s="375"/>
    </row>
    <row r="2" spans="1:9" s="1" customFormat="1" ht="16.5">
      <c r="A2" s="384" t="s">
        <v>249</v>
      </c>
      <c r="B2" s="385" t="s">
        <v>254</v>
      </c>
      <c r="C2" s="385" t="s">
        <v>301</v>
      </c>
      <c r="D2" s="385" t="s">
        <v>252</v>
      </c>
      <c r="E2" s="385" t="s">
        <v>253</v>
      </c>
      <c r="F2" s="3" t="s">
        <v>345</v>
      </c>
      <c r="G2" s="3" t="s">
        <v>276</v>
      </c>
      <c r="H2" s="390" t="s">
        <v>277</v>
      </c>
      <c r="I2" s="394" t="s">
        <v>279</v>
      </c>
    </row>
    <row r="3" spans="1:9" s="1" customFormat="1" ht="16.5">
      <c r="A3" s="384"/>
      <c r="B3" s="386"/>
      <c r="C3" s="386"/>
      <c r="D3" s="386"/>
      <c r="E3" s="386"/>
      <c r="F3" s="3" t="s">
        <v>346</v>
      </c>
      <c r="G3" s="3" t="s">
        <v>280</v>
      </c>
      <c r="H3" s="391"/>
      <c r="I3" s="395"/>
    </row>
    <row r="4" spans="1:9">
      <c r="A4" s="5"/>
      <c r="B4" s="5" t="s">
        <v>305</v>
      </c>
      <c r="C4" s="6" t="s">
        <v>303</v>
      </c>
      <c r="D4" s="6" t="s">
        <v>347</v>
      </c>
      <c r="E4" s="7" t="s">
        <v>267</v>
      </c>
      <c r="F4" s="6">
        <v>3.3</v>
      </c>
      <c r="G4" s="8">
        <v>1</v>
      </c>
      <c r="H4" s="6">
        <v>3.3</v>
      </c>
      <c r="I4" s="6" t="s">
        <v>270</v>
      </c>
    </row>
    <row r="5" spans="1:9" ht="16.5">
      <c r="A5" s="5"/>
      <c r="B5" s="5" t="s">
        <v>305</v>
      </c>
      <c r="C5" s="188" t="s">
        <v>348</v>
      </c>
      <c r="D5" s="6" t="s">
        <v>118</v>
      </c>
      <c r="E5" s="7" t="s">
        <v>267</v>
      </c>
      <c r="F5" s="6">
        <v>4.2</v>
      </c>
      <c r="G5" s="6">
        <v>1.1000000000000001</v>
      </c>
      <c r="H5" s="6">
        <v>4.2</v>
      </c>
      <c r="I5" s="6" t="s">
        <v>270</v>
      </c>
    </row>
    <row r="6" spans="1:9" ht="16.5">
      <c r="A6" s="5"/>
      <c r="B6" s="5" t="s">
        <v>349</v>
      </c>
      <c r="C6" s="189" t="s">
        <v>350</v>
      </c>
      <c r="D6" s="6" t="s">
        <v>118</v>
      </c>
      <c r="E6" s="7" t="s">
        <v>267</v>
      </c>
      <c r="F6" s="6">
        <v>2.8</v>
      </c>
      <c r="G6" s="6">
        <v>1.9</v>
      </c>
      <c r="H6" s="6">
        <v>2.8</v>
      </c>
      <c r="I6" s="6" t="s">
        <v>270</v>
      </c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76" t="s">
        <v>351</v>
      </c>
      <c r="B12" s="377"/>
      <c r="C12" s="377"/>
      <c r="D12" s="378"/>
      <c r="E12" s="10"/>
      <c r="F12" s="376" t="s">
        <v>352</v>
      </c>
      <c r="G12" s="377"/>
      <c r="H12" s="378"/>
      <c r="I12" s="11"/>
    </row>
    <row r="13" spans="1:9" ht="45.75" customHeight="1">
      <c r="A13" s="382" t="s">
        <v>353</v>
      </c>
      <c r="B13" s="382"/>
      <c r="C13" s="383"/>
      <c r="D13" s="383"/>
      <c r="E13" s="383"/>
      <c r="F13" s="383"/>
      <c r="G13" s="383"/>
      <c r="H13" s="383"/>
      <c r="I13" s="38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3" type="noConversion"/>
  <dataValidations count="1">
    <dataValidation type="list" allowBlank="1" showInputMessage="1" showErrorMessage="1" sqref="I5 I1:I4 I6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0" t="s">
        <v>33</v>
      </c>
      <c r="C2" s="191"/>
      <c r="D2" s="191"/>
      <c r="E2" s="191"/>
      <c r="F2" s="191"/>
      <c r="G2" s="191"/>
      <c r="H2" s="191"/>
      <c r="I2" s="192"/>
    </row>
    <row r="3" spans="2:9" ht="27.95" customHeight="1">
      <c r="B3" s="166"/>
      <c r="C3" s="167"/>
      <c r="D3" s="193" t="s">
        <v>34</v>
      </c>
      <c r="E3" s="194"/>
      <c r="F3" s="195" t="s">
        <v>35</v>
      </c>
      <c r="G3" s="196"/>
      <c r="H3" s="193" t="s">
        <v>36</v>
      </c>
      <c r="I3" s="197"/>
    </row>
    <row r="4" spans="2:9" ht="27.95" customHeight="1">
      <c r="B4" s="166" t="s">
        <v>37</v>
      </c>
      <c r="C4" s="167" t="s">
        <v>38</v>
      </c>
      <c r="D4" s="167" t="s">
        <v>39</v>
      </c>
      <c r="E4" s="167" t="s">
        <v>40</v>
      </c>
      <c r="F4" s="168" t="s">
        <v>39</v>
      </c>
      <c r="G4" s="168" t="s">
        <v>40</v>
      </c>
      <c r="H4" s="167" t="s">
        <v>39</v>
      </c>
      <c r="I4" s="175" t="s">
        <v>40</v>
      </c>
    </row>
    <row r="5" spans="2:9" ht="27.95" customHeight="1">
      <c r="B5" s="169" t="s">
        <v>41</v>
      </c>
      <c r="C5" s="5">
        <v>13</v>
      </c>
      <c r="D5" s="5">
        <v>0</v>
      </c>
      <c r="E5" s="5">
        <v>1</v>
      </c>
      <c r="F5" s="170">
        <v>0</v>
      </c>
      <c r="G5" s="170">
        <v>1</v>
      </c>
      <c r="H5" s="5">
        <v>1</v>
      </c>
      <c r="I5" s="176">
        <v>2</v>
      </c>
    </row>
    <row r="6" spans="2:9" ht="27.95" customHeight="1">
      <c r="B6" s="169" t="s">
        <v>42</v>
      </c>
      <c r="C6" s="5">
        <v>20</v>
      </c>
      <c r="D6" s="5">
        <v>0</v>
      </c>
      <c r="E6" s="5">
        <v>1</v>
      </c>
      <c r="F6" s="170">
        <v>1</v>
      </c>
      <c r="G6" s="170">
        <v>2</v>
      </c>
      <c r="H6" s="5">
        <v>2</v>
      </c>
      <c r="I6" s="176">
        <v>3</v>
      </c>
    </row>
    <row r="7" spans="2:9" ht="27.95" customHeight="1">
      <c r="B7" s="169" t="s">
        <v>43</v>
      </c>
      <c r="C7" s="5">
        <v>32</v>
      </c>
      <c r="D7" s="5">
        <v>0</v>
      </c>
      <c r="E7" s="5">
        <v>1</v>
      </c>
      <c r="F7" s="170">
        <v>2</v>
      </c>
      <c r="G7" s="170">
        <v>3</v>
      </c>
      <c r="H7" s="5">
        <v>3</v>
      </c>
      <c r="I7" s="176">
        <v>4</v>
      </c>
    </row>
    <row r="8" spans="2:9" ht="27.95" customHeight="1">
      <c r="B8" s="169" t="s">
        <v>44</v>
      </c>
      <c r="C8" s="5">
        <v>50</v>
      </c>
      <c r="D8" s="5">
        <v>1</v>
      </c>
      <c r="E8" s="5">
        <v>2</v>
      </c>
      <c r="F8" s="170">
        <v>3</v>
      </c>
      <c r="G8" s="170">
        <v>4</v>
      </c>
      <c r="H8" s="5">
        <v>5</v>
      </c>
      <c r="I8" s="176">
        <v>6</v>
      </c>
    </row>
    <row r="9" spans="2:9" ht="27.95" customHeight="1">
      <c r="B9" s="169" t="s">
        <v>45</v>
      </c>
      <c r="C9" s="5">
        <v>80</v>
      </c>
      <c r="D9" s="5">
        <v>2</v>
      </c>
      <c r="E9" s="5">
        <v>3</v>
      </c>
      <c r="F9" s="170">
        <v>5</v>
      </c>
      <c r="G9" s="170">
        <v>6</v>
      </c>
      <c r="H9" s="5">
        <v>7</v>
      </c>
      <c r="I9" s="176">
        <v>8</v>
      </c>
    </row>
    <row r="10" spans="2:9" ht="27.95" customHeight="1">
      <c r="B10" s="169" t="s">
        <v>46</v>
      </c>
      <c r="C10" s="5">
        <v>125</v>
      </c>
      <c r="D10" s="5">
        <v>3</v>
      </c>
      <c r="E10" s="5">
        <v>4</v>
      </c>
      <c r="F10" s="170">
        <v>7</v>
      </c>
      <c r="G10" s="170">
        <v>8</v>
      </c>
      <c r="H10" s="5">
        <v>10</v>
      </c>
      <c r="I10" s="176">
        <v>11</v>
      </c>
    </row>
    <row r="11" spans="2:9" ht="27.95" customHeight="1">
      <c r="B11" s="169" t="s">
        <v>47</v>
      </c>
      <c r="C11" s="5">
        <v>200</v>
      </c>
      <c r="D11" s="5">
        <v>5</v>
      </c>
      <c r="E11" s="5">
        <v>6</v>
      </c>
      <c r="F11" s="170">
        <v>10</v>
      </c>
      <c r="G11" s="170">
        <v>11</v>
      </c>
      <c r="H11" s="5">
        <v>14</v>
      </c>
      <c r="I11" s="176">
        <v>15</v>
      </c>
    </row>
    <row r="12" spans="2:9" ht="27.95" customHeight="1">
      <c r="B12" s="171" t="s">
        <v>48</v>
      </c>
      <c r="C12" s="172">
        <v>315</v>
      </c>
      <c r="D12" s="172">
        <v>7</v>
      </c>
      <c r="E12" s="172">
        <v>8</v>
      </c>
      <c r="F12" s="173">
        <v>14</v>
      </c>
      <c r="G12" s="173">
        <v>15</v>
      </c>
      <c r="H12" s="172">
        <v>21</v>
      </c>
      <c r="I12" s="177">
        <v>22</v>
      </c>
    </row>
    <row r="14" spans="2:9">
      <c r="B14" s="174" t="s">
        <v>49</v>
      </c>
      <c r="C14" s="174"/>
      <c r="D14" s="174"/>
    </row>
  </sheetData>
  <mergeCells count="4">
    <mergeCell ref="B2:I2"/>
    <mergeCell ref="D3:E3"/>
    <mergeCell ref="F3:G3"/>
    <mergeCell ref="H3:I3"/>
  </mergeCells>
  <phoneticPr fontId="5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SheetLayoutView="100" zoomScalePageLayoutView="125" workbookViewId="0">
      <selection activeCell="M22" sqref="M22"/>
    </sheetView>
  </sheetViews>
  <sheetFormatPr defaultColWidth="10.375" defaultRowHeight="16.5" customHeight="1"/>
  <cols>
    <col min="1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>
      <c r="A1" s="198" t="s">
        <v>50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4.25">
      <c r="A2" s="104" t="s">
        <v>51</v>
      </c>
      <c r="B2" s="199" t="s">
        <v>52</v>
      </c>
      <c r="C2" s="199"/>
      <c r="D2" s="200" t="s">
        <v>53</v>
      </c>
      <c r="E2" s="200"/>
      <c r="F2" s="201" t="s">
        <v>54</v>
      </c>
      <c r="G2" s="201"/>
      <c r="H2" s="105" t="s">
        <v>55</v>
      </c>
      <c r="I2" s="202" t="s">
        <v>56</v>
      </c>
      <c r="J2" s="202"/>
      <c r="K2" s="203"/>
    </row>
    <row r="3" spans="1:11" ht="14.25">
      <c r="A3" s="204" t="s">
        <v>57</v>
      </c>
      <c r="B3" s="205"/>
      <c r="C3" s="206"/>
      <c r="D3" s="207" t="s">
        <v>58</v>
      </c>
      <c r="E3" s="208"/>
      <c r="F3" s="208"/>
      <c r="G3" s="209"/>
      <c r="H3" s="207" t="s">
        <v>59</v>
      </c>
      <c r="I3" s="208"/>
      <c r="J3" s="208"/>
      <c r="K3" s="209"/>
    </row>
    <row r="4" spans="1:11" ht="14.25">
      <c r="A4" s="108" t="s">
        <v>60</v>
      </c>
      <c r="B4" s="210" t="s">
        <v>61</v>
      </c>
      <c r="C4" s="211"/>
      <c r="D4" s="212" t="s">
        <v>62</v>
      </c>
      <c r="E4" s="213"/>
      <c r="F4" s="214">
        <v>45016</v>
      </c>
      <c r="G4" s="215"/>
      <c r="H4" s="212" t="s">
        <v>63</v>
      </c>
      <c r="I4" s="213"/>
      <c r="J4" s="122" t="s">
        <v>64</v>
      </c>
      <c r="K4" s="131" t="s">
        <v>65</v>
      </c>
    </row>
    <row r="5" spans="1:11" ht="14.25">
      <c r="A5" s="110" t="s">
        <v>66</v>
      </c>
      <c r="B5" s="210" t="s">
        <v>67</v>
      </c>
      <c r="C5" s="211"/>
      <c r="D5" s="212" t="s">
        <v>68</v>
      </c>
      <c r="E5" s="213"/>
      <c r="F5" s="214">
        <v>44967</v>
      </c>
      <c r="G5" s="215"/>
      <c r="H5" s="212" t="s">
        <v>69</v>
      </c>
      <c r="I5" s="213"/>
      <c r="J5" s="122" t="s">
        <v>64</v>
      </c>
      <c r="K5" s="131" t="s">
        <v>65</v>
      </c>
    </row>
    <row r="6" spans="1:11" ht="14.25">
      <c r="A6" s="108" t="s">
        <v>70</v>
      </c>
      <c r="B6" s="111" t="s">
        <v>71</v>
      </c>
      <c r="C6" s="112" t="s">
        <v>72</v>
      </c>
      <c r="D6" s="110" t="s">
        <v>73</v>
      </c>
      <c r="E6" s="124"/>
      <c r="F6" s="214">
        <v>44982</v>
      </c>
      <c r="G6" s="215"/>
      <c r="H6" s="212" t="s">
        <v>74</v>
      </c>
      <c r="I6" s="213"/>
      <c r="J6" s="122" t="s">
        <v>64</v>
      </c>
      <c r="K6" s="131" t="s">
        <v>65</v>
      </c>
    </row>
    <row r="7" spans="1:11" ht="14.25">
      <c r="A7" s="108" t="s">
        <v>75</v>
      </c>
      <c r="B7" s="216">
        <v>901</v>
      </c>
      <c r="C7" s="217"/>
      <c r="D7" s="110" t="s">
        <v>76</v>
      </c>
      <c r="E7" s="123"/>
      <c r="F7" s="214">
        <v>44986</v>
      </c>
      <c r="G7" s="215"/>
      <c r="H7" s="212" t="s">
        <v>77</v>
      </c>
      <c r="I7" s="213"/>
      <c r="J7" s="122" t="s">
        <v>64</v>
      </c>
      <c r="K7" s="131" t="s">
        <v>65</v>
      </c>
    </row>
    <row r="8" spans="1:11" ht="14.25">
      <c r="A8" s="143"/>
      <c r="B8" s="218"/>
      <c r="C8" s="219"/>
      <c r="D8" s="220" t="s">
        <v>78</v>
      </c>
      <c r="E8" s="221"/>
      <c r="F8" s="222"/>
      <c r="G8" s="223"/>
      <c r="H8" s="220" t="s">
        <v>79</v>
      </c>
      <c r="I8" s="221"/>
      <c r="J8" s="125" t="s">
        <v>64</v>
      </c>
      <c r="K8" s="132" t="s">
        <v>65</v>
      </c>
    </row>
    <row r="9" spans="1:11" ht="14.25">
      <c r="A9" s="224" t="s">
        <v>80</v>
      </c>
      <c r="B9" s="225"/>
      <c r="C9" s="225"/>
      <c r="D9" s="225"/>
      <c r="E9" s="225"/>
      <c r="F9" s="225"/>
      <c r="G9" s="225"/>
      <c r="H9" s="225"/>
      <c r="I9" s="225"/>
      <c r="J9" s="225"/>
      <c r="K9" s="226"/>
    </row>
    <row r="10" spans="1:11" ht="14.25">
      <c r="A10" s="227" t="s">
        <v>81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9"/>
    </row>
    <row r="11" spans="1:11" ht="14.25">
      <c r="A11" s="144" t="s">
        <v>82</v>
      </c>
      <c r="B11" s="145" t="s">
        <v>83</v>
      </c>
      <c r="C11" s="146" t="s">
        <v>84</v>
      </c>
      <c r="D11" s="147"/>
      <c r="E11" s="148" t="s">
        <v>85</v>
      </c>
      <c r="F11" s="145" t="s">
        <v>83</v>
      </c>
      <c r="G11" s="146" t="s">
        <v>84</v>
      </c>
      <c r="H11" s="146" t="s">
        <v>86</v>
      </c>
      <c r="I11" s="148" t="s">
        <v>87</v>
      </c>
      <c r="J11" s="145" t="s">
        <v>83</v>
      </c>
      <c r="K11" s="162" t="s">
        <v>84</v>
      </c>
    </row>
    <row r="12" spans="1:11" ht="14.25">
      <c r="A12" s="110" t="s">
        <v>88</v>
      </c>
      <c r="B12" s="121" t="s">
        <v>83</v>
      </c>
      <c r="C12" s="122" t="s">
        <v>84</v>
      </c>
      <c r="D12" s="123"/>
      <c r="E12" s="124" t="s">
        <v>89</v>
      </c>
      <c r="F12" s="121" t="s">
        <v>83</v>
      </c>
      <c r="G12" s="122" t="s">
        <v>84</v>
      </c>
      <c r="H12" s="122" t="s">
        <v>86</v>
      </c>
      <c r="I12" s="124" t="s">
        <v>90</v>
      </c>
      <c r="J12" s="121" t="s">
        <v>83</v>
      </c>
      <c r="K12" s="131" t="s">
        <v>84</v>
      </c>
    </row>
    <row r="13" spans="1:11" ht="14.25">
      <c r="A13" s="110" t="s">
        <v>91</v>
      </c>
      <c r="B13" s="121" t="s">
        <v>83</v>
      </c>
      <c r="C13" s="122" t="s">
        <v>84</v>
      </c>
      <c r="D13" s="123"/>
      <c r="E13" s="124" t="s">
        <v>92</v>
      </c>
      <c r="F13" s="122" t="s">
        <v>93</v>
      </c>
      <c r="G13" s="122" t="s">
        <v>94</v>
      </c>
      <c r="H13" s="122" t="s">
        <v>86</v>
      </c>
      <c r="I13" s="124" t="s">
        <v>95</v>
      </c>
      <c r="J13" s="121" t="s">
        <v>83</v>
      </c>
      <c r="K13" s="131" t="s">
        <v>84</v>
      </c>
    </row>
    <row r="14" spans="1:11" ht="14.25">
      <c r="A14" s="220" t="s">
        <v>96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30"/>
    </row>
    <row r="15" spans="1:11" ht="14.25">
      <c r="A15" s="227" t="s">
        <v>97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9"/>
    </row>
    <row r="16" spans="1:11" ht="14.25">
      <c r="A16" s="149" t="s">
        <v>98</v>
      </c>
      <c r="B16" s="146" t="s">
        <v>93</v>
      </c>
      <c r="C16" s="146" t="s">
        <v>94</v>
      </c>
      <c r="D16" s="150"/>
      <c r="E16" s="151" t="s">
        <v>99</v>
      </c>
      <c r="F16" s="146" t="s">
        <v>93</v>
      </c>
      <c r="G16" s="146" t="s">
        <v>94</v>
      </c>
      <c r="H16" s="152"/>
      <c r="I16" s="151" t="s">
        <v>100</v>
      </c>
      <c r="J16" s="146" t="s">
        <v>93</v>
      </c>
      <c r="K16" s="162" t="s">
        <v>94</v>
      </c>
    </row>
    <row r="17" spans="1:22" ht="16.5" customHeight="1">
      <c r="A17" s="113" t="s">
        <v>101</v>
      </c>
      <c r="B17" s="122" t="s">
        <v>93</v>
      </c>
      <c r="C17" s="122" t="s">
        <v>94</v>
      </c>
      <c r="D17" s="77"/>
      <c r="E17" s="126" t="s">
        <v>102</v>
      </c>
      <c r="F17" s="122" t="s">
        <v>93</v>
      </c>
      <c r="G17" s="122" t="s">
        <v>94</v>
      </c>
      <c r="H17" s="153"/>
      <c r="I17" s="126" t="s">
        <v>103</v>
      </c>
      <c r="J17" s="122" t="s">
        <v>93</v>
      </c>
      <c r="K17" s="131" t="s">
        <v>94</v>
      </c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</row>
    <row r="18" spans="1:22" ht="18" customHeight="1">
      <c r="A18" s="231" t="s">
        <v>104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3"/>
    </row>
    <row r="19" spans="1:22" ht="18" customHeight="1">
      <c r="A19" s="227" t="s">
        <v>105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9"/>
    </row>
    <row r="20" spans="1:22" ht="16.5" customHeight="1">
      <c r="A20" s="234" t="s">
        <v>106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6"/>
    </row>
    <row r="21" spans="1:22" ht="21.75" customHeight="1">
      <c r="A21" s="154" t="s">
        <v>107</v>
      </c>
      <c r="B21" s="126" t="s">
        <v>108</v>
      </c>
      <c r="C21" s="126" t="s">
        <v>109</v>
      </c>
      <c r="D21" s="126" t="s">
        <v>110</v>
      </c>
      <c r="E21" s="126" t="s">
        <v>111</v>
      </c>
      <c r="F21" s="126" t="s">
        <v>112</v>
      </c>
      <c r="G21" s="126" t="s">
        <v>113</v>
      </c>
      <c r="H21" s="126" t="s">
        <v>114</v>
      </c>
      <c r="I21" s="126" t="s">
        <v>115</v>
      </c>
      <c r="J21" s="126" t="s">
        <v>116</v>
      </c>
      <c r="K21" s="97" t="s">
        <v>117</v>
      </c>
    </row>
    <row r="22" spans="1:22" ht="16.5" customHeight="1">
      <c r="A22" s="114" t="s">
        <v>118</v>
      </c>
      <c r="B22" s="155"/>
      <c r="C22" s="155"/>
      <c r="D22" s="155"/>
      <c r="E22" s="155">
        <v>1</v>
      </c>
      <c r="F22" s="155">
        <v>1</v>
      </c>
      <c r="G22" s="155">
        <v>1</v>
      </c>
      <c r="H22" s="155">
        <v>1</v>
      </c>
      <c r="I22" s="155">
        <v>1</v>
      </c>
      <c r="J22" s="155"/>
      <c r="K22" s="164" t="s">
        <v>119</v>
      </c>
    </row>
    <row r="23" spans="1:22" ht="16.5" customHeight="1">
      <c r="A23" s="114"/>
      <c r="B23" s="155"/>
      <c r="C23" s="155"/>
      <c r="D23" s="155"/>
      <c r="E23" s="155"/>
      <c r="F23" s="155"/>
      <c r="G23" s="155"/>
      <c r="H23" s="155"/>
      <c r="I23" s="155"/>
      <c r="J23" s="155"/>
      <c r="K23" s="165"/>
    </row>
    <row r="24" spans="1:22" ht="16.5" customHeight="1">
      <c r="A24" s="114"/>
      <c r="B24" s="155"/>
      <c r="C24" s="155"/>
      <c r="D24" s="155"/>
      <c r="E24" s="155"/>
      <c r="F24" s="155"/>
      <c r="G24" s="155"/>
      <c r="H24" s="155"/>
      <c r="I24" s="155"/>
      <c r="J24" s="155"/>
      <c r="K24" s="165"/>
    </row>
    <row r="25" spans="1:22" ht="16.5" customHeight="1">
      <c r="A25" s="114"/>
      <c r="B25" s="155"/>
      <c r="C25" s="155"/>
      <c r="D25" s="155"/>
      <c r="E25" s="155"/>
      <c r="F25" s="155"/>
      <c r="G25" s="155"/>
      <c r="H25" s="155"/>
      <c r="I25" s="155"/>
      <c r="J25" s="155"/>
      <c r="K25" s="95"/>
    </row>
    <row r="26" spans="1:22" ht="16.5" customHeight="1">
      <c r="A26" s="114"/>
      <c r="B26" s="155"/>
      <c r="C26" s="155"/>
      <c r="D26" s="155"/>
      <c r="E26" s="155"/>
      <c r="F26" s="155"/>
      <c r="G26" s="155"/>
      <c r="H26" s="155"/>
      <c r="I26" s="155"/>
      <c r="J26" s="155"/>
      <c r="K26" s="95"/>
    </row>
    <row r="27" spans="1:22" ht="16.5" customHeight="1">
      <c r="A27" s="114"/>
      <c r="B27" s="155"/>
      <c r="C27" s="155"/>
      <c r="D27" s="155"/>
      <c r="E27" s="155"/>
      <c r="F27" s="155"/>
      <c r="G27" s="155"/>
      <c r="H27" s="155"/>
      <c r="I27" s="155"/>
      <c r="J27" s="155"/>
      <c r="K27" s="95"/>
    </row>
    <row r="28" spans="1:22" ht="16.5" customHeight="1">
      <c r="A28" s="114"/>
      <c r="B28" s="155"/>
      <c r="C28" s="155"/>
      <c r="D28" s="155"/>
      <c r="E28" s="155"/>
      <c r="F28" s="155"/>
      <c r="G28" s="155"/>
      <c r="H28" s="155"/>
      <c r="I28" s="155"/>
      <c r="J28" s="155"/>
      <c r="K28" s="95"/>
    </row>
    <row r="29" spans="1:22" ht="18" customHeight="1">
      <c r="A29" s="237" t="s">
        <v>120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9"/>
    </row>
    <row r="30" spans="1:22" ht="18.75" customHeight="1">
      <c r="A30" s="240" t="s">
        <v>121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22" ht="18.75" customHeight="1">
      <c r="A31" s="243"/>
      <c r="B31" s="244"/>
      <c r="C31" s="244"/>
      <c r="D31" s="244"/>
      <c r="E31" s="244"/>
      <c r="F31" s="244"/>
      <c r="G31" s="244"/>
      <c r="H31" s="244"/>
      <c r="I31" s="244"/>
      <c r="J31" s="244"/>
      <c r="K31" s="245"/>
    </row>
    <row r="32" spans="1:22" ht="18" customHeight="1">
      <c r="A32" s="237" t="s">
        <v>122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9"/>
    </row>
    <row r="33" spans="1:11" ht="14.25">
      <c r="A33" s="246" t="s">
        <v>123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14.25">
      <c r="A34" s="249" t="s">
        <v>124</v>
      </c>
      <c r="B34" s="250"/>
      <c r="C34" s="122" t="s">
        <v>64</v>
      </c>
      <c r="D34" s="122" t="s">
        <v>65</v>
      </c>
      <c r="E34" s="251" t="s">
        <v>125</v>
      </c>
      <c r="F34" s="252"/>
      <c r="G34" s="252"/>
      <c r="H34" s="252"/>
      <c r="I34" s="252"/>
      <c r="J34" s="252"/>
      <c r="K34" s="253"/>
    </row>
    <row r="35" spans="1:11" ht="14.25">
      <c r="A35" s="254" t="s">
        <v>126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4"/>
    </row>
    <row r="36" spans="1:11" ht="14.25">
      <c r="A36" s="255" t="s">
        <v>127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spans="1:11" ht="14.25">
      <c r="A37" s="258" t="s">
        <v>128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17"/>
    </row>
    <row r="38" spans="1:11" ht="14.25">
      <c r="A38" s="258" t="s">
        <v>129</v>
      </c>
      <c r="B38" s="259"/>
      <c r="C38" s="259"/>
      <c r="D38" s="259"/>
      <c r="E38" s="259"/>
      <c r="F38" s="259"/>
      <c r="G38" s="259"/>
      <c r="H38" s="259"/>
      <c r="I38" s="259"/>
      <c r="J38" s="259"/>
      <c r="K38" s="217"/>
    </row>
    <row r="39" spans="1:11" ht="14.25">
      <c r="A39" s="258" t="s">
        <v>130</v>
      </c>
      <c r="B39" s="259"/>
      <c r="C39" s="259"/>
      <c r="D39" s="259"/>
      <c r="E39" s="259"/>
      <c r="F39" s="259"/>
      <c r="G39" s="259"/>
      <c r="H39" s="259"/>
      <c r="I39" s="259"/>
      <c r="J39" s="259"/>
      <c r="K39" s="217"/>
    </row>
    <row r="40" spans="1:11" ht="14.25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17"/>
    </row>
    <row r="41" spans="1:11" ht="14.25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17"/>
    </row>
    <row r="42" spans="1:11" ht="14.25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17"/>
    </row>
    <row r="43" spans="1:11" ht="14.25">
      <c r="A43" s="260" t="s">
        <v>131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spans="1:11" ht="14.25">
      <c r="A44" s="227" t="s">
        <v>132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9"/>
    </row>
    <row r="45" spans="1:11" ht="14.25">
      <c r="A45" s="149" t="s">
        <v>133</v>
      </c>
      <c r="B45" s="146" t="s">
        <v>93</v>
      </c>
      <c r="C45" s="146" t="s">
        <v>94</v>
      </c>
      <c r="D45" s="146" t="s">
        <v>86</v>
      </c>
      <c r="E45" s="151" t="s">
        <v>134</v>
      </c>
      <c r="F45" s="146" t="s">
        <v>93</v>
      </c>
      <c r="G45" s="146" t="s">
        <v>94</v>
      </c>
      <c r="H45" s="146" t="s">
        <v>86</v>
      </c>
      <c r="I45" s="151" t="s">
        <v>135</v>
      </c>
      <c r="J45" s="146" t="s">
        <v>93</v>
      </c>
      <c r="K45" s="162" t="s">
        <v>94</v>
      </c>
    </row>
    <row r="46" spans="1:11" ht="14.25">
      <c r="A46" s="113" t="s">
        <v>85</v>
      </c>
      <c r="B46" s="122" t="s">
        <v>93</v>
      </c>
      <c r="C46" s="122" t="s">
        <v>94</v>
      </c>
      <c r="D46" s="122" t="s">
        <v>86</v>
      </c>
      <c r="E46" s="126" t="s">
        <v>92</v>
      </c>
      <c r="F46" s="122" t="s">
        <v>93</v>
      </c>
      <c r="G46" s="122" t="s">
        <v>94</v>
      </c>
      <c r="H46" s="122" t="s">
        <v>86</v>
      </c>
      <c r="I46" s="126" t="s">
        <v>103</v>
      </c>
      <c r="J46" s="122" t="s">
        <v>93</v>
      </c>
      <c r="K46" s="131" t="s">
        <v>94</v>
      </c>
    </row>
    <row r="47" spans="1:11" ht="14.25">
      <c r="A47" s="220" t="s">
        <v>96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30"/>
    </row>
    <row r="48" spans="1:11" ht="14.25">
      <c r="A48" s="254" t="s">
        <v>136</v>
      </c>
      <c r="B48" s="254"/>
      <c r="C48" s="254"/>
      <c r="D48" s="254"/>
      <c r="E48" s="254"/>
      <c r="F48" s="254"/>
      <c r="G48" s="254"/>
      <c r="H48" s="254"/>
      <c r="I48" s="254"/>
      <c r="J48" s="254"/>
      <c r="K48" s="254"/>
    </row>
    <row r="49" spans="1:11" ht="14.25">
      <c r="A49" s="255"/>
      <c r="B49" s="256"/>
      <c r="C49" s="256"/>
      <c r="D49" s="256"/>
      <c r="E49" s="256"/>
      <c r="F49" s="256"/>
      <c r="G49" s="256"/>
      <c r="H49" s="256"/>
      <c r="I49" s="256"/>
      <c r="J49" s="256"/>
      <c r="K49" s="257"/>
    </row>
    <row r="50" spans="1:11" ht="14.25">
      <c r="A50" s="156" t="s">
        <v>137</v>
      </c>
      <c r="B50" s="263" t="s">
        <v>138</v>
      </c>
      <c r="C50" s="263"/>
      <c r="D50" s="157" t="s">
        <v>139</v>
      </c>
      <c r="E50" s="158" t="s">
        <v>140</v>
      </c>
      <c r="F50" s="159" t="s">
        <v>141</v>
      </c>
      <c r="G50" s="160">
        <v>44972</v>
      </c>
      <c r="H50" s="264" t="s">
        <v>142</v>
      </c>
      <c r="I50" s="265"/>
      <c r="J50" s="266" t="s">
        <v>143</v>
      </c>
      <c r="K50" s="267"/>
    </row>
    <row r="51" spans="1:11" ht="14.25">
      <c r="A51" s="254" t="s">
        <v>144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</row>
    <row r="52" spans="1:11" ht="14.25">
      <c r="A52" s="268"/>
      <c r="B52" s="269"/>
      <c r="C52" s="269"/>
      <c r="D52" s="269"/>
      <c r="E52" s="269"/>
      <c r="F52" s="269"/>
      <c r="G52" s="269"/>
      <c r="H52" s="269"/>
      <c r="I52" s="269"/>
      <c r="J52" s="269"/>
      <c r="K52" s="270"/>
    </row>
    <row r="53" spans="1:11" ht="14.25">
      <c r="A53" s="156" t="s">
        <v>137</v>
      </c>
      <c r="B53" s="263"/>
      <c r="C53" s="263"/>
      <c r="D53" s="157" t="s">
        <v>139</v>
      </c>
      <c r="E53" s="161"/>
      <c r="F53" s="159" t="s">
        <v>145</v>
      </c>
      <c r="G53" s="160"/>
      <c r="H53" s="264" t="s">
        <v>142</v>
      </c>
      <c r="I53" s="265"/>
      <c r="J53" s="266"/>
      <c r="K53" s="26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27500000000000002" right="0.23611111111111099" top="1" bottom="1" header="0.5" footer="0.5"/>
  <pageSetup paperSize="9" scale="81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zoomScale="90" zoomScaleNormal="90" zoomScaleSheetLayoutView="100" workbookViewId="0">
      <selection activeCell="F9" sqref="F9"/>
    </sheetView>
  </sheetViews>
  <sheetFormatPr defaultColWidth="9" defaultRowHeight="26.1" customHeight="1"/>
  <cols>
    <col min="1" max="1" width="19.5" style="18" customWidth="1"/>
    <col min="2" max="7" width="9.375" style="18" customWidth="1"/>
    <col min="8" max="8" width="1.375" style="18" customWidth="1"/>
    <col min="9" max="14" width="8.875" style="18" customWidth="1"/>
    <col min="15" max="16384" width="9" style="18"/>
  </cols>
  <sheetData>
    <row r="1" spans="1:14" ht="30" customHeight="1">
      <c r="A1" s="271" t="s">
        <v>146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ht="29.1" customHeight="1">
      <c r="A2" s="19" t="s">
        <v>60</v>
      </c>
      <c r="B2" s="273" t="s">
        <v>61</v>
      </c>
      <c r="C2" s="273"/>
      <c r="D2" s="20" t="s">
        <v>66</v>
      </c>
      <c r="E2" s="274" t="s">
        <v>67</v>
      </c>
      <c r="F2" s="274"/>
      <c r="G2" s="274"/>
      <c r="H2" s="279"/>
      <c r="I2" s="55" t="s">
        <v>55</v>
      </c>
      <c r="J2" s="274" t="s">
        <v>56</v>
      </c>
      <c r="K2" s="274"/>
      <c r="L2" s="274"/>
      <c r="M2" s="274"/>
      <c r="N2" s="275"/>
    </row>
    <row r="3" spans="1:14" ht="29.1" customHeight="1">
      <c r="A3" s="278" t="s">
        <v>147</v>
      </c>
      <c r="B3" s="276" t="s">
        <v>148</v>
      </c>
      <c r="C3" s="276"/>
      <c r="D3" s="276"/>
      <c r="E3" s="276"/>
      <c r="F3" s="276"/>
      <c r="G3" s="276"/>
      <c r="H3" s="280"/>
      <c r="I3" s="276" t="s">
        <v>149</v>
      </c>
      <c r="J3" s="276"/>
      <c r="K3" s="276"/>
      <c r="L3" s="276"/>
      <c r="M3" s="276"/>
      <c r="N3" s="277"/>
    </row>
    <row r="4" spans="1:14" ht="29.1" customHeight="1">
      <c r="A4" s="278"/>
      <c r="B4" s="21" t="s">
        <v>110</v>
      </c>
      <c r="C4" s="21" t="s">
        <v>111</v>
      </c>
      <c r="D4" s="22" t="s">
        <v>112</v>
      </c>
      <c r="E4" s="21" t="s">
        <v>113</v>
      </c>
      <c r="F4" s="21" t="s">
        <v>114</v>
      </c>
      <c r="G4" s="21" t="s">
        <v>115</v>
      </c>
      <c r="H4" s="280"/>
      <c r="I4" s="56" t="s">
        <v>150</v>
      </c>
      <c r="J4" s="56" t="s">
        <v>150</v>
      </c>
      <c r="K4" s="56"/>
      <c r="L4" s="134" t="s">
        <v>151</v>
      </c>
      <c r="M4" s="56" t="s">
        <v>152</v>
      </c>
      <c r="N4" s="135"/>
    </row>
    <row r="5" spans="1:14" ht="29.1" customHeight="1">
      <c r="A5" s="278"/>
      <c r="B5" s="408" t="s">
        <v>354</v>
      </c>
      <c r="C5" s="408" t="s">
        <v>355</v>
      </c>
      <c r="D5" s="409" t="s">
        <v>356</v>
      </c>
      <c r="E5" s="408" t="s">
        <v>357</v>
      </c>
      <c r="F5" s="408" t="s">
        <v>358</v>
      </c>
      <c r="G5" s="408" t="s">
        <v>359</v>
      </c>
      <c r="H5" s="280"/>
      <c r="I5" s="136" t="s">
        <v>153</v>
      </c>
      <c r="J5" s="136" t="s">
        <v>153</v>
      </c>
      <c r="K5" s="136"/>
      <c r="L5" s="136" t="s">
        <v>153</v>
      </c>
      <c r="M5" s="136" t="s">
        <v>154</v>
      </c>
      <c r="N5" s="59"/>
    </row>
    <row r="6" spans="1:14" ht="23.1" customHeight="1">
      <c r="A6" s="24" t="s">
        <v>155</v>
      </c>
      <c r="B6" s="25">
        <f>C6-2.1</f>
        <v>113.30000000000001</v>
      </c>
      <c r="C6" s="25">
        <f>D6-2.1</f>
        <v>115.4</v>
      </c>
      <c r="D6" s="26">
        <v>117.5</v>
      </c>
      <c r="E6" s="25">
        <f t="shared" ref="E6:G6" si="0">D6+2.1</f>
        <v>119.6</v>
      </c>
      <c r="F6" s="25">
        <f t="shared" si="0"/>
        <v>121.69999999999999</v>
      </c>
      <c r="G6" s="25">
        <f t="shared" si="0"/>
        <v>123.79999999999998</v>
      </c>
      <c r="H6" s="280"/>
      <c r="I6" s="62" t="s">
        <v>156</v>
      </c>
      <c r="J6" s="62" t="s">
        <v>157</v>
      </c>
      <c r="K6" s="62"/>
      <c r="L6" s="60" t="s">
        <v>157</v>
      </c>
      <c r="M6" s="62" t="s">
        <v>157</v>
      </c>
      <c r="N6" s="61"/>
    </row>
    <row r="7" spans="1:14" ht="18.95" customHeight="1">
      <c r="A7" s="27" t="s">
        <v>158</v>
      </c>
      <c r="B7" s="25">
        <f>C7-2.1</f>
        <v>106.80000000000001</v>
      </c>
      <c r="C7" s="25">
        <f>D7-2.1</f>
        <v>108.9</v>
      </c>
      <c r="D7" s="26">
        <v>111</v>
      </c>
      <c r="E7" s="25">
        <f t="shared" ref="E7:G7" si="1">D7+2.1</f>
        <v>113.1</v>
      </c>
      <c r="F7" s="25">
        <f t="shared" si="1"/>
        <v>115.19999999999999</v>
      </c>
      <c r="G7" s="25">
        <f t="shared" si="1"/>
        <v>117.29999999999998</v>
      </c>
      <c r="H7" s="280"/>
      <c r="I7" s="62" t="s">
        <v>159</v>
      </c>
      <c r="J7" s="62" t="s">
        <v>160</v>
      </c>
      <c r="K7" s="62"/>
      <c r="L7" s="60" t="s">
        <v>161</v>
      </c>
      <c r="M7" s="60" t="s">
        <v>161</v>
      </c>
      <c r="N7" s="63"/>
    </row>
    <row r="8" spans="1:14" ht="18.95" customHeight="1">
      <c r="A8" s="24" t="s">
        <v>162</v>
      </c>
      <c r="B8" s="28">
        <f>C8-1.5</f>
        <v>80</v>
      </c>
      <c r="C8" s="28">
        <f>D8-1.5</f>
        <v>81.5</v>
      </c>
      <c r="D8" s="29">
        <v>83</v>
      </c>
      <c r="E8" s="28">
        <f t="shared" ref="E8:G8" si="2">D8+1.5</f>
        <v>84.5</v>
      </c>
      <c r="F8" s="28">
        <f t="shared" si="2"/>
        <v>86</v>
      </c>
      <c r="G8" s="28">
        <f t="shared" si="2"/>
        <v>87.5</v>
      </c>
      <c r="H8" s="280"/>
      <c r="I8" s="62" t="s">
        <v>159</v>
      </c>
      <c r="J8" s="137" t="s">
        <v>161</v>
      </c>
      <c r="K8" s="62"/>
      <c r="L8" s="62" t="s">
        <v>159</v>
      </c>
      <c r="M8" s="62" t="s">
        <v>159</v>
      </c>
      <c r="N8" s="64"/>
    </row>
    <row r="9" spans="1:14" ht="18.95" customHeight="1">
      <c r="A9" s="24" t="s">
        <v>163</v>
      </c>
      <c r="B9" s="28">
        <f>C9-4</f>
        <v>81</v>
      </c>
      <c r="C9" s="28">
        <f>D9-4</f>
        <v>85</v>
      </c>
      <c r="D9" s="30">
        <v>89</v>
      </c>
      <c r="E9" s="28">
        <f t="shared" ref="E9:E11" si="3">D9+4</f>
        <v>93</v>
      </c>
      <c r="F9" s="28">
        <f>E9+5</f>
        <v>98</v>
      </c>
      <c r="G9" s="28">
        <f>F9+6</f>
        <v>104</v>
      </c>
      <c r="H9" s="280"/>
      <c r="I9" s="62" t="s">
        <v>164</v>
      </c>
      <c r="J9" s="137" t="s">
        <v>161</v>
      </c>
      <c r="K9" s="60"/>
      <c r="L9" s="60" t="s">
        <v>161</v>
      </c>
      <c r="M9" s="60" t="s">
        <v>161</v>
      </c>
      <c r="N9" s="65"/>
    </row>
    <row r="10" spans="1:14" ht="18.95" customHeight="1">
      <c r="A10" s="24" t="s">
        <v>165</v>
      </c>
      <c r="B10" s="25">
        <f>C10-4</f>
        <v>84</v>
      </c>
      <c r="C10" s="25">
        <f>D10-4</f>
        <v>88</v>
      </c>
      <c r="D10" s="31">
        <v>92</v>
      </c>
      <c r="E10" s="25">
        <f t="shared" si="3"/>
        <v>96</v>
      </c>
      <c r="F10" s="25">
        <f>E10+5</f>
        <v>101</v>
      </c>
      <c r="G10" s="25">
        <f>F10+6</f>
        <v>107</v>
      </c>
      <c r="H10" s="280"/>
      <c r="I10" s="137" t="s">
        <v>161</v>
      </c>
      <c r="J10" s="137" t="s">
        <v>161</v>
      </c>
      <c r="K10" s="60"/>
      <c r="L10" s="60" t="s">
        <v>161</v>
      </c>
      <c r="M10" s="60" t="s">
        <v>161</v>
      </c>
      <c r="N10" s="64"/>
    </row>
    <row r="11" spans="1:14" ht="18.95" customHeight="1">
      <c r="A11" s="24" t="s">
        <v>166</v>
      </c>
      <c r="B11" s="32">
        <f>C11-3.6</f>
        <v>106.80000000000001</v>
      </c>
      <c r="C11" s="32">
        <f>D11-3.6</f>
        <v>110.4</v>
      </c>
      <c r="D11" s="33">
        <v>114</v>
      </c>
      <c r="E11" s="32">
        <f t="shared" si="3"/>
        <v>118</v>
      </c>
      <c r="F11" s="32">
        <f>E11+4</f>
        <v>122</v>
      </c>
      <c r="G11" s="32">
        <f>F11+4</f>
        <v>126</v>
      </c>
      <c r="H11" s="280"/>
      <c r="I11" s="62" t="s">
        <v>167</v>
      </c>
      <c r="J11" s="62" t="s">
        <v>157</v>
      </c>
      <c r="K11" s="60"/>
      <c r="L11" s="60" t="s">
        <v>161</v>
      </c>
      <c r="M11" s="60" t="s">
        <v>161</v>
      </c>
      <c r="N11" s="64"/>
    </row>
    <row r="12" spans="1:14" ht="29.1" customHeight="1">
      <c r="A12" s="24" t="s">
        <v>168</v>
      </c>
      <c r="B12" s="25">
        <f>C12-2.3/2</f>
        <v>32.700000000000003</v>
      </c>
      <c r="C12" s="25">
        <f>D12-2.3/2</f>
        <v>33.85</v>
      </c>
      <c r="D12" s="26">
        <v>35</v>
      </c>
      <c r="E12" s="25">
        <f t="shared" ref="E12:G12" si="4">D12+2.6/2</f>
        <v>36.299999999999997</v>
      </c>
      <c r="F12" s="25">
        <f t="shared" si="4"/>
        <v>37.599999999999994</v>
      </c>
      <c r="G12" s="25">
        <f t="shared" si="4"/>
        <v>38.899999999999991</v>
      </c>
      <c r="H12" s="280"/>
      <c r="I12" s="62" t="s">
        <v>167</v>
      </c>
      <c r="J12" s="62" t="s">
        <v>167</v>
      </c>
      <c r="K12" s="60"/>
      <c r="L12" s="60" t="s">
        <v>161</v>
      </c>
      <c r="M12" s="60" t="s">
        <v>161</v>
      </c>
      <c r="N12" s="64"/>
    </row>
    <row r="13" spans="1:14" ht="20.100000000000001" customHeight="1">
      <c r="A13" s="24" t="s">
        <v>169</v>
      </c>
      <c r="B13" s="25">
        <f>C13-0.7</f>
        <v>25.1</v>
      </c>
      <c r="C13" s="25">
        <f>D13-0.7</f>
        <v>25.8</v>
      </c>
      <c r="D13" s="26">
        <v>26.5</v>
      </c>
      <c r="E13" s="25">
        <f>D13+0.7</f>
        <v>27.2</v>
      </c>
      <c r="F13" s="25">
        <f>E13+0.7</f>
        <v>27.9</v>
      </c>
      <c r="G13" s="25">
        <f>F13+0.9</f>
        <v>28.799999999999997</v>
      </c>
      <c r="H13" s="280"/>
      <c r="I13" s="62" t="s">
        <v>167</v>
      </c>
      <c r="J13" s="60" t="s">
        <v>161</v>
      </c>
      <c r="K13" s="60"/>
      <c r="L13" s="60" t="s">
        <v>161</v>
      </c>
      <c r="M13" s="60" t="s">
        <v>161</v>
      </c>
      <c r="N13" s="64"/>
    </row>
    <row r="14" spans="1:14" ht="29.1" customHeight="1">
      <c r="A14" s="24" t="s">
        <v>170</v>
      </c>
      <c r="B14" s="25">
        <f>C14-0.5</f>
        <v>26</v>
      </c>
      <c r="C14" s="25">
        <f>D14-0.5</f>
        <v>26.5</v>
      </c>
      <c r="D14" s="26">
        <v>27</v>
      </c>
      <c r="E14" s="25">
        <f>D14+0.5</f>
        <v>27.5</v>
      </c>
      <c r="F14" s="25">
        <f>E14+0.5</f>
        <v>28</v>
      </c>
      <c r="G14" s="25">
        <f>F14+0.7</f>
        <v>28.7</v>
      </c>
      <c r="H14" s="280"/>
      <c r="I14" s="60" t="s">
        <v>161</v>
      </c>
      <c r="J14" s="60" t="s">
        <v>161</v>
      </c>
      <c r="K14" s="60"/>
      <c r="L14" s="60" t="s">
        <v>161</v>
      </c>
      <c r="M14" s="60" t="s">
        <v>161</v>
      </c>
      <c r="N14" s="61"/>
    </row>
    <row r="15" spans="1:14" ht="29.1" customHeight="1">
      <c r="A15" s="34" t="s">
        <v>171</v>
      </c>
      <c r="B15" s="35">
        <f>C15-0.7</f>
        <v>51.199999999999996</v>
      </c>
      <c r="C15" s="35">
        <f>D15-0.6</f>
        <v>51.9</v>
      </c>
      <c r="D15" s="36">
        <v>52.5</v>
      </c>
      <c r="E15" s="35">
        <f>D15+0.6</f>
        <v>53.1</v>
      </c>
      <c r="F15" s="35">
        <f>E15+0.7</f>
        <v>53.800000000000004</v>
      </c>
      <c r="G15" s="35">
        <f>F15+0.6</f>
        <v>54.400000000000006</v>
      </c>
      <c r="H15" s="280"/>
      <c r="I15" s="62" t="s">
        <v>160</v>
      </c>
      <c r="J15" s="138" t="s">
        <v>161</v>
      </c>
      <c r="K15" s="60"/>
      <c r="L15" s="60" t="s">
        <v>161</v>
      </c>
      <c r="M15" s="60" t="s">
        <v>161</v>
      </c>
      <c r="N15" s="63"/>
    </row>
    <row r="16" spans="1:14" ht="30" customHeight="1">
      <c r="A16" s="34" t="s">
        <v>172</v>
      </c>
      <c r="B16" s="35">
        <f>C16-0.9</f>
        <v>56.1</v>
      </c>
      <c r="C16" s="35">
        <f>D16-0.9</f>
        <v>57</v>
      </c>
      <c r="D16" s="36">
        <v>57.9</v>
      </c>
      <c r="E16" s="35">
        <f t="shared" ref="E16:G16" si="5">D16+1.1</f>
        <v>59</v>
      </c>
      <c r="F16" s="35">
        <f t="shared" si="5"/>
        <v>60.1</v>
      </c>
      <c r="G16" s="35">
        <f t="shared" si="5"/>
        <v>61.2</v>
      </c>
      <c r="H16" s="280"/>
      <c r="I16" s="62" t="s">
        <v>157</v>
      </c>
      <c r="J16" s="60" t="s">
        <v>161</v>
      </c>
      <c r="K16" s="62"/>
      <c r="L16" s="62" t="s">
        <v>160</v>
      </c>
      <c r="M16" s="60" t="s">
        <v>160</v>
      </c>
      <c r="N16" s="64"/>
    </row>
    <row r="17" spans="1:14" ht="29.1" customHeight="1">
      <c r="A17" s="24" t="s">
        <v>173</v>
      </c>
      <c r="B17" s="25">
        <f t="shared" ref="B17:B19" si="6">D17-0.5</f>
        <v>46.3</v>
      </c>
      <c r="C17" s="25">
        <f t="shared" ref="C17:G17" si="7">B17</f>
        <v>46.3</v>
      </c>
      <c r="D17" s="26">
        <v>46.8</v>
      </c>
      <c r="E17" s="25">
        <f t="shared" si="7"/>
        <v>46.8</v>
      </c>
      <c r="F17" s="25">
        <f t="shared" ref="F17:F19" si="8">D17+1.5</f>
        <v>48.3</v>
      </c>
      <c r="G17" s="25">
        <f t="shared" si="7"/>
        <v>48.3</v>
      </c>
      <c r="H17" s="280"/>
      <c r="I17" s="62" t="s">
        <v>160</v>
      </c>
      <c r="J17" s="60" t="s">
        <v>161</v>
      </c>
      <c r="K17" s="60"/>
      <c r="L17" s="60" t="s">
        <v>174</v>
      </c>
      <c r="M17" s="60" t="s">
        <v>161</v>
      </c>
      <c r="N17" s="65"/>
    </row>
    <row r="18" spans="1:14" ht="29.1" customHeight="1">
      <c r="A18" s="27" t="s">
        <v>175</v>
      </c>
      <c r="B18" s="25">
        <f t="shared" si="6"/>
        <v>19.5</v>
      </c>
      <c r="C18" s="25">
        <f t="shared" ref="C18:G18" si="9">B18</f>
        <v>19.5</v>
      </c>
      <c r="D18" s="26">
        <v>20</v>
      </c>
      <c r="E18" s="25">
        <f t="shared" si="9"/>
        <v>20</v>
      </c>
      <c r="F18" s="25">
        <f t="shared" si="8"/>
        <v>21.5</v>
      </c>
      <c r="G18" s="25">
        <f t="shared" si="9"/>
        <v>21.5</v>
      </c>
      <c r="H18" s="280"/>
      <c r="I18" s="60" t="s">
        <v>161</v>
      </c>
      <c r="J18" s="60" t="s">
        <v>161</v>
      </c>
      <c r="K18" s="60"/>
      <c r="L18" s="60" t="s">
        <v>161</v>
      </c>
      <c r="M18" s="60" t="s">
        <v>161</v>
      </c>
      <c r="N18" s="64"/>
    </row>
    <row r="19" spans="1:14" ht="29.1" customHeight="1">
      <c r="A19" s="24" t="s">
        <v>176</v>
      </c>
      <c r="B19" s="25">
        <f t="shared" si="6"/>
        <v>19.5</v>
      </c>
      <c r="C19" s="25">
        <f t="shared" ref="C19:G19" si="10">B19</f>
        <v>19.5</v>
      </c>
      <c r="D19" s="26">
        <v>20</v>
      </c>
      <c r="E19" s="25">
        <f t="shared" si="10"/>
        <v>20</v>
      </c>
      <c r="F19" s="25">
        <f t="shared" si="8"/>
        <v>21.5</v>
      </c>
      <c r="G19" s="25">
        <f t="shared" si="10"/>
        <v>21.5</v>
      </c>
      <c r="H19" s="280"/>
      <c r="I19" s="60" t="s">
        <v>161</v>
      </c>
      <c r="J19" s="60" t="s">
        <v>161</v>
      </c>
      <c r="K19" s="60"/>
      <c r="L19" s="60" t="s">
        <v>161</v>
      </c>
      <c r="M19" s="60" t="s">
        <v>161</v>
      </c>
      <c r="N19" s="65"/>
    </row>
    <row r="20" spans="1:14" ht="29.1" customHeight="1">
      <c r="A20" s="24" t="s">
        <v>177</v>
      </c>
      <c r="B20" s="28">
        <f>C20-1</f>
        <v>42.5</v>
      </c>
      <c r="C20" s="28">
        <f>D20-1</f>
        <v>43.5</v>
      </c>
      <c r="D20" s="29">
        <v>44.5</v>
      </c>
      <c r="E20" s="28">
        <f>D20+1</f>
        <v>45.5</v>
      </c>
      <c r="F20" s="28">
        <f>E20+1.5</f>
        <v>47</v>
      </c>
      <c r="G20" s="28">
        <f>F20+1.5</f>
        <v>48.5</v>
      </c>
      <c r="H20" s="280"/>
      <c r="I20" s="62" t="s">
        <v>160</v>
      </c>
      <c r="J20" s="62" t="s">
        <v>159</v>
      </c>
      <c r="K20" s="62"/>
      <c r="L20" s="62" t="s">
        <v>159</v>
      </c>
      <c r="M20" s="62" t="s">
        <v>159</v>
      </c>
      <c r="N20" s="64"/>
    </row>
    <row r="21" spans="1:14" ht="29.1" customHeight="1">
      <c r="A21" s="34" t="s">
        <v>178</v>
      </c>
      <c r="B21" s="35">
        <f>C21-0.5</f>
        <v>21</v>
      </c>
      <c r="C21" s="35">
        <f>D21-0.5</f>
        <v>21.5</v>
      </c>
      <c r="D21" s="36">
        <v>22</v>
      </c>
      <c r="E21" s="35">
        <f t="shared" ref="E21:G21" si="11">D21+0.5</f>
        <v>22.5</v>
      </c>
      <c r="F21" s="35">
        <f t="shared" si="11"/>
        <v>23</v>
      </c>
      <c r="G21" s="35">
        <f t="shared" si="11"/>
        <v>23.5</v>
      </c>
      <c r="H21" s="280"/>
      <c r="I21" s="62" t="s">
        <v>157</v>
      </c>
      <c r="J21" s="60" t="s">
        <v>161</v>
      </c>
      <c r="K21" s="60"/>
      <c r="L21" s="60" t="s">
        <v>161</v>
      </c>
      <c r="M21" s="138" t="s">
        <v>161</v>
      </c>
      <c r="N21" s="64"/>
    </row>
    <row r="22" spans="1:14" ht="29.1" customHeight="1">
      <c r="A22" s="34" t="s">
        <v>179</v>
      </c>
      <c r="B22" s="35">
        <f>C22-0.5</f>
        <v>27</v>
      </c>
      <c r="C22" s="35">
        <f>D22-0.5</f>
        <v>27.5</v>
      </c>
      <c r="D22" s="36">
        <v>28</v>
      </c>
      <c r="E22" s="35">
        <f t="shared" ref="E22:G22" si="12">D22+0.5</f>
        <v>28.5</v>
      </c>
      <c r="F22" s="35">
        <f t="shared" si="12"/>
        <v>29</v>
      </c>
      <c r="G22" s="35">
        <f t="shared" si="12"/>
        <v>29.5</v>
      </c>
      <c r="H22" s="280"/>
      <c r="I22" s="60" t="s">
        <v>161</v>
      </c>
      <c r="J22" s="60" t="s">
        <v>161</v>
      </c>
      <c r="K22" s="60"/>
      <c r="L22" s="60" t="s">
        <v>161</v>
      </c>
      <c r="M22" s="60" t="s">
        <v>161</v>
      </c>
      <c r="N22" s="64"/>
    </row>
    <row r="23" spans="1:14" ht="29.1" customHeight="1">
      <c r="A23" s="24" t="s">
        <v>180</v>
      </c>
      <c r="B23" s="26">
        <v>24</v>
      </c>
      <c r="C23" s="26">
        <v>24</v>
      </c>
      <c r="D23" s="26">
        <v>24</v>
      </c>
      <c r="E23" s="26">
        <v>24</v>
      </c>
      <c r="F23" s="26">
        <v>24</v>
      </c>
      <c r="G23" s="26">
        <v>24</v>
      </c>
      <c r="H23" s="280"/>
      <c r="I23" s="60" t="s">
        <v>161</v>
      </c>
      <c r="J23" s="60" t="s">
        <v>161</v>
      </c>
      <c r="K23" s="62"/>
      <c r="L23" s="62" t="s">
        <v>160</v>
      </c>
      <c r="M23" s="62" t="s">
        <v>160</v>
      </c>
      <c r="N23" s="64"/>
    </row>
    <row r="24" spans="1:14" ht="29.1" customHeight="1">
      <c r="A24" s="37" t="s">
        <v>181</v>
      </c>
      <c r="B24" s="32">
        <f>C24</f>
        <v>8</v>
      </c>
      <c r="C24" s="32">
        <f>D24</f>
        <v>8</v>
      </c>
      <c r="D24" s="38">
        <v>8</v>
      </c>
      <c r="E24" s="39">
        <f t="shared" ref="E24:G24" si="13">D24</f>
        <v>8</v>
      </c>
      <c r="F24" s="39">
        <f t="shared" si="13"/>
        <v>8</v>
      </c>
      <c r="G24" s="39">
        <f t="shared" si="13"/>
        <v>8</v>
      </c>
      <c r="H24" s="280"/>
      <c r="I24" s="60" t="s">
        <v>161</v>
      </c>
      <c r="J24" s="60" t="s">
        <v>161</v>
      </c>
      <c r="K24" s="60"/>
      <c r="L24" s="60" t="s">
        <v>161</v>
      </c>
      <c r="M24" s="60" t="s">
        <v>161</v>
      </c>
      <c r="N24" s="64"/>
    </row>
    <row r="25" spans="1:14" ht="29.1" customHeight="1">
      <c r="A25" s="37" t="s">
        <v>182</v>
      </c>
      <c r="B25" s="40">
        <f>C25-1</f>
        <v>18</v>
      </c>
      <c r="C25" s="40">
        <f>D25-1</f>
        <v>19</v>
      </c>
      <c r="D25" s="41">
        <v>20</v>
      </c>
      <c r="E25" s="42">
        <f>D25+1</f>
        <v>21</v>
      </c>
      <c r="F25" s="43">
        <f>E25+1.25</f>
        <v>22.25</v>
      </c>
      <c r="G25" s="43">
        <f>F25+1.5</f>
        <v>23.75</v>
      </c>
      <c r="H25" s="281"/>
      <c r="I25" s="139" t="s">
        <v>161</v>
      </c>
      <c r="J25" s="67" t="s">
        <v>160</v>
      </c>
      <c r="K25" s="140"/>
      <c r="L25" s="67" t="s">
        <v>160</v>
      </c>
      <c r="M25" s="141" t="s">
        <v>161</v>
      </c>
      <c r="N25" s="69"/>
    </row>
    <row r="26" spans="1:14" ht="14.25">
      <c r="A26" s="53" t="s">
        <v>125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ht="14.25">
      <c r="A27" s="18" t="s">
        <v>183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14.25">
      <c r="A28" s="54"/>
      <c r="B28" s="54"/>
      <c r="C28" s="54"/>
      <c r="D28" s="54"/>
      <c r="E28" s="54"/>
      <c r="F28" s="54"/>
      <c r="G28" s="54"/>
      <c r="H28" s="54"/>
      <c r="I28" s="53" t="s">
        <v>184</v>
      </c>
      <c r="J28" s="142">
        <v>44972</v>
      </c>
      <c r="K28" s="53" t="s">
        <v>185</v>
      </c>
      <c r="L28" s="53" t="s">
        <v>140</v>
      </c>
      <c r="M28" s="53" t="s">
        <v>186</v>
      </c>
      <c r="N28" s="53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honeticPr fontId="53" type="noConversion"/>
  <pageMargins left="0.7" right="0.7" top="0.196527777777778" bottom="7.8472222222222193E-2" header="0.3" footer="0.3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71"/>
  </cols>
  <sheetData>
    <row r="1" spans="1:11" ht="22.5" customHeight="1">
      <c r="A1" s="282" t="s">
        <v>187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1" ht="17.25" customHeight="1">
      <c r="A2" s="104" t="s">
        <v>51</v>
      </c>
      <c r="B2" s="199"/>
      <c r="C2" s="199"/>
      <c r="D2" s="200" t="s">
        <v>53</v>
      </c>
      <c r="E2" s="200"/>
      <c r="F2" s="199"/>
      <c r="G2" s="199"/>
      <c r="H2" s="105" t="s">
        <v>55</v>
      </c>
      <c r="I2" s="202"/>
      <c r="J2" s="202"/>
      <c r="K2" s="203"/>
    </row>
    <row r="3" spans="1:11" ht="16.5" customHeight="1">
      <c r="A3" s="204" t="s">
        <v>57</v>
      </c>
      <c r="B3" s="205"/>
      <c r="C3" s="206"/>
      <c r="D3" s="207" t="s">
        <v>58</v>
      </c>
      <c r="E3" s="208"/>
      <c r="F3" s="208"/>
      <c r="G3" s="209"/>
      <c r="H3" s="207" t="s">
        <v>59</v>
      </c>
      <c r="I3" s="208"/>
      <c r="J3" s="208"/>
      <c r="K3" s="209"/>
    </row>
    <row r="4" spans="1:11" ht="16.5" customHeight="1">
      <c r="A4" s="108" t="s">
        <v>60</v>
      </c>
      <c r="B4" s="283"/>
      <c r="C4" s="284"/>
      <c r="D4" s="212" t="s">
        <v>62</v>
      </c>
      <c r="E4" s="213"/>
      <c r="F4" s="214"/>
      <c r="G4" s="215"/>
      <c r="H4" s="212" t="s">
        <v>188</v>
      </c>
      <c r="I4" s="213"/>
      <c r="J4" s="122" t="s">
        <v>64</v>
      </c>
      <c r="K4" s="131" t="s">
        <v>65</v>
      </c>
    </row>
    <row r="5" spans="1:11" ht="16.5" customHeight="1">
      <c r="A5" s="110" t="s">
        <v>66</v>
      </c>
      <c r="B5" s="285"/>
      <c r="C5" s="286"/>
      <c r="D5" s="212" t="s">
        <v>189</v>
      </c>
      <c r="E5" s="213"/>
      <c r="F5" s="283"/>
      <c r="G5" s="284"/>
      <c r="H5" s="212" t="s">
        <v>190</v>
      </c>
      <c r="I5" s="213"/>
      <c r="J5" s="122" t="s">
        <v>64</v>
      </c>
      <c r="K5" s="131" t="s">
        <v>65</v>
      </c>
    </row>
    <row r="6" spans="1:11" ht="16.5" customHeight="1">
      <c r="A6" s="108" t="s">
        <v>70</v>
      </c>
      <c r="B6" s="111"/>
      <c r="C6" s="112"/>
      <c r="D6" s="212" t="s">
        <v>191</v>
      </c>
      <c r="E6" s="213"/>
      <c r="F6" s="283"/>
      <c r="G6" s="284"/>
      <c r="H6" s="287" t="s">
        <v>192</v>
      </c>
      <c r="I6" s="288"/>
      <c r="J6" s="288"/>
      <c r="K6" s="289"/>
    </row>
    <row r="7" spans="1:11" ht="16.5" customHeight="1">
      <c r="A7" s="108" t="s">
        <v>75</v>
      </c>
      <c r="B7" s="283"/>
      <c r="C7" s="284"/>
      <c r="D7" s="108" t="s">
        <v>193</v>
      </c>
      <c r="E7" s="109"/>
      <c r="F7" s="283"/>
      <c r="G7" s="284"/>
      <c r="H7" s="290"/>
      <c r="I7" s="210"/>
      <c r="J7" s="210"/>
      <c r="K7" s="211"/>
    </row>
    <row r="8" spans="1:11" ht="16.5" customHeight="1">
      <c r="A8" s="115"/>
      <c r="B8" s="218"/>
      <c r="C8" s="219"/>
      <c r="D8" s="220" t="s">
        <v>78</v>
      </c>
      <c r="E8" s="221"/>
      <c r="F8" s="222"/>
      <c r="G8" s="223"/>
      <c r="H8" s="291"/>
      <c r="I8" s="292"/>
      <c r="J8" s="292"/>
      <c r="K8" s="293"/>
    </row>
    <row r="9" spans="1:11" ht="16.5" customHeight="1">
      <c r="A9" s="294" t="s">
        <v>194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</row>
    <row r="10" spans="1:11" ht="16.5" customHeight="1">
      <c r="A10" s="116" t="s">
        <v>82</v>
      </c>
      <c r="B10" s="117" t="s">
        <v>83</v>
      </c>
      <c r="C10" s="118" t="s">
        <v>84</v>
      </c>
      <c r="D10" s="119"/>
      <c r="E10" s="120" t="s">
        <v>87</v>
      </c>
      <c r="F10" s="117" t="s">
        <v>83</v>
      </c>
      <c r="G10" s="118" t="s">
        <v>84</v>
      </c>
      <c r="H10" s="117"/>
      <c r="I10" s="120" t="s">
        <v>85</v>
      </c>
      <c r="J10" s="117" t="s">
        <v>83</v>
      </c>
      <c r="K10" s="133" t="s">
        <v>84</v>
      </c>
    </row>
    <row r="11" spans="1:11" ht="16.5" customHeight="1">
      <c r="A11" s="110" t="s">
        <v>88</v>
      </c>
      <c r="B11" s="121" t="s">
        <v>83</v>
      </c>
      <c r="C11" s="122" t="s">
        <v>84</v>
      </c>
      <c r="D11" s="123"/>
      <c r="E11" s="124" t="s">
        <v>90</v>
      </c>
      <c r="F11" s="121" t="s">
        <v>83</v>
      </c>
      <c r="G11" s="122" t="s">
        <v>84</v>
      </c>
      <c r="H11" s="121"/>
      <c r="I11" s="124" t="s">
        <v>95</v>
      </c>
      <c r="J11" s="121" t="s">
        <v>83</v>
      </c>
      <c r="K11" s="131" t="s">
        <v>84</v>
      </c>
    </row>
    <row r="12" spans="1:11" ht="16.5" customHeight="1">
      <c r="A12" s="220" t="s">
        <v>125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30"/>
    </row>
    <row r="13" spans="1:11" ht="16.5" customHeight="1">
      <c r="A13" s="295" t="s">
        <v>195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spans="1:11" ht="16.5" customHeight="1">
      <c r="A14" s="296"/>
      <c r="B14" s="297"/>
      <c r="C14" s="297"/>
      <c r="D14" s="297"/>
      <c r="E14" s="297"/>
      <c r="F14" s="297"/>
      <c r="G14" s="297"/>
      <c r="H14" s="297"/>
      <c r="I14" s="298"/>
      <c r="J14" s="298"/>
      <c r="K14" s="299"/>
    </row>
    <row r="15" spans="1:11" ht="16.5" customHeight="1">
      <c r="A15" s="300"/>
      <c r="B15" s="301"/>
      <c r="C15" s="301"/>
      <c r="D15" s="302"/>
      <c r="E15" s="303"/>
      <c r="F15" s="301"/>
      <c r="G15" s="301"/>
      <c r="H15" s="302"/>
      <c r="I15" s="304"/>
      <c r="J15" s="305"/>
      <c r="K15" s="306"/>
    </row>
    <row r="16" spans="1:11" ht="16.5" customHeight="1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>
      <c r="A17" s="295" t="s">
        <v>196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spans="1:11" ht="16.5" customHeight="1">
      <c r="A18" s="296"/>
      <c r="B18" s="297"/>
      <c r="C18" s="297"/>
      <c r="D18" s="297"/>
      <c r="E18" s="297"/>
      <c r="F18" s="297"/>
      <c r="G18" s="297"/>
      <c r="H18" s="297"/>
      <c r="I18" s="298"/>
      <c r="J18" s="298"/>
      <c r="K18" s="299"/>
    </row>
    <row r="19" spans="1:11" ht="16.5" customHeight="1">
      <c r="A19" s="300"/>
      <c r="B19" s="301"/>
      <c r="C19" s="301"/>
      <c r="D19" s="302"/>
      <c r="E19" s="303"/>
      <c r="F19" s="301"/>
      <c r="G19" s="301"/>
      <c r="H19" s="302"/>
      <c r="I19" s="304"/>
      <c r="J19" s="305"/>
      <c r="K19" s="306"/>
    </row>
    <row r="20" spans="1:11" ht="16.5" customHeight="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>
      <c r="A21" s="307" t="s">
        <v>122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spans="1:11" ht="16.5" customHeight="1">
      <c r="A22" s="308" t="s">
        <v>123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>
      <c r="A23" s="249" t="s">
        <v>124</v>
      </c>
      <c r="B23" s="250"/>
      <c r="C23" s="122" t="s">
        <v>64</v>
      </c>
      <c r="D23" s="122" t="s">
        <v>65</v>
      </c>
      <c r="E23" s="309"/>
      <c r="F23" s="309"/>
      <c r="G23" s="309"/>
      <c r="H23" s="309"/>
      <c r="I23" s="309"/>
      <c r="J23" s="309"/>
      <c r="K23" s="310"/>
    </row>
    <row r="24" spans="1:11" ht="16.5" customHeight="1">
      <c r="A24" s="212" t="s">
        <v>197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1"/>
    </row>
    <row r="25" spans="1:11" ht="16.5" customHeight="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 ht="16.5" customHeight="1">
      <c r="A26" s="294" t="s">
        <v>132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</row>
    <row r="27" spans="1:11" ht="16.5" customHeight="1">
      <c r="A27" s="106" t="s">
        <v>133</v>
      </c>
      <c r="B27" s="118" t="s">
        <v>93</v>
      </c>
      <c r="C27" s="118" t="s">
        <v>94</v>
      </c>
      <c r="D27" s="118" t="s">
        <v>86</v>
      </c>
      <c r="E27" s="107" t="s">
        <v>134</v>
      </c>
      <c r="F27" s="118" t="s">
        <v>93</v>
      </c>
      <c r="G27" s="118" t="s">
        <v>94</v>
      </c>
      <c r="H27" s="118" t="s">
        <v>86</v>
      </c>
      <c r="I27" s="107" t="s">
        <v>135</v>
      </c>
      <c r="J27" s="118" t="s">
        <v>93</v>
      </c>
      <c r="K27" s="133" t="s">
        <v>94</v>
      </c>
    </row>
    <row r="28" spans="1:11" ht="16.5" customHeight="1">
      <c r="A28" s="113" t="s">
        <v>85</v>
      </c>
      <c r="B28" s="122" t="s">
        <v>93</v>
      </c>
      <c r="C28" s="122" t="s">
        <v>94</v>
      </c>
      <c r="D28" s="122" t="s">
        <v>86</v>
      </c>
      <c r="E28" s="126" t="s">
        <v>92</v>
      </c>
      <c r="F28" s="122" t="s">
        <v>93</v>
      </c>
      <c r="G28" s="122" t="s">
        <v>94</v>
      </c>
      <c r="H28" s="122" t="s">
        <v>86</v>
      </c>
      <c r="I28" s="126" t="s">
        <v>103</v>
      </c>
      <c r="J28" s="122" t="s">
        <v>93</v>
      </c>
      <c r="K28" s="131" t="s">
        <v>94</v>
      </c>
    </row>
    <row r="29" spans="1:11" ht="16.5" customHeight="1">
      <c r="A29" s="212" t="s">
        <v>96</v>
      </c>
      <c r="B29" s="250"/>
      <c r="C29" s="250"/>
      <c r="D29" s="250"/>
      <c r="E29" s="250"/>
      <c r="F29" s="250"/>
      <c r="G29" s="250"/>
      <c r="H29" s="250"/>
      <c r="I29" s="250"/>
      <c r="J29" s="250"/>
      <c r="K29" s="314"/>
    </row>
    <row r="30" spans="1:11" ht="16.5" customHeight="1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62"/>
    </row>
    <row r="31" spans="1:11" ht="16.5" customHeight="1">
      <c r="A31" s="294" t="s">
        <v>198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</row>
    <row r="32" spans="1:11" ht="17.25" customHeight="1">
      <c r="A32" s="315"/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spans="1:11" ht="17.25" customHeight="1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17"/>
    </row>
    <row r="34" spans="1:11" ht="17.25" customHeight="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17"/>
    </row>
    <row r="35" spans="1:11" ht="17.25" customHeight="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17"/>
    </row>
    <row r="36" spans="1:11" ht="17.25" customHeight="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17"/>
    </row>
    <row r="37" spans="1:11" ht="17.25" customHeight="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17"/>
    </row>
    <row r="38" spans="1:11" ht="17.25" customHeight="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17"/>
    </row>
    <row r="39" spans="1:11" ht="17.25" customHeight="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17"/>
    </row>
    <row r="40" spans="1:11" ht="17.25" customHeight="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17"/>
    </row>
    <row r="41" spans="1:11" ht="17.25" customHeight="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17"/>
    </row>
    <row r="42" spans="1:11" ht="17.25" customHeight="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17"/>
    </row>
    <row r="43" spans="1:11" ht="17.25" customHeight="1">
      <c r="A43" s="260" t="s">
        <v>131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spans="1:11" ht="16.5" customHeight="1">
      <c r="A44" s="294" t="s">
        <v>199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</row>
    <row r="45" spans="1:11" ht="18" customHeight="1">
      <c r="A45" s="318" t="s">
        <v>125</v>
      </c>
      <c r="B45" s="319"/>
      <c r="C45" s="319"/>
      <c r="D45" s="319"/>
      <c r="E45" s="319"/>
      <c r="F45" s="319"/>
      <c r="G45" s="319"/>
      <c r="H45" s="319"/>
      <c r="I45" s="319"/>
      <c r="J45" s="319"/>
      <c r="K45" s="320"/>
    </row>
    <row r="46" spans="1:11" ht="18" customHeight="1">
      <c r="A46" s="318"/>
      <c r="B46" s="319"/>
      <c r="C46" s="319"/>
      <c r="D46" s="319"/>
      <c r="E46" s="319"/>
      <c r="F46" s="319"/>
      <c r="G46" s="319"/>
      <c r="H46" s="319"/>
      <c r="I46" s="319"/>
      <c r="J46" s="319"/>
      <c r="K46" s="320"/>
    </row>
    <row r="47" spans="1:11" ht="18" customHeight="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13"/>
    </row>
    <row r="48" spans="1:11" ht="21" customHeight="1">
      <c r="A48" s="127" t="s">
        <v>137</v>
      </c>
      <c r="B48" s="321" t="s">
        <v>200</v>
      </c>
      <c r="C48" s="321"/>
      <c r="D48" s="128" t="s">
        <v>139</v>
      </c>
      <c r="E48" s="129"/>
      <c r="F48" s="128" t="s">
        <v>141</v>
      </c>
      <c r="G48" s="130"/>
      <c r="H48" s="322" t="s">
        <v>142</v>
      </c>
      <c r="I48" s="322"/>
      <c r="J48" s="321"/>
      <c r="K48" s="323"/>
    </row>
    <row r="49" spans="1:11" ht="16.5" customHeight="1">
      <c r="A49" s="227" t="s">
        <v>144</v>
      </c>
      <c r="B49" s="228"/>
      <c r="C49" s="228"/>
      <c r="D49" s="228"/>
      <c r="E49" s="228"/>
      <c r="F49" s="228"/>
      <c r="G49" s="228"/>
      <c r="H49" s="228"/>
      <c r="I49" s="228"/>
      <c r="J49" s="228"/>
      <c r="K49" s="229"/>
    </row>
    <row r="50" spans="1:11" ht="16.5" customHeight="1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26"/>
    </row>
    <row r="51" spans="1:11" ht="16.5" customHeight="1">
      <c r="A51" s="327"/>
      <c r="B51" s="328"/>
      <c r="C51" s="328"/>
      <c r="D51" s="328"/>
      <c r="E51" s="328"/>
      <c r="F51" s="328"/>
      <c r="G51" s="328"/>
      <c r="H51" s="328"/>
      <c r="I51" s="328"/>
      <c r="J51" s="328"/>
      <c r="K51" s="329"/>
    </row>
    <row r="52" spans="1:11" ht="21" customHeight="1">
      <c r="A52" s="127" t="s">
        <v>137</v>
      </c>
      <c r="B52" s="321" t="s">
        <v>200</v>
      </c>
      <c r="C52" s="321"/>
      <c r="D52" s="128" t="s">
        <v>139</v>
      </c>
      <c r="E52" s="128"/>
      <c r="F52" s="128" t="s">
        <v>141</v>
      </c>
      <c r="G52" s="128"/>
      <c r="H52" s="322" t="s">
        <v>142</v>
      </c>
      <c r="I52" s="322"/>
      <c r="J52" s="330"/>
      <c r="K52" s="331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A16" sqref="A16:D16"/>
    </sheetView>
  </sheetViews>
  <sheetFormatPr defaultColWidth="9" defaultRowHeight="26.1" customHeight="1"/>
  <cols>
    <col min="1" max="1" width="17.125" style="18" customWidth="1"/>
    <col min="2" max="7" width="9.375" style="18" customWidth="1"/>
    <col min="8" max="8" width="1.375" style="18" customWidth="1"/>
    <col min="9" max="9" width="16.5" style="18" customWidth="1"/>
    <col min="10" max="10" width="17" style="18" customWidth="1"/>
    <col min="11" max="11" width="18.5" style="18" customWidth="1"/>
    <col min="12" max="12" width="16.625" style="18" customWidth="1"/>
    <col min="13" max="13" width="14.125" style="18" customWidth="1"/>
    <col min="14" max="14" width="16.375" style="18" customWidth="1"/>
    <col min="15" max="16384" width="9" style="18"/>
  </cols>
  <sheetData>
    <row r="1" spans="1:14" ht="30" customHeight="1">
      <c r="A1" s="271" t="s">
        <v>146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ht="29.1" customHeight="1">
      <c r="A2" s="19" t="s">
        <v>60</v>
      </c>
      <c r="B2" s="273"/>
      <c r="C2" s="273"/>
      <c r="D2" s="20" t="s">
        <v>66</v>
      </c>
      <c r="E2" s="273"/>
      <c r="F2" s="273"/>
      <c r="G2" s="273"/>
      <c r="H2" s="279"/>
      <c r="I2" s="55" t="s">
        <v>55</v>
      </c>
      <c r="J2" s="273"/>
      <c r="K2" s="273"/>
      <c r="L2" s="273"/>
      <c r="M2" s="273"/>
      <c r="N2" s="332"/>
    </row>
    <row r="3" spans="1:14" ht="29.1" customHeight="1">
      <c r="A3" s="278" t="s">
        <v>147</v>
      </c>
      <c r="B3" s="276" t="s">
        <v>148</v>
      </c>
      <c r="C3" s="276"/>
      <c r="D3" s="276"/>
      <c r="E3" s="276"/>
      <c r="F3" s="276"/>
      <c r="G3" s="276"/>
      <c r="H3" s="280"/>
      <c r="I3" s="276" t="s">
        <v>149</v>
      </c>
      <c r="J3" s="276"/>
      <c r="K3" s="276"/>
      <c r="L3" s="276"/>
      <c r="M3" s="276"/>
      <c r="N3" s="277"/>
    </row>
    <row r="4" spans="1:14" ht="29.1" customHeight="1">
      <c r="A4" s="278"/>
      <c r="B4" s="21" t="s">
        <v>110</v>
      </c>
      <c r="C4" s="21" t="s">
        <v>111</v>
      </c>
      <c r="D4" s="22" t="s">
        <v>112</v>
      </c>
      <c r="E4" s="21" t="s">
        <v>113</v>
      </c>
      <c r="F4" s="21" t="s">
        <v>114</v>
      </c>
      <c r="G4" s="21" t="s">
        <v>115</v>
      </c>
      <c r="H4" s="280"/>
      <c r="I4" s="56"/>
      <c r="J4" s="56"/>
      <c r="K4" s="56"/>
      <c r="L4" s="56"/>
      <c r="M4" s="56"/>
      <c r="N4" s="57"/>
    </row>
    <row r="5" spans="1:14" ht="29.1" customHeight="1">
      <c r="A5" s="278"/>
      <c r="B5" s="23"/>
      <c r="C5" s="23"/>
      <c r="D5" s="22"/>
      <c r="E5" s="23"/>
      <c r="F5" s="23"/>
      <c r="G5" s="23"/>
      <c r="H5" s="280"/>
      <c r="I5" s="58"/>
      <c r="J5" s="58"/>
      <c r="K5" s="58"/>
      <c r="L5" s="58"/>
      <c r="M5" s="58"/>
      <c r="N5" s="59"/>
    </row>
    <row r="6" spans="1:14" ht="29.1" customHeight="1">
      <c r="A6" s="98"/>
      <c r="B6" s="23"/>
      <c r="C6" s="23"/>
      <c r="D6" s="99"/>
      <c r="E6" s="23"/>
      <c r="F6" s="23"/>
      <c r="G6" s="23"/>
      <c r="H6" s="280"/>
      <c r="I6" s="60"/>
      <c r="J6" s="60"/>
      <c r="K6" s="60"/>
      <c r="L6" s="60"/>
      <c r="M6" s="60"/>
      <c r="N6" s="61"/>
    </row>
    <row r="7" spans="1:14" ht="29.1" customHeight="1">
      <c r="A7" s="98"/>
      <c r="B7" s="23"/>
      <c r="C7" s="23"/>
      <c r="D7" s="99"/>
      <c r="E7" s="23"/>
      <c r="F7" s="23"/>
      <c r="G7" s="23"/>
      <c r="H7" s="280"/>
      <c r="I7" s="62"/>
      <c r="J7" s="62"/>
      <c r="K7" s="62"/>
      <c r="L7" s="62"/>
      <c r="M7" s="62"/>
      <c r="N7" s="63"/>
    </row>
    <row r="8" spans="1:14" ht="29.1" customHeight="1">
      <c r="A8" s="98"/>
      <c r="B8" s="23"/>
      <c r="C8" s="23"/>
      <c r="D8" s="99"/>
      <c r="E8" s="23"/>
      <c r="F8" s="23"/>
      <c r="G8" s="23"/>
      <c r="H8" s="280"/>
      <c r="I8" s="62"/>
      <c r="J8" s="62"/>
      <c r="K8" s="62"/>
      <c r="L8" s="62"/>
      <c r="M8" s="62"/>
      <c r="N8" s="64"/>
    </row>
    <row r="9" spans="1:14" ht="29.1" customHeight="1">
      <c r="A9" s="98"/>
      <c r="B9" s="23"/>
      <c r="C9" s="23"/>
      <c r="D9" s="99"/>
      <c r="E9" s="23"/>
      <c r="F9" s="23"/>
      <c r="G9" s="23"/>
      <c r="H9" s="280"/>
      <c r="I9" s="60"/>
      <c r="J9" s="60"/>
      <c r="K9" s="60"/>
      <c r="L9" s="60"/>
      <c r="M9" s="60"/>
      <c r="N9" s="65"/>
    </row>
    <row r="10" spans="1:14" ht="29.1" customHeight="1">
      <c r="A10" s="98"/>
      <c r="B10" s="23"/>
      <c r="C10" s="23"/>
      <c r="D10" s="99"/>
      <c r="E10" s="23"/>
      <c r="F10" s="23"/>
      <c r="G10" s="23"/>
      <c r="H10" s="280"/>
      <c r="I10" s="62"/>
      <c r="J10" s="62"/>
      <c r="K10" s="62"/>
      <c r="L10" s="62"/>
      <c r="M10" s="62"/>
      <c r="N10" s="64"/>
    </row>
    <row r="11" spans="1:14" ht="29.1" customHeight="1">
      <c r="A11" s="98"/>
      <c r="B11" s="23"/>
      <c r="C11" s="23"/>
      <c r="D11" s="99"/>
      <c r="E11" s="23"/>
      <c r="F11" s="23"/>
      <c r="G11" s="23"/>
      <c r="H11" s="280"/>
      <c r="I11" s="62"/>
      <c r="J11" s="62"/>
      <c r="K11" s="62"/>
      <c r="L11" s="62"/>
      <c r="M11" s="62"/>
      <c r="N11" s="64"/>
    </row>
    <row r="12" spans="1:14" ht="29.1" customHeight="1">
      <c r="A12" s="98"/>
      <c r="B12" s="23"/>
      <c r="C12" s="23"/>
      <c r="D12" s="99"/>
      <c r="E12" s="23"/>
      <c r="F12" s="23"/>
      <c r="G12" s="23"/>
      <c r="H12" s="280"/>
      <c r="I12" s="62"/>
      <c r="J12" s="62"/>
      <c r="K12" s="62"/>
      <c r="L12" s="62"/>
      <c r="M12" s="62"/>
      <c r="N12" s="64"/>
    </row>
    <row r="13" spans="1:14" ht="29.1" customHeight="1">
      <c r="A13" s="100"/>
      <c r="B13" s="101"/>
      <c r="C13" s="102"/>
      <c r="D13" s="103"/>
      <c r="E13" s="102"/>
      <c r="F13" s="102"/>
      <c r="G13" s="102"/>
      <c r="H13" s="280"/>
      <c r="I13" s="62"/>
      <c r="J13" s="62"/>
      <c r="K13" s="62"/>
      <c r="L13" s="62"/>
      <c r="M13" s="62"/>
      <c r="N13" s="64"/>
    </row>
    <row r="14" spans="1:14" ht="29.1" customHeight="1">
      <c r="A14" s="44"/>
      <c r="B14" s="45"/>
      <c r="C14" s="46"/>
      <c r="D14" s="46"/>
      <c r="E14" s="46"/>
      <c r="F14" s="46"/>
      <c r="G14" s="47"/>
      <c r="H14" s="280"/>
      <c r="I14" s="62"/>
      <c r="J14" s="62"/>
      <c r="K14" s="62"/>
      <c r="L14" s="62"/>
      <c r="M14" s="62"/>
      <c r="N14" s="64"/>
    </row>
    <row r="15" spans="1:14" ht="29.1" customHeight="1">
      <c r="A15" s="48"/>
      <c r="B15" s="49"/>
      <c r="C15" s="50"/>
      <c r="D15" s="50"/>
      <c r="E15" s="51"/>
      <c r="F15" s="51"/>
      <c r="G15" s="52"/>
      <c r="H15" s="281"/>
      <c r="I15" s="66"/>
      <c r="J15" s="67"/>
      <c r="K15" s="68"/>
      <c r="L15" s="67"/>
      <c r="M15" s="67"/>
      <c r="N15" s="69"/>
    </row>
    <row r="16" spans="1:14" ht="14.25">
      <c r="A16" s="53" t="s">
        <v>125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4.25">
      <c r="A17" s="18" t="s">
        <v>183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14.25">
      <c r="A18" s="54"/>
      <c r="B18" s="54"/>
      <c r="C18" s="54"/>
      <c r="D18" s="54"/>
      <c r="E18" s="54"/>
      <c r="F18" s="54"/>
      <c r="G18" s="54"/>
      <c r="H18" s="54"/>
      <c r="I18" s="53" t="s">
        <v>184</v>
      </c>
      <c r="J18" s="70"/>
      <c r="K18" s="53" t="s">
        <v>185</v>
      </c>
      <c r="L18" s="53"/>
      <c r="M18" s="53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5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A32" sqref="A32:K32"/>
    </sheetView>
  </sheetViews>
  <sheetFormatPr defaultColWidth="10.125" defaultRowHeight="14.25"/>
  <cols>
    <col min="1" max="1" width="9.625" style="71" customWidth="1"/>
    <col min="2" max="2" width="11.125" style="71" customWidth="1"/>
    <col min="3" max="3" width="9.125" style="71" customWidth="1"/>
    <col min="4" max="4" width="9.5" style="71" customWidth="1"/>
    <col min="5" max="5" width="9.125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0" width="10.5" style="71" customWidth="1"/>
    <col min="11" max="11" width="12.125" style="71" customWidth="1"/>
    <col min="12" max="16384" width="10.125" style="71"/>
  </cols>
  <sheetData>
    <row r="1" spans="1:11" ht="25.5">
      <c r="A1" s="333" t="s">
        <v>201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>
      <c r="A2" s="72" t="s">
        <v>51</v>
      </c>
      <c r="B2" s="334"/>
      <c r="C2" s="334"/>
      <c r="D2" s="73" t="s">
        <v>60</v>
      </c>
      <c r="E2" s="74"/>
      <c r="F2" s="75" t="s">
        <v>202</v>
      </c>
      <c r="G2" s="335"/>
      <c r="H2" s="335"/>
      <c r="I2" s="92" t="s">
        <v>55</v>
      </c>
      <c r="J2" s="335"/>
      <c r="K2" s="336"/>
    </row>
    <row r="3" spans="1:11">
      <c r="A3" s="76" t="s">
        <v>75</v>
      </c>
      <c r="B3" s="283"/>
      <c r="C3" s="283"/>
      <c r="D3" s="78" t="s">
        <v>203</v>
      </c>
      <c r="E3" s="337"/>
      <c r="F3" s="285"/>
      <c r="G3" s="285"/>
      <c r="H3" s="309" t="s">
        <v>204</v>
      </c>
      <c r="I3" s="309"/>
      <c r="J3" s="309"/>
      <c r="K3" s="310"/>
    </row>
    <row r="4" spans="1:11">
      <c r="A4" s="79" t="s">
        <v>70</v>
      </c>
      <c r="B4" s="80"/>
      <c r="C4" s="80"/>
      <c r="D4" s="81" t="s">
        <v>205</v>
      </c>
      <c r="E4" s="285"/>
      <c r="F4" s="285"/>
      <c r="G4" s="285"/>
      <c r="H4" s="250" t="s">
        <v>206</v>
      </c>
      <c r="I4" s="250"/>
      <c r="J4" s="90" t="s">
        <v>64</v>
      </c>
      <c r="K4" s="95" t="s">
        <v>65</v>
      </c>
    </row>
    <row r="5" spans="1:11">
      <c r="A5" s="79" t="s">
        <v>207</v>
      </c>
      <c r="B5" s="283"/>
      <c r="C5" s="283"/>
      <c r="D5" s="78" t="s">
        <v>208</v>
      </c>
      <c r="E5" s="78" t="s">
        <v>209</v>
      </c>
      <c r="F5" s="78" t="s">
        <v>210</v>
      </c>
      <c r="G5" s="78" t="s">
        <v>211</v>
      </c>
      <c r="H5" s="250" t="s">
        <v>212</v>
      </c>
      <c r="I5" s="250"/>
      <c r="J5" s="90" t="s">
        <v>64</v>
      </c>
      <c r="K5" s="95" t="s">
        <v>65</v>
      </c>
    </row>
    <row r="6" spans="1:11">
      <c r="A6" s="82" t="s">
        <v>213</v>
      </c>
      <c r="B6" s="338"/>
      <c r="C6" s="338"/>
      <c r="D6" s="83" t="s">
        <v>214</v>
      </c>
      <c r="E6" s="84"/>
      <c r="F6" s="85"/>
      <c r="G6" s="83"/>
      <c r="H6" s="339" t="s">
        <v>215</v>
      </c>
      <c r="I6" s="339"/>
      <c r="J6" s="85" t="s">
        <v>64</v>
      </c>
      <c r="K6" s="96" t="s">
        <v>65</v>
      </c>
    </row>
    <row r="7" spans="1:11">
      <c r="A7" s="86"/>
      <c r="B7" s="87"/>
      <c r="C7" s="87"/>
      <c r="D7" s="86"/>
      <c r="E7" s="87"/>
      <c r="F7" s="88"/>
      <c r="G7" s="86"/>
      <c r="H7" s="88"/>
      <c r="I7" s="87"/>
      <c r="J7" s="87"/>
      <c r="K7" s="87"/>
    </row>
    <row r="8" spans="1:11">
      <c r="A8" s="89" t="s">
        <v>216</v>
      </c>
      <c r="B8" s="75" t="s">
        <v>217</v>
      </c>
      <c r="C8" s="75" t="s">
        <v>218</v>
      </c>
      <c r="D8" s="75" t="s">
        <v>219</v>
      </c>
      <c r="E8" s="75" t="s">
        <v>220</v>
      </c>
      <c r="F8" s="75" t="s">
        <v>221</v>
      </c>
      <c r="G8" s="340"/>
      <c r="H8" s="341"/>
      <c r="I8" s="341"/>
      <c r="J8" s="341"/>
      <c r="K8" s="342"/>
    </row>
    <row r="9" spans="1:11">
      <c r="A9" s="249" t="s">
        <v>222</v>
      </c>
      <c r="B9" s="250"/>
      <c r="C9" s="90" t="s">
        <v>64</v>
      </c>
      <c r="D9" s="90" t="s">
        <v>65</v>
      </c>
      <c r="E9" s="78" t="s">
        <v>223</v>
      </c>
      <c r="F9" s="91" t="s">
        <v>224</v>
      </c>
      <c r="G9" s="343"/>
      <c r="H9" s="344"/>
      <c r="I9" s="344"/>
      <c r="J9" s="344"/>
      <c r="K9" s="345"/>
    </row>
    <row r="10" spans="1:11">
      <c r="A10" s="249" t="s">
        <v>225</v>
      </c>
      <c r="B10" s="250"/>
      <c r="C10" s="90" t="s">
        <v>64</v>
      </c>
      <c r="D10" s="90" t="s">
        <v>65</v>
      </c>
      <c r="E10" s="78" t="s">
        <v>226</v>
      </c>
      <c r="F10" s="91" t="s">
        <v>227</v>
      </c>
      <c r="G10" s="343" t="s">
        <v>228</v>
      </c>
      <c r="H10" s="344"/>
      <c r="I10" s="344"/>
      <c r="J10" s="344"/>
      <c r="K10" s="345"/>
    </row>
    <row r="11" spans="1:11">
      <c r="A11" s="318" t="s">
        <v>194</v>
      </c>
      <c r="B11" s="319"/>
      <c r="C11" s="319"/>
      <c r="D11" s="319"/>
      <c r="E11" s="319"/>
      <c r="F11" s="319"/>
      <c r="G11" s="319"/>
      <c r="H11" s="319"/>
      <c r="I11" s="319"/>
      <c r="J11" s="319"/>
      <c r="K11" s="320"/>
    </row>
    <row r="12" spans="1:11">
      <c r="A12" s="76" t="s">
        <v>87</v>
      </c>
      <c r="B12" s="90" t="s">
        <v>83</v>
      </c>
      <c r="C12" s="90" t="s">
        <v>84</v>
      </c>
      <c r="D12" s="91"/>
      <c r="E12" s="78" t="s">
        <v>85</v>
      </c>
      <c r="F12" s="90" t="s">
        <v>83</v>
      </c>
      <c r="G12" s="90" t="s">
        <v>84</v>
      </c>
      <c r="H12" s="90"/>
      <c r="I12" s="78" t="s">
        <v>229</v>
      </c>
      <c r="J12" s="90" t="s">
        <v>83</v>
      </c>
      <c r="K12" s="95" t="s">
        <v>84</v>
      </c>
    </row>
    <row r="13" spans="1:11">
      <c r="A13" s="76" t="s">
        <v>90</v>
      </c>
      <c r="B13" s="90" t="s">
        <v>83</v>
      </c>
      <c r="C13" s="90" t="s">
        <v>84</v>
      </c>
      <c r="D13" s="91"/>
      <c r="E13" s="78" t="s">
        <v>95</v>
      </c>
      <c r="F13" s="90" t="s">
        <v>83</v>
      </c>
      <c r="G13" s="90" t="s">
        <v>84</v>
      </c>
      <c r="H13" s="90"/>
      <c r="I13" s="78" t="s">
        <v>230</v>
      </c>
      <c r="J13" s="90" t="s">
        <v>83</v>
      </c>
      <c r="K13" s="95" t="s">
        <v>84</v>
      </c>
    </row>
    <row r="14" spans="1:11">
      <c r="A14" s="82" t="s">
        <v>231</v>
      </c>
      <c r="B14" s="85" t="s">
        <v>83</v>
      </c>
      <c r="C14" s="85" t="s">
        <v>84</v>
      </c>
      <c r="D14" s="84"/>
      <c r="E14" s="83" t="s">
        <v>232</v>
      </c>
      <c r="F14" s="85" t="s">
        <v>83</v>
      </c>
      <c r="G14" s="85" t="s">
        <v>84</v>
      </c>
      <c r="H14" s="85"/>
      <c r="I14" s="83" t="s">
        <v>233</v>
      </c>
      <c r="J14" s="85" t="s">
        <v>83</v>
      </c>
      <c r="K14" s="96" t="s">
        <v>84</v>
      </c>
    </row>
    <row r="15" spans="1:11">
      <c r="A15" s="86"/>
      <c r="B15" s="88"/>
      <c r="C15" s="88"/>
      <c r="D15" s="87"/>
      <c r="E15" s="86"/>
      <c r="F15" s="88"/>
      <c r="G15" s="88"/>
      <c r="H15" s="88"/>
      <c r="I15" s="86"/>
      <c r="J15" s="88"/>
      <c r="K15" s="88"/>
    </row>
    <row r="16" spans="1:11">
      <c r="A16" s="308" t="s">
        <v>234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>
      <c r="A17" s="249" t="s">
        <v>235</v>
      </c>
      <c r="B17" s="250"/>
      <c r="C17" s="250"/>
      <c r="D17" s="250"/>
      <c r="E17" s="250"/>
      <c r="F17" s="250"/>
      <c r="G17" s="250"/>
      <c r="H17" s="250"/>
      <c r="I17" s="250"/>
      <c r="J17" s="250"/>
      <c r="K17" s="314"/>
    </row>
    <row r="18" spans="1:11">
      <c r="A18" s="249" t="s">
        <v>236</v>
      </c>
      <c r="B18" s="250"/>
      <c r="C18" s="250"/>
      <c r="D18" s="250"/>
      <c r="E18" s="250"/>
      <c r="F18" s="250"/>
      <c r="G18" s="250"/>
      <c r="H18" s="250"/>
      <c r="I18" s="250"/>
      <c r="J18" s="250"/>
      <c r="K18" s="314"/>
    </row>
    <row r="19" spans="1:11">
      <c r="A19" s="346"/>
      <c r="B19" s="347"/>
      <c r="C19" s="347"/>
      <c r="D19" s="347"/>
      <c r="E19" s="347"/>
      <c r="F19" s="347"/>
      <c r="G19" s="347"/>
      <c r="H19" s="347"/>
      <c r="I19" s="347"/>
      <c r="J19" s="347"/>
      <c r="K19" s="348"/>
    </row>
    <row r="20" spans="1:11">
      <c r="A20" s="300"/>
      <c r="B20" s="301"/>
      <c r="C20" s="301"/>
      <c r="D20" s="301"/>
      <c r="E20" s="301"/>
      <c r="F20" s="301"/>
      <c r="G20" s="301"/>
      <c r="H20" s="301"/>
      <c r="I20" s="301"/>
      <c r="J20" s="301"/>
      <c r="K20" s="349"/>
    </row>
    <row r="21" spans="1:11">
      <c r="A21" s="300"/>
      <c r="B21" s="301"/>
      <c r="C21" s="301"/>
      <c r="D21" s="301"/>
      <c r="E21" s="301"/>
      <c r="F21" s="301"/>
      <c r="G21" s="301"/>
      <c r="H21" s="301"/>
      <c r="I21" s="301"/>
      <c r="J21" s="301"/>
      <c r="K21" s="349"/>
    </row>
    <row r="22" spans="1:11">
      <c r="A22" s="300"/>
      <c r="B22" s="301"/>
      <c r="C22" s="301"/>
      <c r="D22" s="301"/>
      <c r="E22" s="301"/>
      <c r="F22" s="301"/>
      <c r="G22" s="301"/>
      <c r="H22" s="301"/>
      <c r="I22" s="301"/>
      <c r="J22" s="301"/>
      <c r="K22" s="349"/>
    </row>
    <row r="23" spans="1:11">
      <c r="A23" s="350"/>
      <c r="B23" s="351"/>
      <c r="C23" s="351"/>
      <c r="D23" s="351"/>
      <c r="E23" s="351"/>
      <c r="F23" s="351"/>
      <c r="G23" s="351"/>
      <c r="H23" s="351"/>
      <c r="I23" s="351"/>
      <c r="J23" s="351"/>
      <c r="K23" s="352"/>
    </row>
    <row r="24" spans="1:11">
      <c r="A24" s="249" t="s">
        <v>124</v>
      </c>
      <c r="B24" s="250"/>
      <c r="C24" s="90" t="s">
        <v>64</v>
      </c>
      <c r="D24" s="90" t="s">
        <v>65</v>
      </c>
      <c r="E24" s="309"/>
      <c r="F24" s="309"/>
      <c r="G24" s="309"/>
      <c r="H24" s="309"/>
      <c r="I24" s="309"/>
      <c r="J24" s="309"/>
      <c r="K24" s="310"/>
    </row>
    <row r="25" spans="1:11">
      <c r="A25" s="93" t="s">
        <v>237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4"/>
    </row>
    <row r="26" spans="1:11">
      <c r="A26" s="355"/>
      <c r="B26" s="355"/>
      <c r="C26" s="355"/>
      <c r="D26" s="355"/>
      <c r="E26" s="355"/>
      <c r="F26" s="355"/>
      <c r="G26" s="355"/>
      <c r="H26" s="355"/>
      <c r="I26" s="355"/>
      <c r="J26" s="355"/>
      <c r="K26" s="355"/>
    </row>
    <row r="27" spans="1:11">
      <c r="A27" s="356" t="s">
        <v>238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8"/>
    </row>
    <row r="28" spans="1:11">
      <c r="A28" s="359"/>
      <c r="B28" s="360"/>
      <c r="C28" s="360"/>
      <c r="D28" s="360"/>
      <c r="E28" s="360"/>
      <c r="F28" s="360"/>
      <c r="G28" s="360"/>
      <c r="H28" s="360"/>
      <c r="I28" s="360"/>
      <c r="J28" s="360"/>
      <c r="K28" s="361"/>
    </row>
    <row r="29" spans="1:11">
      <c r="A29" s="359"/>
      <c r="B29" s="360"/>
      <c r="C29" s="360"/>
      <c r="D29" s="360"/>
      <c r="E29" s="360"/>
      <c r="F29" s="360"/>
      <c r="G29" s="360"/>
      <c r="H29" s="360"/>
      <c r="I29" s="360"/>
      <c r="J29" s="360"/>
      <c r="K29" s="361"/>
    </row>
    <row r="30" spans="1:11">
      <c r="A30" s="359"/>
      <c r="B30" s="360"/>
      <c r="C30" s="360"/>
      <c r="D30" s="360"/>
      <c r="E30" s="360"/>
      <c r="F30" s="360"/>
      <c r="G30" s="360"/>
      <c r="H30" s="360"/>
      <c r="I30" s="360"/>
      <c r="J30" s="360"/>
      <c r="K30" s="361"/>
    </row>
    <row r="31" spans="1:11">
      <c r="A31" s="359"/>
      <c r="B31" s="360"/>
      <c r="C31" s="360"/>
      <c r="D31" s="360"/>
      <c r="E31" s="360"/>
      <c r="F31" s="360"/>
      <c r="G31" s="360"/>
      <c r="H31" s="360"/>
      <c r="I31" s="360"/>
      <c r="J31" s="360"/>
      <c r="K31" s="361"/>
    </row>
    <row r="32" spans="1:11">
      <c r="A32" s="359"/>
      <c r="B32" s="360"/>
      <c r="C32" s="360"/>
      <c r="D32" s="360"/>
      <c r="E32" s="360"/>
      <c r="F32" s="360"/>
      <c r="G32" s="360"/>
      <c r="H32" s="360"/>
      <c r="I32" s="360"/>
      <c r="J32" s="360"/>
      <c r="K32" s="361"/>
    </row>
    <row r="33" spans="1:11" ht="23.1" customHeight="1">
      <c r="A33" s="359"/>
      <c r="B33" s="360"/>
      <c r="C33" s="360"/>
      <c r="D33" s="360"/>
      <c r="E33" s="360"/>
      <c r="F33" s="360"/>
      <c r="G33" s="360"/>
      <c r="H33" s="360"/>
      <c r="I33" s="360"/>
      <c r="J33" s="360"/>
      <c r="K33" s="361"/>
    </row>
    <row r="34" spans="1:11" ht="23.1" customHeight="1">
      <c r="A34" s="300"/>
      <c r="B34" s="301"/>
      <c r="C34" s="301"/>
      <c r="D34" s="301"/>
      <c r="E34" s="301"/>
      <c r="F34" s="301"/>
      <c r="G34" s="301"/>
      <c r="H34" s="301"/>
      <c r="I34" s="301"/>
      <c r="J34" s="301"/>
      <c r="K34" s="349"/>
    </row>
    <row r="35" spans="1:11" ht="23.1" customHeight="1">
      <c r="A35" s="362"/>
      <c r="B35" s="301"/>
      <c r="C35" s="301"/>
      <c r="D35" s="301"/>
      <c r="E35" s="301"/>
      <c r="F35" s="301"/>
      <c r="G35" s="301"/>
      <c r="H35" s="301"/>
      <c r="I35" s="301"/>
      <c r="J35" s="301"/>
      <c r="K35" s="349"/>
    </row>
    <row r="36" spans="1:11" ht="23.1" customHeight="1">
      <c r="A36" s="363"/>
      <c r="B36" s="364"/>
      <c r="C36" s="364"/>
      <c r="D36" s="364"/>
      <c r="E36" s="364"/>
      <c r="F36" s="364"/>
      <c r="G36" s="364"/>
      <c r="H36" s="364"/>
      <c r="I36" s="364"/>
      <c r="J36" s="364"/>
      <c r="K36" s="365"/>
    </row>
    <row r="37" spans="1:11" ht="18.75" customHeight="1">
      <c r="A37" s="366" t="s">
        <v>239</v>
      </c>
      <c r="B37" s="367"/>
      <c r="C37" s="367"/>
      <c r="D37" s="367"/>
      <c r="E37" s="367"/>
      <c r="F37" s="367"/>
      <c r="G37" s="367"/>
      <c r="H37" s="367"/>
      <c r="I37" s="367"/>
      <c r="J37" s="367"/>
      <c r="K37" s="368"/>
    </row>
    <row r="38" spans="1:11" ht="18.75" customHeight="1">
      <c r="A38" s="249" t="s">
        <v>240</v>
      </c>
      <c r="B38" s="250"/>
      <c r="C38" s="250"/>
      <c r="D38" s="309" t="s">
        <v>241</v>
      </c>
      <c r="E38" s="309"/>
      <c r="F38" s="304" t="s">
        <v>242</v>
      </c>
      <c r="G38" s="369"/>
      <c r="H38" s="250" t="s">
        <v>243</v>
      </c>
      <c r="I38" s="250"/>
      <c r="J38" s="250" t="s">
        <v>244</v>
      </c>
      <c r="K38" s="314"/>
    </row>
    <row r="39" spans="1:11" ht="18.75" customHeight="1">
      <c r="A39" s="79" t="s">
        <v>125</v>
      </c>
      <c r="B39" s="250" t="s">
        <v>245</v>
      </c>
      <c r="C39" s="250"/>
      <c r="D39" s="250"/>
      <c r="E39" s="250"/>
      <c r="F39" s="250"/>
      <c r="G39" s="250"/>
      <c r="H39" s="250"/>
      <c r="I39" s="250"/>
      <c r="J39" s="250"/>
      <c r="K39" s="314"/>
    </row>
    <row r="40" spans="1:11" ht="30.95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314"/>
    </row>
    <row r="41" spans="1:11" ht="18.75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314"/>
    </row>
    <row r="42" spans="1:11" ht="32.1" customHeight="1">
      <c r="A42" s="82" t="s">
        <v>137</v>
      </c>
      <c r="B42" s="370" t="s">
        <v>246</v>
      </c>
      <c r="C42" s="370"/>
      <c r="D42" s="83" t="s">
        <v>247</v>
      </c>
      <c r="E42" s="84"/>
      <c r="F42" s="83" t="s">
        <v>141</v>
      </c>
      <c r="G42" s="94"/>
      <c r="H42" s="371" t="s">
        <v>142</v>
      </c>
      <c r="I42" s="371"/>
      <c r="J42" s="370"/>
      <c r="K42" s="372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0"/>
  <sheetViews>
    <sheetView workbookViewId="0">
      <selection activeCell="I15" sqref="I15"/>
    </sheetView>
  </sheetViews>
  <sheetFormatPr defaultColWidth="9" defaultRowHeight="26.1" customHeight="1"/>
  <cols>
    <col min="1" max="1" width="34.125" style="18" customWidth="1"/>
    <col min="2" max="7" width="9.375" style="18" customWidth="1"/>
    <col min="8" max="8" width="1.375" style="18" customWidth="1"/>
    <col min="9" max="14" width="10.625" style="18" customWidth="1"/>
    <col min="15" max="16384" width="9" style="18"/>
  </cols>
  <sheetData>
    <row r="1" spans="1:14" ht="30" customHeight="1">
      <c r="A1" s="271" t="s">
        <v>146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ht="29.1" customHeight="1">
      <c r="A2" s="19" t="s">
        <v>60</v>
      </c>
      <c r="B2" s="373" t="s">
        <v>61</v>
      </c>
      <c r="C2" s="374"/>
      <c r="D2" s="20" t="s">
        <v>66</v>
      </c>
      <c r="E2" s="274" t="s">
        <v>67</v>
      </c>
      <c r="F2" s="274"/>
      <c r="G2" s="274"/>
      <c r="H2" s="279"/>
      <c r="I2" s="55" t="s">
        <v>55</v>
      </c>
      <c r="J2" s="274" t="s">
        <v>56</v>
      </c>
      <c r="K2" s="274"/>
      <c r="L2" s="274"/>
      <c r="M2" s="274"/>
      <c r="N2" s="275"/>
    </row>
    <row r="3" spans="1:14" ht="29.1" customHeight="1">
      <c r="A3" s="278" t="s">
        <v>147</v>
      </c>
      <c r="B3" s="276" t="s">
        <v>148</v>
      </c>
      <c r="C3" s="276"/>
      <c r="D3" s="276"/>
      <c r="E3" s="276"/>
      <c r="F3" s="276"/>
      <c r="G3" s="276"/>
      <c r="H3" s="280"/>
      <c r="I3" s="276" t="s">
        <v>149</v>
      </c>
      <c r="J3" s="276"/>
      <c r="K3" s="276"/>
      <c r="L3" s="276"/>
      <c r="M3" s="276"/>
      <c r="N3" s="277"/>
    </row>
    <row r="4" spans="1:14" ht="29.1" customHeight="1">
      <c r="A4" s="278"/>
      <c r="B4" s="21" t="s">
        <v>110</v>
      </c>
      <c r="C4" s="21" t="s">
        <v>111</v>
      </c>
      <c r="D4" s="22" t="s">
        <v>112</v>
      </c>
      <c r="E4" s="21" t="s">
        <v>113</v>
      </c>
      <c r="F4" s="21" t="s">
        <v>114</v>
      </c>
      <c r="G4" s="21" t="s">
        <v>115</v>
      </c>
      <c r="H4" s="280"/>
      <c r="I4" s="56"/>
      <c r="J4" s="56"/>
      <c r="K4" s="56"/>
      <c r="L4" s="56"/>
      <c r="M4" s="56"/>
      <c r="N4" s="57"/>
    </row>
    <row r="5" spans="1:14" ht="29.1" customHeight="1">
      <c r="A5" s="278"/>
      <c r="B5" s="23"/>
      <c r="C5" s="23"/>
      <c r="D5" s="22"/>
      <c r="E5" s="23"/>
      <c r="F5" s="23"/>
      <c r="G5" s="23"/>
      <c r="H5" s="280"/>
      <c r="I5" s="58"/>
      <c r="J5" s="58"/>
      <c r="K5" s="58"/>
      <c r="L5" s="58"/>
      <c r="M5" s="58"/>
      <c r="N5" s="59"/>
    </row>
    <row r="6" spans="1:14" ht="15" customHeight="1">
      <c r="A6" s="24" t="s">
        <v>155</v>
      </c>
      <c r="B6" s="25">
        <f>C6-2.1</f>
        <v>113.30000000000001</v>
      </c>
      <c r="C6" s="25">
        <f>D6-2.1</f>
        <v>115.4</v>
      </c>
      <c r="D6" s="26">
        <v>117.5</v>
      </c>
      <c r="E6" s="25">
        <f t="shared" ref="E6:G6" si="0">D6+2.1</f>
        <v>119.6</v>
      </c>
      <c r="F6" s="25">
        <f t="shared" si="0"/>
        <v>121.69999999999999</v>
      </c>
      <c r="G6" s="25">
        <f t="shared" si="0"/>
        <v>123.79999999999998</v>
      </c>
      <c r="H6" s="280"/>
      <c r="I6" s="60"/>
      <c r="J6" s="60"/>
      <c r="K6" s="60"/>
      <c r="L6" s="60"/>
      <c r="M6" s="60"/>
      <c r="N6" s="61"/>
    </row>
    <row r="7" spans="1:14" ht="15" customHeight="1">
      <c r="A7" s="27" t="s">
        <v>158</v>
      </c>
      <c r="B7" s="25">
        <f>C7-2.1</f>
        <v>106.80000000000001</v>
      </c>
      <c r="C7" s="25">
        <f>D7-2.1</f>
        <v>108.9</v>
      </c>
      <c r="D7" s="26">
        <v>111</v>
      </c>
      <c r="E7" s="25">
        <f t="shared" ref="E7:G7" si="1">D7+2.1</f>
        <v>113.1</v>
      </c>
      <c r="F7" s="25">
        <f t="shared" si="1"/>
        <v>115.19999999999999</v>
      </c>
      <c r="G7" s="25">
        <f t="shared" si="1"/>
        <v>117.29999999999998</v>
      </c>
      <c r="H7" s="280"/>
      <c r="I7" s="62"/>
      <c r="J7" s="62"/>
      <c r="K7" s="62"/>
      <c r="L7" s="62"/>
      <c r="M7" s="62"/>
      <c r="N7" s="63"/>
    </row>
    <row r="8" spans="1:14" ht="15" customHeight="1">
      <c r="A8" s="24" t="s">
        <v>162</v>
      </c>
      <c r="B8" s="28">
        <f>C8-1.5</f>
        <v>80</v>
      </c>
      <c r="C8" s="28">
        <f>D8-1.5</f>
        <v>81.5</v>
      </c>
      <c r="D8" s="29">
        <v>83</v>
      </c>
      <c r="E8" s="28">
        <f t="shared" ref="E8:G8" si="2">D8+1.5</f>
        <v>84.5</v>
      </c>
      <c r="F8" s="28">
        <f t="shared" si="2"/>
        <v>86</v>
      </c>
      <c r="G8" s="28">
        <f t="shared" si="2"/>
        <v>87.5</v>
      </c>
      <c r="H8" s="280"/>
      <c r="I8" s="62"/>
      <c r="J8" s="62"/>
      <c r="K8" s="62"/>
      <c r="L8" s="62"/>
      <c r="M8" s="62"/>
      <c r="N8" s="64"/>
    </row>
    <row r="9" spans="1:14" ht="15" customHeight="1">
      <c r="A9" s="24" t="s">
        <v>163</v>
      </c>
      <c r="B9" s="28">
        <f>C9-4</f>
        <v>81</v>
      </c>
      <c r="C9" s="28">
        <f>D9-4</f>
        <v>85</v>
      </c>
      <c r="D9" s="30">
        <v>89</v>
      </c>
      <c r="E9" s="28">
        <f t="shared" ref="E9:E11" si="3">D9+4</f>
        <v>93</v>
      </c>
      <c r="F9" s="28">
        <f>E9+5</f>
        <v>98</v>
      </c>
      <c r="G9" s="28">
        <f>F9+6</f>
        <v>104</v>
      </c>
      <c r="H9" s="280"/>
      <c r="I9" s="60"/>
      <c r="J9" s="60"/>
      <c r="K9" s="60"/>
      <c r="L9" s="60"/>
      <c r="M9" s="60"/>
      <c r="N9" s="65"/>
    </row>
    <row r="10" spans="1:14" ht="15" customHeight="1">
      <c r="A10" s="24" t="s">
        <v>165</v>
      </c>
      <c r="B10" s="25">
        <f>C10-4</f>
        <v>84</v>
      </c>
      <c r="C10" s="25">
        <f>D10-4</f>
        <v>88</v>
      </c>
      <c r="D10" s="31">
        <v>92</v>
      </c>
      <c r="E10" s="25">
        <f t="shared" si="3"/>
        <v>96</v>
      </c>
      <c r="F10" s="25">
        <f>E10+5</f>
        <v>101</v>
      </c>
      <c r="G10" s="25">
        <f>F10+6</f>
        <v>107</v>
      </c>
      <c r="H10" s="280"/>
      <c r="I10" s="62"/>
      <c r="J10" s="62"/>
      <c r="K10" s="62"/>
      <c r="L10" s="62"/>
      <c r="M10" s="62"/>
      <c r="N10" s="64"/>
    </row>
    <row r="11" spans="1:14" ht="15" customHeight="1">
      <c r="A11" s="24" t="s">
        <v>166</v>
      </c>
      <c r="B11" s="32">
        <f>C11-3.6</f>
        <v>106.80000000000001</v>
      </c>
      <c r="C11" s="32">
        <f>D11-3.6</f>
        <v>110.4</v>
      </c>
      <c r="D11" s="33">
        <v>114</v>
      </c>
      <c r="E11" s="32">
        <f t="shared" si="3"/>
        <v>118</v>
      </c>
      <c r="F11" s="32">
        <f>E11+4</f>
        <v>122</v>
      </c>
      <c r="G11" s="32">
        <f>F11+4</f>
        <v>126</v>
      </c>
      <c r="H11" s="280"/>
      <c r="I11" s="62"/>
      <c r="J11" s="62"/>
      <c r="K11" s="62"/>
      <c r="L11" s="62"/>
      <c r="M11" s="62"/>
      <c r="N11" s="64"/>
    </row>
    <row r="12" spans="1:14" ht="15" customHeight="1">
      <c r="A12" s="24" t="s">
        <v>168</v>
      </c>
      <c r="B12" s="25">
        <f>C12-2.3/2</f>
        <v>32.700000000000003</v>
      </c>
      <c r="C12" s="25">
        <f>D12-2.3/2</f>
        <v>33.85</v>
      </c>
      <c r="D12" s="26">
        <v>35</v>
      </c>
      <c r="E12" s="25">
        <f t="shared" ref="E12:G12" si="4">D12+2.6/2</f>
        <v>36.299999999999997</v>
      </c>
      <c r="F12" s="25">
        <f t="shared" si="4"/>
        <v>37.599999999999994</v>
      </c>
      <c r="G12" s="25">
        <f t="shared" si="4"/>
        <v>38.899999999999991</v>
      </c>
      <c r="H12" s="280"/>
      <c r="I12" s="62"/>
      <c r="J12" s="62"/>
      <c r="K12" s="62"/>
      <c r="L12" s="62"/>
      <c r="M12" s="62"/>
      <c r="N12" s="64"/>
    </row>
    <row r="13" spans="1:14" ht="15" customHeight="1">
      <c r="A13" s="24" t="s">
        <v>169</v>
      </c>
      <c r="B13" s="25">
        <f>C13-0.7</f>
        <v>25.1</v>
      </c>
      <c r="C13" s="25">
        <f>D13-0.7</f>
        <v>25.8</v>
      </c>
      <c r="D13" s="26">
        <v>26.5</v>
      </c>
      <c r="E13" s="25">
        <f>D13+0.7</f>
        <v>27.2</v>
      </c>
      <c r="F13" s="25">
        <f>E13+0.7</f>
        <v>27.9</v>
      </c>
      <c r="G13" s="25">
        <f>F13+0.9</f>
        <v>28.799999999999997</v>
      </c>
      <c r="H13" s="280"/>
      <c r="I13" s="62"/>
      <c r="J13" s="62"/>
      <c r="K13" s="62"/>
      <c r="L13" s="62"/>
      <c r="M13" s="62"/>
      <c r="N13" s="64"/>
    </row>
    <row r="14" spans="1:14" ht="15" customHeight="1">
      <c r="A14" s="24" t="s">
        <v>170</v>
      </c>
      <c r="B14" s="25">
        <f>C14-0.5</f>
        <v>26</v>
      </c>
      <c r="C14" s="25">
        <f>D14-0.5</f>
        <v>26.5</v>
      </c>
      <c r="D14" s="26">
        <v>27</v>
      </c>
      <c r="E14" s="25">
        <f>D14+0.5</f>
        <v>27.5</v>
      </c>
      <c r="F14" s="25">
        <f>E14+0.5</f>
        <v>28</v>
      </c>
      <c r="G14" s="25">
        <f>F14+0.7</f>
        <v>28.7</v>
      </c>
      <c r="H14" s="280"/>
      <c r="I14" s="62"/>
      <c r="J14" s="62"/>
      <c r="K14" s="62"/>
      <c r="L14" s="62"/>
      <c r="M14" s="62"/>
      <c r="N14" s="64"/>
    </row>
    <row r="15" spans="1:14" ht="33" customHeight="1">
      <c r="A15" s="34" t="s">
        <v>171</v>
      </c>
      <c r="B15" s="35">
        <f>C15-0.7</f>
        <v>51.199999999999996</v>
      </c>
      <c r="C15" s="35">
        <f>D15-0.6</f>
        <v>51.9</v>
      </c>
      <c r="D15" s="36">
        <v>52.5</v>
      </c>
      <c r="E15" s="35">
        <f>D15+0.6</f>
        <v>53.1</v>
      </c>
      <c r="F15" s="35">
        <f>E15+0.7</f>
        <v>53.800000000000004</v>
      </c>
      <c r="G15" s="35">
        <f>F15+0.6</f>
        <v>54.400000000000006</v>
      </c>
      <c r="H15" s="280"/>
      <c r="I15" s="62"/>
      <c r="J15" s="62"/>
      <c r="K15" s="62"/>
      <c r="L15" s="62"/>
      <c r="M15" s="62"/>
      <c r="N15" s="63"/>
    </row>
    <row r="16" spans="1:14" ht="33" customHeight="1">
      <c r="A16" s="34" t="s">
        <v>172</v>
      </c>
      <c r="B16" s="35">
        <f>C16-0.9</f>
        <v>56.1</v>
      </c>
      <c r="C16" s="35">
        <f>D16-0.9</f>
        <v>57</v>
      </c>
      <c r="D16" s="36">
        <v>57.9</v>
      </c>
      <c r="E16" s="35">
        <f t="shared" ref="E16:G16" si="5">D16+1.1</f>
        <v>59</v>
      </c>
      <c r="F16" s="35">
        <f t="shared" si="5"/>
        <v>60.1</v>
      </c>
      <c r="G16" s="35">
        <f t="shared" si="5"/>
        <v>61.2</v>
      </c>
      <c r="H16" s="280"/>
      <c r="I16" s="62"/>
      <c r="J16" s="62"/>
      <c r="K16" s="62"/>
      <c r="L16" s="62"/>
      <c r="M16" s="62"/>
      <c r="N16" s="64"/>
    </row>
    <row r="17" spans="1:14" ht="21" customHeight="1">
      <c r="A17" s="24" t="s">
        <v>173</v>
      </c>
      <c r="B17" s="25">
        <f t="shared" ref="B17:B19" si="6">D17-0.5</f>
        <v>46.3</v>
      </c>
      <c r="C17" s="25">
        <f t="shared" ref="C17:G17" si="7">B17</f>
        <v>46.3</v>
      </c>
      <c r="D17" s="26">
        <v>46.8</v>
      </c>
      <c r="E17" s="25">
        <f t="shared" si="7"/>
        <v>46.8</v>
      </c>
      <c r="F17" s="25">
        <f t="shared" ref="F17:F19" si="8">D17+1.5</f>
        <v>48.3</v>
      </c>
      <c r="G17" s="25">
        <f t="shared" si="7"/>
        <v>48.3</v>
      </c>
      <c r="H17" s="280"/>
      <c r="I17" s="60"/>
      <c r="J17" s="60"/>
      <c r="K17" s="60"/>
      <c r="L17" s="60"/>
      <c r="M17" s="60"/>
      <c r="N17" s="65"/>
    </row>
    <row r="18" spans="1:14" ht="21" customHeight="1">
      <c r="A18" s="27" t="s">
        <v>175</v>
      </c>
      <c r="B18" s="25">
        <f t="shared" si="6"/>
        <v>19.5</v>
      </c>
      <c r="C18" s="25">
        <f t="shared" ref="C18:G18" si="9">B18</f>
        <v>19.5</v>
      </c>
      <c r="D18" s="26">
        <v>20</v>
      </c>
      <c r="E18" s="25">
        <f t="shared" si="9"/>
        <v>20</v>
      </c>
      <c r="F18" s="25">
        <f t="shared" si="8"/>
        <v>21.5</v>
      </c>
      <c r="G18" s="25">
        <f t="shared" si="9"/>
        <v>21.5</v>
      </c>
      <c r="H18" s="280"/>
      <c r="I18" s="62"/>
      <c r="J18" s="62"/>
      <c r="K18" s="62"/>
      <c r="L18" s="62"/>
      <c r="M18" s="62"/>
      <c r="N18" s="64"/>
    </row>
    <row r="19" spans="1:14" ht="21" customHeight="1">
      <c r="A19" s="24" t="s">
        <v>176</v>
      </c>
      <c r="B19" s="25">
        <f t="shared" si="6"/>
        <v>19.5</v>
      </c>
      <c r="C19" s="25">
        <f t="shared" ref="C19:G19" si="10">B19</f>
        <v>19.5</v>
      </c>
      <c r="D19" s="26">
        <v>20</v>
      </c>
      <c r="E19" s="25">
        <f t="shared" si="10"/>
        <v>20</v>
      </c>
      <c r="F19" s="25">
        <f t="shared" si="8"/>
        <v>21.5</v>
      </c>
      <c r="G19" s="25">
        <f t="shared" si="10"/>
        <v>21.5</v>
      </c>
      <c r="H19" s="280"/>
      <c r="I19" s="62"/>
      <c r="J19" s="62"/>
      <c r="K19" s="62"/>
      <c r="L19" s="62"/>
      <c r="M19" s="62"/>
      <c r="N19" s="64"/>
    </row>
    <row r="20" spans="1:14" ht="21" customHeight="1">
      <c r="A20" s="24" t="s">
        <v>177</v>
      </c>
      <c r="B20" s="28">
        <f>C20-1</f>
        <v>42.5</v>
      </c>
      <c r="C20" s="28">
        <f>D20-1</f>
        <v>43.5</v>
      </c>
      <c r="D20" s="29">
        <v>44.5</v>
      </c>
      <c r="E20" s="28">
        <f>D20+1</f>
        <v>45.5</v>
      </c>
      <c r="F20" s="28">
        <f>E20+1.5</f>
        <v>47</v>
      </c>
      <c r="G20" s="28">
        <f>F20+1.5</f>
        <v>48.5</v>
      </c>
      <c r="H20" s="280"/>
      <c r="I20" s="62"/>
      <c r="J20" s="62"/>
      <c r="K20" s="62"/>
      <c r="L20" s="62"/>
      <c r="M20" s="62"/>
      <c r="N20" s="64"/>
    </row>
    <row r="21" spans="1:14" ht="21" customHeight="1">
      <c r="A21" s="34" t="s">
        <v>178</v>
      </c>
      <c r="B21" s="35">
        <f>C21-0.5</f>
        <v>21</v>
      </c>
      <c r="C21" s="35">
        <f>D21-0.5</f>
        <v>21.5</v>
      </c>
      <c r="D21" s="36">
        <v>22</v>
      </c>
      <c r="E21" s="35">
        <f t="shared" ref="E21:G21" si="11">D21+0.5</f>
        <v>22.5</v>
      </c>
      <c r="F21" s="35">
        <f t="shared" si="11"/>
        <v>23</v>
      </c>
      <c r="G21" s="35">
        <f t="shared" si="11"/>
        <v>23.5</v>
      </c>
      <c r="H21" s="280"/>
      <c r="I21" s="62"/>
      <c r="J21" s="62"/>
      <c r="K21" s="62"/>
      <c r="L21" s="62"/>
      <c r="M21" s="62"/>
      <c r="N21" s="64"/>
    </row>
    <row r="22" spans="1:14" ht="21" customHeight="1">
      <c r="A22" s="34" t="s">
        <v>179</v>
      </c>
      <c r="B22" s="35">
        <f>C22-0.5</f>
        <v>27</v>
      </c>
      <c r="C22" s="35">
        <f>D22-0.5</f>
        <v>27.5</v>
      </c>
      <c r="D22" s="36">
        <v>28</v>
      </c>
      <c r="E22" s="35">
        <f t="shared" ref="E22:G22" si="12">D22+0.5</f>
        <v>28.5</v>
      </c>
      <c r="F22" s="35">
        <f t="shared" si="12"/>
        <v>29</v>
      </c>
      <c r="G22" s="35">
        <f t="shared" si="12"/>
        <v>29.5</v>
      </c>
      <c r="H22" s="280"/>
      <c r="I22" s="62"/>
      <c r="J22" s="62"/>
      <c r="K22" s="62"/>
      <c r="L22" s="62"/>
      <c r="M22" s="62"/>
      <c r="N22" s="64"/>
    </row>
    <row r="23" spans="1:14" ht="21" customHeight="1">
      <c r="A23" s="24" t="s">
        <v>180</v>
      </c>
      <c r="B23" s="26">
        <v>24</v>
      </c>
      <c r="C23" s="26">
        <v>24</v>
      </c>
      <c r="D23" s="26">
        <v>24</v>
      </c>
      <c r="E23" s="26">
        <v>24</v>
      </c>
      <c r="F23" s="26">
        <v>24</v>
      </c>
      <c r="G23" s="26">
        <v>24</v>
      </c>
      <c r="H23" s="280"/>
      <c r="I23" s="62"/>
      <c r="J23" s="62"/>
      <c r="K23" s="62"/>
      <c r="L23" s="62"/>
      <c r="M23" s="62"/>
      <c r="N23" s="63"/>
    </row>
    <row r="24" spans="1:14" ht="21" customHeight="1">
      <c r="A24" s="37" t="s">
        <v>181</v>
      </c>
      <c r="B24" s="32">
        <f>C24</f>
        <v>8</v>
      </c>
      <c r="C24" s="32">
        <f>D24</f>
        <v>8</v>
      </c>
      <c r="D24" s="38">
        <v>8</v>
      </c>
      <c r="E24" s="39">
        <f t="shared" ref="E24:G24" si="13">D24</f>
        <v>8</v>
      </c>
      <c r="F24" s="39">
        <f t="shared" si="13"/>
        <v>8</v>
      </c>
      <c r="G24" s="39">
        <f t="shared" si="13"/>
        <v>8</v>
      </c>
      <c r="H24" s="280"/>
      <c r="I24" s="62"/>
      <c r="J24" s="62"/>
      <c r="K24" s="62"/>
      <c r="L24" s="62"/>
      <c r="M24" s="62"/>
      <c r="N24" s="64"/>
    </row>
    <row r="25" spans="1:14" ht="21" customHeight="1">
      <c r="A25" s="37" t="s">
        <v>182</v>
      </c>
      <c r="B25" s="40">
        <f>C25-1</f>
        <v>18</v>
      </c>
      <c r="C25" s="40">
        <f>D25-1</f>
        <v>19</v>
      </c>
      <c r="D25" s="41">
        <v>20</v>
      </c>
      <c r="E25" s="42">
        <f>D25+1</f>
        <v>21</v>
      </c>
      <c r="F25" s="43">
        <f>E25+1.25</f>
        <v>22.25</v>
      </c>
      <c r="G25" s="43">
        <f>F25+1.5</f>
        <v>23.75</v>
      </c>
      <c r="H25" s="280"/>
      <c r="I25" s="60"/>
      <c r="J25" s="60"/>
      <c r="K25" s="60"/>
      <c r="L25" s="60"/>
      <c r="M25" s="60"/>
      <c r="N25" s="65"/>
    </row>
    <row r="26" spans="1:14" ht="21" customHeight="1">
      <c r="A26" s="44"/>
      <c r="B26" s="45"/>
      <c r="C26" s="46"/>
      <c r="D26" s="46"/>
      <c r="E26" s="46"/>
      <c r="F26" s="46"/>
      <c r="G26" s="47"/>
      <c r="H26" s="280"/>
      <c r="I26" s="62"/>
      <c r="J26" s="62"/>
      <c r="K26" s="62"/>
      <c r="L26" s="62"/>
      <c r="M26" s="62"/>
      <c r="N26" s="64"/>
    </row>
    <row r="27" spans="1:14" ht="21" customHeight="1">
      <c r="A27" s="48"/>
      <c r="B27" s="49"/>
      <c r="C27" s="50"/>
      <c r="D27" s="50"/>
      <c r="E27" s="51"/>
      <c r="F27" s="51"/>
      <c r="G27" s="52"/>
      <c r="H27" s="281"/>
      <c r="I27" s="66"/>
      <c r="J27" s="67"/>
      <c r="K27" s="68"/>
      <c r="L27" s="67"/>
      <c r="M27" s="67"/>
      <c r="N27" s="69"/>
    </row>
    <row r="28" spans="1:14" ht="14.25">
      <c r="A28" s="53" t="s">
        <v>125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14.25">
      <c r="A29" s="18" t="s">
        <v>183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14.25">
      <c r="A30" s="54"/>
      <c r="B30" s="54"/>
      <c r="C30" s="54"/>
      <c r="D30" s="54"/>
      <c r="E30" s="54"/>
      <c r="F30" s="54"/>
      <c r="G30" s="54"/>
      <c r="H30" s="54"/>
      <c r="I30" s="53" t="s">
        <v>184</v>
      </c>
      <c r="J30" s="70"/>
      <c r="K30" s="53" t="s">
        <v>185</v>
      </c>
      <c r="L30" s="53"/>
      <c r="M30" s="53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7"/>
  </mergeCells>
  <phoneticPr fontId="53" type="noConversion"/>
  <pageMargins left="0.75" right="0.75" top="0.156944444444444" bottom="3.8888888888888903E-2" header="0.5" footer="0.39305555555555599"/>
  <pageSetup paperSize="9" scale="78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C23" sqref="C23"/>
    </sheetView>
  </sheetViews>
  <sheetFormatPr defaultColWidth="9" defaultRowHeight="14.25"/>
  <cols>
    <col min="1" max="1" width="7" customWidth="1"/>
    <col min="2" max="2" width="12.125" customWidth="1"/>
    <col min="3" max="3" width="17.75" customWidth="1"/>
    <col min="4" max="4" width="9.125" customWidth="1"/>
    <col min="5" max="5" width="20.375" customWidth="1"/>
    <col min="6" max="6" width="11.375" customWidth="1"/>
    <col min="7" max="7" width="8" customWidth="1"/>
    <col min="8" max="8" width="11.625" customWidth="1"/>
    <col min="9" max="10" width="10" customWidth="1"/>
    <col min="11" max="11" width="20.5" customWidth="1"/>
    <col min="12" max="12" width="10" customWidth="1"/>
    <col min="13" max="14" width="9.125" customWidth="1"/>
    <col min="15" max="15" width="10.625" customWidth="1"/>
  </cols>
  <sheetData>
    <row r="1" spans="1:15" ht="29.25">
      <c r="A1" s="375" t="s">
        <v>248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</row>
    <row r="2" spans="1:15" s="1" customFormat="1" ht="16.5">
      <c r="A2" s="384" t="s">
        <v>249</v>
      </c>
      <c r="B2" s="385" t="s">
        <v>250</v>
      </c>
      <c r="C2" s="385" t="s">
        <v>251</v>
      </c>
      <c r="D2" s="385" t="s">
        <v>252</v>
      </c>
      <c r="E2" s="385" t="s">
        <v>253</v>
      </c>
      <c r="F2" s="385" t="s">
        <v>254</v>
      </c>
      <c r="G2" s="385" t="s">
        <v>255</v>
      </c>
      <c r="H2" s="385" t="s">
        <v>256</v>
      </c>
      <c r="I2" s="3" t="s">
        <v>257</v>
      </c>
      <c r="J2" s="3" t="s">
        <v>258</v>
      </c>
      <c r="K2" s="3" t="s">
        <v>259</v>
      </c>
      <c r="L2" s="3" t="s">
        <v>260</v>
      </c>
      <c r="M2" s="3" t="s">
        <v>261</v>
      </c>
      <c r="N2" s="385" t="s">
        <v>262</v>
      </c>
      <c r="O2" s="385" t="s">
        <v>263</v>
      </c>
    </row>
    <row r="3" spans="1:15" s="1" customFormat="1" ht="16.5">
      <c r="A3" s="384"/>
      <c r="B3" s="386"/>
      <c r="C3" s="386"/>
      <c r="D3" s="386"/>
      <c r="E3" s="386"/>
      <c r="F3" s="386"/>
      <c r="G3" s="386"/>
      <c r="H3" s="386"/>
      <c r="I3" s="3" t="s">
        <v>264</v>
      </c>
      <c r="J3" s="3" t="s">
        <v>264</v>
      </c>
      <c r="K3" s="3" t="s">
        <v>264</v>
      </c>
      <c r="L3" s="3" t="s">
        <v>264</v>
      </c>
      <c r="M3" s="3" t="s">
        <v>264</v>
      </c>
      <c r="N3" s="386"/>
      <c r="O3" s="386"/>
    </row>
    <row r="4" spans="1:15">
      <c r="A4" s="5"/>
      <c r="B4" s="6">
        <v>348274</v>
      </c>
      <c r="C4" s="6" t="s">
        <v>265</v>
      </c>
      <c r="D4" s="6" t="s">
        <v>266</v>
      </c>
      <c r="E4" s="6" t="s">
        <v>267</v>
      </c>
      <c r="F4" s="6" t="s">
        <v>268</v>
      </c>
      <c r="G4" s="6" t="s">
        <v>64</v>
      </c>
      <c r="H4" s="6" t="s">
        <v>269</v>
      </c>
      <c r="I4" s="6">
        <v>2</v>
      </c>
      <c r="J4" s="6">
        <v>1</v>
      </c>
      <c r="K4" s="6"/>
      <c r="L4" s="6"/>
      <c r="M4" s="6"/>
      <c r="N4" s="6">
        <f>SUM(I4:M4)</f>
        <v>3</v>
      </c>
      <c r="O4" s="6" t="s">
        <v>270</v>
      </c>
    </row>
    <row r="5" spans="1:15">
      <c r="A5" s="5"/>
      <c r="B5" s="6">
        <v>348274</v>
      </c>
      <c r="C5" s="6" t="s">
        <v>265</v>
      </c>
      <c r="D5" s="6" t="s">
        <v>266</v>
      </c>
      <c r="E5" s="6" t="s">
        <v>267</v>
      </c>
      <c r="F5" s="6" t="s">
        <v>268</v>
      </c>
      <c r="G5" s="6" t="s">
        <v>64</v>
      </c>
      <c r="H5" s="6" t="s">
        <v>269</v>
      </c>
      <c r="I5" s="6">
        <v>2</v>
      </c>
      <c r="J5" s="6"/>
      <c r="K5" s="6"/>
      <c r="L5" s="6"/>
      <c r="M5" s="6"/>
      <c r="N5" s="6">
        <f t="shared" ref="N5:N10" si="0">SUM(I5:M5)</f>
        <v>2</v>
      </c>
      <c r="O5" s="6" t="s">
        <v>270</v>
      </c>
    </row>
    <row r="6" spans="1:15">
      <c r="A6" s="5"/>
      <c r="B6" s="6">
        <v>348274</v>
      </c>
      <c r="C6" s="6" t="s">
        <v>265</v>
      </c>
      <c r="D6" s="6" t="s">
        <v>266</v>
      </c>
      <c r="E6" s="6" t="s">
        <v>267</v>
      </c>
      <c r="F6" s="6" t="s">
        <v>268</v>
      </c>
      <c r="G6" s="6" t="s">
        <v>64</v>
      </c>
      <c r="H6" s="6" t="s">
        <v>269</v>
      </c>
      <c r="I6" s="6">
        <v>2</v>
      </c>
      <c r="J6" s="6">
        <v>2</v>
      </c>
      <c r="K6" s="6"/>
      <c r="L6" s="6"/>
      <c r="M6" s="6"/>
      <c r="N6" s="6">
        <f t="shared" si="0"/>
        <v>4</v>
      </c>
      <c r="O6" s="6" t="s">
        <v>270</v>
      </c>
    </row>
    <row r="7" spans="1:15">
      <c r="A7" s="5"/>
      <c r="B7" s="6">
        <v>348275</v>
      </c>
      <c r="C7" s="6" t="s">
        <v>265</v>
      </c>
      <c r="D7" s="6" t="s">
        <v>266</v>
      </c>
      <c r="E7" s="6" t="s">
        <v>267</v>
      </c>
      <c r="F7" s="6" t="s">
        <v>268</v>
      </c>
      <c r="G7" s="6" t="s">
        <v>64</v>
      </c>
      <c r="H7" s="6" t="s">
        <v>269</v>
      </c>
      <c r="I7" s="6">
        <v>1</v>
      </c>
      <c r="J7" s="6"/>
      <c r="K7" s="6"/>
      <c r="L7" s="6"/>
      <c r="M7" s="6">
        <v>1</v>
      </c>
      <c r="N7" s="6">
        <f t="shared" si="0"/>
        <v>2</v>
      </c>
      <c r="O7" s="6" t="s">
        <v>270</v>
      </c>
    </row>
    <row r="8" spans="1:15">
      <c r="A8" s="5"/>
      <c r="B8" s="6">
        <v>348275</v>
      </c>
      <c r="C8" s="6" t="s">
        <v>265</v>
      </c>
      <c r="D8" s="6" t="s">
        <v>266</v>
      </c>
      <c r="E8" s="6" t="s">
        <v>267</v>
      </c>
      <c r="F8" s="6" t="s">
        <v>268</v>
      </c>
      <c r="G8" s="6" t="s">
        <v>64</v>
      </c>
      <c r="H8" s="6" t="s">
        <v>269</v>
      </c>
      <c r="I8" s="5">
        <v>3</v>
      </c>
      <c r="J8" s="5"/>
      <c r="K8" s="5"/>
      <c r="L8" s="5"/>
      <c r="M8" s="5"/>
      <c r="N8" s="6">
        <f t="shared" si="0"/>
        <v>3</v>
      </c>
      <c r="O8" s="6" t="s">
        <v>270</v>
      </c>
    </row>
    <row r="9" spans="1:15">
      <c r="A9" s="5"/>
      <c r="B9" s="6">
        <v>348275</v>
      </c>
      <c r="C9" s="6" t="s">
        <v>265</v>
      </c>
      <c r="D9" s="6" t="s">
        <v>266</v>
      </c>
      <c r="E9" s="6" t="s">
        <v>267</v>
      </c>
      <c r="F9" s="6" t="s">
        <v>268</v>
      </c>
      <c r="G9" s="6" t="s">
        <v>64</v>
      </c>
      <c r="H9" s="6" t="s">
        <v>269</v>
      </c>
      <c r="I9" s="5">
        <v>1</v>
      </c>
      <c r="J9" s="5">
        <v>1</v>
      </c>
      <c r="K9" s="5"/>
      <c r="L9" s="5"/>
      <c r="M9" s="5"/>
      <c r="N9" s="6">
        <f t="shared" si="0"/>
        <v>2</v>
      </c>
      <c r="O9" s="6" t="s">
        <v>270</v>
      </c>
    </row>
    <row r="10" spans="1:15">
      <c r="A10" s="5"/>
      <c r="B10" s="6">
        <v>352394</v>
      </c>
      <c r="C10" s="6" t="s">
        <v>265</v>
      </c>
      <c r="D10" s="6" t="s">
        <v>266</v>
      </c>
      <c r="E10" s="6" t="s">
        <v>267</v>
      </c>
      <c r="F10" s="6" t="s">
        <v>268</v>
      </c>
      <c r="G10" s="6" t="s">
        <v>64</v>
      </c>
      <c r="H10" s="6" t="s">
        <v>269</v>
      </c>
      <c r="I10" s="5">
        <v>1</v>
      </c>
      <c r="J10" s="5">
        <v>3</v>
      </c>
      <c r="K10" s="5"/>
      <c r="L10" s="5">
        <v>1</v>
      </c>
      <c r="M10" s="5"/>
      <c r="N10" s="6">
        <f t="shared" si="0"/>
        <v>5</v>
      </c>
      <c r="O10" s="6" t="s">
        <v>270</v>
      </c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76" t="s">
        <v>271</v>
      </c>
      <c r="B12" s="377"/>
      <c r="C12" s="377"/>
      <c r="D12" s="378"/>
      <c r="E12" s="379"/>
      <c r="F12" s="380"/>
      <c r="G12" s="380"/>
      <c r="H12" s="380"/>
      <c r="I12" s="381"/>
      <c r="J12" s="376" t="s">
        <v>272</v>
      </c>
      <c r="K12" s="377"/>
      <c r="L12" s="377"/>
      <c r="M12" s="378"/>
      <c r="N12" s="9"/>
      <c r="O12" s="11"/>
    </row>
    <row r="13" spans="1:15" ht="16.5">
      <c r="A13" s="382" t="s">
        <v>273</v>
      </c>
      <c r="B13" s="383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3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2023-02-16T12:11:06Z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D284D25ECBF04587BA8BB2D7D3FA4D4A</vt:lpwstr>
  </property>
  <property fmtid="{D5CDD505-2E9C-101B-9397-08002B2CF9AE}" pid="3" name="KSOProductBuildVer">
    <vt:lpwstr>2052-11.1.0.13703</vt:lpwstr>
  </property>
</Properties>
</file>