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91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<sst xmlns="http://schemas.openxmlformats.org/spreadsheetml/2006/main" count="1008" uniqueCount="401">
  <si>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</si>
  <si>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</si>
  <si>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</si>
  <si>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</si>
  <si>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</si>
  <si>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</si>
  <si>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</si>
  <si>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</si>
  <si>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</si>
  <si>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</si>
  <si>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</si>
  <si>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</si>
  <si>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</si>
  <si>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</si>
  <si>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</si>
  <si>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</si>
  <si>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</si>
  <si>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</si>
  <si>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</si>
  <si>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</si>
  <si>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</si>
  <si>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</si>
  <si>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</si>
  <si>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</si>
  <si>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</si>
  <si>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</si>
  <si>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</si>
  <si>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</si>
  <si>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</si>
  <si>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</si>
  <si>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</si>
  <si>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</si>
  <si>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</si>
  <si>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</si>
  <si>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</si>
  <si>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</si>
  <si>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</si>
  <si>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</si>
  <si>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</si>
  <si>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</si>
  <si>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</si>
  <si>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</si>
  <si>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</si>
  <si>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</si>
  <si>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</si>
  <si>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</si>
  <si>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</si>
  <si>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</si>
  <si>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</si>
  <si>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</si>
  <si>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</si>
  <si>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</si>
  <si>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</si>
  <si>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</si>
  <si>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</si>
  <si>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</si>
  <si>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</si>
  <si>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</si>
  <si>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</si>
  <si>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</si>
  <si>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</si>
  <si>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</si>
  <si>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</si>
  <si>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TABBAL81395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</si>
  <si>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</si>
  <si>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</si>
  <si>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</si>
  <si>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</si>
  <si>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</si>
  <si>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</si>
  <si>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</si>
  <si>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</si>
  <si>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</si>
  <si>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</si>
  <si>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</si>
  <si>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</si>
  <si>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</si>
  <si>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</si>
  <si>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</si>
  <si>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CGDD22122000002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</si>
  <si>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</si>
  <si>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</si>
  <si>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</si>
  <si>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</si>
  <si>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</si>
  <si>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</si>
  <si>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</si>
  <si>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</si>
  <si>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</si>
  <si>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</si>
  <si>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</si>
  <si>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</si>
  <si>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</si>
  <si>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</si>
  <si>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</si>
  <si>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</si>
  <si>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</si>
  <si>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</si>
  <si>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</si>
  <si>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</si>
  <si>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</si>
  <si>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</si>
  <si>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</si>
  <si>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</si>
  <si>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</si>
  <si>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</si>
  <si>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</si>
  <si>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</si>
  <si>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</si>
  <si>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</si>
  <si>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</si>
  <si>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</si>
  <si>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</si>
  <si>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</si>
  <si>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</si>
  <si>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</si>
  <si>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</si>
  <si>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</si>
  <si>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</si>
  <si>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</si>
  <si>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</si>
  <si>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</si>
  <si>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</si>
  <si>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</si>
  <si>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</si>
  <si>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</si>
  <si>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2.内里胶条不顺直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</si>
  <si>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</si>
  <si>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</si>
  <si>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</si>
  <si>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</si>
  <si>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</si>
  <si>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</si>
  <si>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</si>
  <si>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</si>
  <si>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</si>
  <si>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</si>
  <si>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</si>
  <si>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</si>
  <si>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</si>
  <si>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</si>
  <si>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</si>
  <si>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</si>
  <si>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</si>
  <si>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</si>
  <si>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</si>
  <si>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</si>
  <si>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</si>
  <si>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</si>
  <si>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</si>
  <si>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</si>
  <si>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</si>
  <si>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</si>
  <si>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</si>
  <si>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</si>
  <si>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0/0</t>
  </si>
  <si>
    <t>+0.2/0</t>
  </si>
  <si>
    <t>前中长</t>
  </si>
  <si>
    <t>+0.3/0.3</t>
  </si>
  <si>
    <t>胸围</t>
  </si>
  <si>
    <t>腰围</t>
  </si>
  <si>
    <t>摆围</t>
  </si>
  <si>
    <t>肩宽</t>
  </si>
  <si>
    <t>-0.6/-0.8</t>
  </si>
  <si>
    <t>-1/-0.7</t>
  </si>
  <si>
    <t>前领高</t>
  </si>
  <si>
    <t>-0.2/-0.2</t>
  </si>
  <si>
    <t>下领围</t>
  </si>
  <si>
    <t>+0.3/+0.3</t>
  </si>
  <si>
    <t>肩点袖长</t>
  </si>
  <si>
    <t>+0.2/+0.2</t>
  </si>
  <si>
    <t>袖肥/2（参考）</t>
  </si>
  <si>
    <t>袖肘围/2</t>
  </si>
  <si>
    <t>袖口围/2(松量)</t>
  </si>
  <si>
    <t>帽高</t>
  </si>
  <si>
    <t>帽宽</t>
  </si>
  <si>
    <t>外插手袋口长</t>
  </si>
  <si>
    <t>胸袋拉链长</t>
  </si>
  <si>
    <t xml:space="preserve">     初期请洗测2-3件，有问题的另加测量数量。</t>
  </si>
  <si>
    <t>验货时间：1月8日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</si>
  <si>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</si>
  <si>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</si>
  <si>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</si>
  <si>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</si>
  <si>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</si>
  <si>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</si>
  <si>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</si>
  <si>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</si>
  <si>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</si>
  <si>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</si>
  <si>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</si>
  <si>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</si>
  <si>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</si>
  <si>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</si>
  <si>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</si>
  <si>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</si>
  <si>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</si>
  <si>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</si>
  <si>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</si>
  <si>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</si>
  <si>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</si>
  <si>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</si>
  <si>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</si>
  <si>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-1/0.3</t>
  </si>
  <si>
    <t>-0.5/-0</t>
  </si>
  <si>
    <t>-0.5/0</t>
  </si>
  <si>
    <t>0/0.5</t>
  </si>
  <si>
    <t>0/0.3</t>
  </si>
  <si>
    <t>-1.5/-1</t>
  </si>
  <si>
    <t>-1/-1</t>
  </si>
  <si>
    <t>-1/-1.2</t>
  </si>
  <si>
    <t>0.6/0</t>
  </si>
  <si>
    <t>0/-0.3</t>
  </si>
  <si>
    <t>0/-0.4</t>
  </si>
  <si>
    <t>0/-0.5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</si>
  <si>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</si>
  <si>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</si>
  <si>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</si>
  <si>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</si>
  <si>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</si>
  <si>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</si>
  <si>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</si>
  <si>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</si>
  <si>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</si>
  <si>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</si>
  <si>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</si>
  <si>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</si>
  <si>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</si>
  <si>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</si>
  <si>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验货时间：1月9日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</si>
  <si>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</si>
  <si>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</si>
  <si>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</si>
  <si>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</si>
  <si>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</si>
  <si>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</si>
  <si>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</si>
  <si>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</si>
  <si>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</si>
  <si>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</si>
  <si>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</si>
  <si>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</si>
  <si>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</si>
  <si>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</si>
  <si>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</si>
  <si>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</si>
  <si>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</si>
  <si>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</si>
  <si>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</si>
  <si>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</si>
  <si>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</si>
  <si>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</si>
  <si>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采购凭证编号：CGDD22122000002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</si>
  <si>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</si>
  <si>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</si>
  <si>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</si>
  <si>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</si>
  <si>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</si>
  <si>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</si>
  <si>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</si>
  <si>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</si>
  <si>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</si>
  <si>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</si>
  <si>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</si>
  <si>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</si>
  <si>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</si>
  <si>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</si>
  <si>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②检验明细：共6箱，每箱10件，共50件</t>
  </si>
  <si>
    <t>宝蓝色：5# 11# 18# 20# 23# 24#</t>
  </si>
  <si>
    <t>情况说明：</t>
  </si>
  <si>
    <t xml:space="preserve">【问题点描述】  </t>
  </si>
  <si>
    <t>1、里子压胶褶皱2件</t>
  </si>
  <si>
    <t>2、里子烫溢色1件</t>
  </si>
  <si>
    <t>3、少量脏污线毛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</si>
  <si>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</si>
  <si>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</si>
  <si>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</si>
  <si>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</si>
  <si>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</si>
  <si>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</si>
  <si>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</si>
  <si>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</si>
  <si>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</si>
  <si>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</si>
  <si>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</si>
  <si>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-0.5/-0.3</t>
  </si>
  <si>
    <t>-0.5/-0.5</t>
  </si>
  <si>
    <t>+0.5/+0.5</t>
  </si>
  <si>
    <t xml:space="preserve">+0.5/ +0.5   </t>
  </si>
  <si>
    <t>+0.5/0</t>
  </si>
  <si>
    <t>+1/+0.5</t>
  </si>
  <si>
    <t>+0.5/+0.8</t>
  </si>
  <si>
    <t>+1/+1</t>
  </si>
  <si>
    <t>+0.6/+0.5</t>
  </si>
  <si>
    <t>+0.7/0</t>
  </si>
  <si>
    <t>+0.8/0</t>
  </si>
  <si>
    <t>-0.4/0</t>
  </si>
  <si>
    <t>+0.3/0</t>
  </si>
  <si>
    <t>+0.9/+0.5</t>
  </si>
  <si>
    <t>+0.4/0</t>
  </si>
  <si>
    <t xml:space="preserve">     </t>
  </si>
  <si>
    <t>验货时间：1月11日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</si>
  <si>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</si>
  <si>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</si>
  <si>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</si>
  <si>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</si>
  <si>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</si>
  <si>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</si>
  <si>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</si>
  <si>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</si>
  <si>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</si>
  <si>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</si>
  <si>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</si>
  <si>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</si>
  <si>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</si>
  <si>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</si>
  <si>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</si>
  <si>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</si>
  <si>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</si>
  <si>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</si>
  <si>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2135#</t>
  </si>
  <si>
    <t>T800+TPU白膜+30D雪纱</t>
  </si>
  <si>
    <t>宝蓝色</t>
  </si>
  <si>
    <t>YES</t>
  </si>
  <si>
    <t>制表时间：2022/12/28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</si>
  <si>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</si>
  <si>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</si>
  <si>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</si>
  <si>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</si>
  <si>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</si>
  <si>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</si>
  <si>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</si>
  <si>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</si>
  <si>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</si>
  <si>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</si>
  <si>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</si>
  <si>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</si>
  <si>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</si>
  <si>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</si>
  <si>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</si>
  <si>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</si>
  <si>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</si>
  <si>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</si>
  <si>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</si>
  <si>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</si>
  <si>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</si>
  <si>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</si>
  <si>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</si>
  <si>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</si>
  <si>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</si>
  <si>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</si>
  <si>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</si>
  <si>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</si>
  <si>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</si>
  <si>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</si>
  <si>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</si>
  <si>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</si>
  <si>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</si>
  <si>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</si>
  <si>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</si>
  <si>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</si>
  <si>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</si>
  <si>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</si>
  <si>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</si>
  <si>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</si>
  <si>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</si>
  <si>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</si>
  <si>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</si>
  <si>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</si>
  <si>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制表时间：2022-12-30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</si>
  <si>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</si>
  <si>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</si>
  <si>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</si>
  <si>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</si>
  <si>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</si>
  <si>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</si>
  <si>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</si>
  <si>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</si>
  <si>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</si>
  <si>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</si>
  <si>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</si>
  <si>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</si>
  <si>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</si>
  <si>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</si>
  <si>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</si>
  <si>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</si>
  <si>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</si>
  <si>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油墨印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</si>
  <si>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</si>
  <si>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</si>
  <si>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</si>
  <si>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</si>
  <si>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</si>
  <si>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</si>
  <si>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</si>
  <si>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TABBAL81001</t>
  </si>
  <si>
    <t>旷野橘</t>
  </si>
  <si>
    <t>上海锦湾</t>
  </si>
  <si>
    <t>G14FWZD017</t>
  </si>
  <si>
    <t>制表时间：2022-10-25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</si>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</sst>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75" applyNumberFormat="0" applyAlignment="0" applyProtection="0">
      <alignment vertical="center"/>
    </xf>
    <xf numFmtId="0" fontId="46" fillId="16" borderId="71" applyNumberFormat="0" applyAlignment="0" applyProtection="0">
      <alignment vertical="center"/>
    </xf>
    <xf numFmtId="0" fontId="47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9" fillId="3" borderId="0" xfId="51" applyFont="1" applyFill="1"/>
    <xf numFmtId="0" fontId="10" fillId="0" borderId="0" xfId="0" applyFont="1" applyFill="1" applyAlignment="1">
      <alignment vertical="center"/>
    </xf>
    <xf numFmtId="0" fontId="11" fillId="3" borderId="9" xfId="51" applyFont="1" applyFill="1" applyBorder="1" applyAlignment="1">
      <alignment horizontal="center" vertical="center"/>
    </xf>
    <xf numFmtId="0" fontId="11" fillId="3" borderId="0" xfId="51" applyFont="1" applyFill="1" applyAlignment="1">
      <alignment horizontal="center" vertical="center"/>
    </xf>
    <xf numFmtId="0" fontId="12" fillId="0" borderId="2" xfId="53" applyFont="1" applyBorder="1" applyAlignment="1">
      <alignment horizontal="center"/>
    </xf>
    <xf numFmtId="0" fontId="11" fillId="3" borderId="10" xfId="51" applyFont="1" applyFill="1" applyBorder="1" applyAlignment="1">
      <alignment horizontal="left" vertical="center"/>
    </xf>
    <xf numFmtId="0" fontId="11" fillId="3" borderId="11" xfId="51" applyFont="1" applyFill="1" applyBorder="1" applyAlignment="1">
      <alignment horizontal="left" vertical="center"/>
    </xf>
    <xf numFmtId="0" fontId="12" fillId="0" borderId="3" xfId="53" applyFont="1" applyBorder="1" applyAlignment="1">
      <alignment horizontal="left" vertical="center"/>
    </xf>
    <xf numFmtId="0" fontId="12" fillId="0" borderId="3" xfId="53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3" applyFont="1" applyBorder="1" applyAlignment="1">
      <alignment horizontal="center" vertical="center"/>
    </xf>
    <xf numFmtId="0" fontId="12" fillId="0" borderId="7" xfId="53" applyFont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2" fillId="0" borderId="12" xfId="53" applyFont="1" applyBorder="1" applyAlignment="1">
      <alignment horizontal="center"/>
    </xf>
    <xf numFmtId="0" fontId="12" fillId="0" borderId="4" xfId="53" applyFont="1" applyBorder="1" applyAlignment="1">
      <alignment horizontal="center"/>
    </xf>
    <xf numFmtId="0" fontId="12" fillId="0" borderId="7" xfId="53" applyFont="1" applyBorder="1" applyAlignment="1">
      <alignment horizontal="center"/>
    </xf>
    <xf numFmtId="0" fontId="12" fillId="0" borderId="2" xfId="53" applyFont="1" applyFill="1" applyBorder="1" applyAlignment="1">
      <alignment horizontal="left"/>
    </xf>
    <xf numFmtId="0" fontId="12" fillId="0" borderId="2" xfId="53" applyFont="1" applyFill="1" applyBorder="1" applyAlignment="1">
      <alignment horizontal="center"/>
    </xf>
    <xf numFmtId="0" fontId="9" fillId="3" borderId="13" xfId="51" applyFont="1" applyFill="1" applyBorder="1" applyAlignment="1"/>
    <xf numFmtId="49" fontId="9" fillId="3" borderId="14" xfId="51" applyNumberFormat="1" applyFont="1" applyFill="1" applyBorder="1" applyAlignment="1">
      <alignment horizontal="center"/>
    </xf>
    <xf numFmtId="49" fontId="9" fillId="3" borderId="14" xfId="51" applyNumberFormat="1" applyFont="1" applyFill="1" applyBorder="1" applyAlignment="1">
      <alignment horizontal="right"/>
    </xf>
    <xf numFmtId="49" fontId="9" fillId="3" borderId="14" xfId="51" applyNumberFormat="1" applyFont="1" applyFill="1" applyBorder="1" applyAlignment="1">
      <alignment horizontal="right" vertical="center"/>
    </xf>
    <xf numFmtId="49" fontId="9" fillId="3" borderId="15" xfId="51" applyNumberFormat="1" applyFont="1" applyFill="1" applyBorder="1" applyAlignment="1">
      <alignment horizontal="center"/>
    </xf>
    <xf numFmtId="0" fontId="9" fillId="3" borderId="16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2" fillId="0" borderId="7" xfId="53" applyNumberFormat="1" applyFont="1" applyBorder="1" applyAlignment="1">
      <alignment horizontal="center"/>
    </xf>
    <xf numFmtId="49" fontId="12" fillId="0" borderId="2" xfId="53" applyNumberFormat="1" applyFont="1" applyBorder="1" applyAlignment="1">
      <alignment horizontal="center"/>
    </xf>
    <xf numFmtId="49" fontId="14" fillId="0" borderId="2" xfId="53" applyNumberFormat="1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40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41" xfId="52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18" fillId="0" borderId="21" xfId="50" applyFont="1" applyBorder="1" applyAlignment="1">
      <alignment vertical="center"/>
    </xf>
    <xf numFmtId="0" fontId="18" fillId="0" borderId="35" xfId="50" applyFont="1" applyBorder="1" applyAlignment="1">
      <alignment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128905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320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157480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61" customWidth="1"/>
    <col min="3" max="3" width="10.1666666666667" customWidth="1"/>
  </cols>
  <sheetData>
    <row r="1" ht="21" customHeight="1" spans="1:2">
      <c r="A1" s="362"/>
      <c r="B1" s="363" t="s">
        <v>0</v>
      </c>
    </row>
    <row r="2" spans="1:2">
      <c r="A2" s="9">
        <v>1</v>
      </c>
      <c r="B2" s="364" t="s">
        <v>1</v>
      </c>
    </row>
    <row r="3" spans="1:2">
      <c r="A3" s="9">
        <v>2</v>
      </c>
      <c r="B3" s="364" t="s">
        <v>2</v>
      </c>
    </row>
    <row r="4" spans="1:2">
      <c r="A4" s="9">
        <v>3</v>
      </c>
      <c r="B4" s="364" t="s">
        <v>3</v>
      </c>
    </row>
    <row r="5" spans="1:2">
      <c r="A5" s="9">
        <v>4</v>
      </c>
      <c r="B5" s="364" t="s">
        <v>4</v>
      </c>
    </row>
    <row r="6" spans="1:2">
      <c r="A6" s="9">
        <v>5</v>
      </c>
      <c r="B6" s="364" t="s">
        <v>5</v>
      </c>
    </row>
    <row r="7" spans="1:2">
      <c r="A7" s="9">
        <v>6</v>
      </c>
      <c r="B7" s="364" t="s">
        <v>6</v>
      </c>
    </row>
    <row r="8" s="360" customFormat="1" ht="15" customHeight="1" spans="1:2">
      <c r="A8" s="365">
        <v>7</v>
      </c>
      <c r="B8" s="366" t="s">
        <v>7</v>
      </c>
    </row>
    <row r="9" ht="19" customHeight="1" spans="1:2">
      <c r="A9" s="362"/>
      <c r="B9" s="367" t="s">
        <v>8</v>
      </c>
    </row>
    <row r="10" ht="16" customHeight="1" spans="1:2">
      <c r="A10" s="9">
        <v>1</v>
      </c>
      <c r="B10" s="368" t="s">
        <v>9</v>
      </c>
    </row>
    <row r="11" spans="1:2">
      <c r="A11" s="9">
        <v>2</v>
      </c>
      <c r="B11" s="364" t="s">
        <v>10</v>
      </c>
    </row>
    <row r="12" spans="1:2">
      <c r="A12" s="9">
        <v>3</v>
      </c>
      <c r="B12" s="366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64" t="s">
        <v>17</v>
      </c>
    </row>
    <row r="19" spans="1:2">
      <c r="A19" s="9"/>
      <c r="B19" s="364"/>
    </row>
    <row r="20" ht="20.25" spans="1:2">
      <c r="A20" s="362"/>
      <c r="B20" s="363" t="s">
        <v>18</v>
      </c>
    </row>
    <row r="21" spans="1:2">
      <c r="A21" s="9">
        <v>1</v>
      </c>
      <c r="B21" s="369" t="s">
        <v>19</v>
      </c>
    </row>
    <row r="22" spans="1:2">
      <c r="A22" s="9">
        <v>2</v>
      </c>
      <c r="B22" s="364" t="s">
        <v>20</v>
      </c>
    </row>
    <row r="23" spans="1:2">
      <c r="A23" s="9">
        <v>3</v>
      </c>
      <c r="B23" s="364" t="s">
        <v>21</v>
      </c>
    </row>
    <row r="24" spans="1:2">
      <c r="A24" s="9">
        <v>4</v>
      </c>
      <c r="B24" s="364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customFormat="1" spans="1:2">
      <c r="A27" s="9">
        <v>7</v>
      </c>
      <c r="B27" s="364" t="s">
        <v>25</v>
      </c>
    </row>
    <row r="28" spans="1:2">
      <c r="A28" s="9"/>
      <c r="B28" s="364"/>
    </row>
    <row r="29" ht="20.25" spans="1:2">
      <c r="A29" s="362"/>
      <c r="B29" s="363" t="s">
        <v>26</v>
      </c>
    </row>
    <row r="30" spans="1:2">
      <c r="A30" s="9">
        <v>1</v>
      </c>
      <c r="B30" s="369" t="s">
        <v>27</v>
      </c>
    </row>
    <row r="31" spans="1:2">
      <c r="A31" s="9">
        <v>2</v>
      </c>
      <c r="B31" s="364" t="s">
        <v>28</v>
      </c>
    </row>
    <row r="32" spans="1:2">
      <c r="A32" s="9">
        <v>3</v>
      </c>
      <c r="B32" s="364" t="s">
        <v>29</v>
      </c>
    </row>
    <row r="33" ht="28.5" spans="1:2">
      <c r="A33" s="9">
        <v>4</v>
      </c>
      <c r="B33" s="364" t="s">
        <v>30</v>
      </c>
    </row>
    <row r="34" spans="1:2">
      <c r="A34" s="9">
        <v>5</v>
      </c>
      <c r="B34" s="364" t="s">
        <v>31</v>
      </c>
    </row>
    <row r="35" spans="1:2">
      <c r="A35" s="9">
        <v>6</v>
      </c>
      <c r="B35" s="364" t="s">
        <v>32</v>
      </c>
    </row>
    <row r="36" customFormat="1" spans="1:2">
      <c r="A36" s="9">
        <v>7</v>
      </c>
      <c r="B36" s="364" t="s">
        <v>33</v>
      </c>
    </row>
    <row r="37" spans="1:2">
      <c r="A37" s="9"/>
      <c r="B37" s="364"/>
    </row>
    <row r="39" spans="1:2">
      <c r="A39" s="370" t="s">
        <v>34</v>
      </c>
      <c r="B39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B2" workbookViewId="0">
      <selection activeCell="C4" sqref="C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304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328</v>
      </c>
      <c r="H2" s="4"/>
      <c r="I2" s="4" t="s">
        <v>329</v>
      </c>
      <c r="J2" s="4"/>
      <c r="K2" s="6" t="s">
        <v>330</v>
      </c>
      <c r="L2" s="47" t="s">
        <v>331</v>
      </c>
      <c r="M2" s="20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48"/>
      <c r="M3" s="21"/>
    </row>
    <row r="4" ht="28.5" spans="1:13">
      <c r="A4" s="9">
        <v>1</v>
      </c>
      <c r="B4" s="10"/>
      <c r="C4" s="10" t="s">
        <v>320</v>
      </c>
      <c r="D4" s="11" t="s">
        <v>321</v>
      </c>
      <c r="E4" s="11" t="s">
        <v>322</v>
      </c>
      <c r="F4" s="11" t="s">
        <v>63</v>
      </c>
      <c r="G4" s="43">
        <v>0.015</v>
      </c>
      <c r="H4" s="12">
        <v>0.01</v>
      </c>
      <c r="I4" s="49">
        <v>0.005</v>
      </c>
      <c r="J4" s="49">
        <v>0.005</v>
      </c>
      <c r="K4" s="12" t="s">
        <v>335</v>
      </c>
      <c r="L4" s="10" t="s">
        <v>67</v>
      </c>
      <c r="M4" s="10" t="s">
        <v>323</v>
      </c>
    </row>
    <row r="5" ht="28.5" spans="1:13">
      <c r="A5" s="9">
        <v>2</v>
      </c>
      <c r="B5" s="10"/>
      <c r="C5" s="10" t="s">
        <v>320</v>
      </c>
      <c r="D5" s="11" t="s">
        <v>321</v>
      </c>
      <c r="E5" s="11" t="s">
        <v>322</v>
      </c>
      <c r="F5" s="11" t="s">
        <v>63</v>
      </c>
      <c r="G5" s="43">
        <v>0.02</v>
      </c>
      <c r="H5" s="43">
        <v>0.005</v>
      </c>
      <c r="I5" s="49">
        <v>0.005</v>
      </c>
      <c r="J5" s="49">
        <v>0.01</v>
      </c>
      <c r="K5" s="12" t="s">
        <v>336</v>
      </c>
      <c r="L5" s="10" t="s">
        <v>67</v>
      </c>
      <c r="M5" s="10" t="s">
        <v>323</v>
      </c>
    </row>
    <row r="6" ht="28.5" spans="1:13">
      <c r="A6" s="9">
        <v>3</v>
      </c>
      <c r="B6" s="10"/>
      <c r="C6" s="10" t="s">
        <v>320</v>
      </c>
      <c r="D6" s="44" t="s">
        <v>321</v>
      </c>
      <c r="E6" s="11" t="s">
        <v>322</v>
      </c>
      <c r="F6" s="11" t="s">
        <v>63</v>
      </c>
      <c r="G6" s="43">
        <v>0.015</v>
      </c>
      <c r="H6" s="43">
        <v>0.005</v>
      </c>
      <c r="I6" s="49">
        <v>0.005</v>
      </c>
      <c r="J6" s="49">
        <v>0.005</v>
      </c>
      <c r="K6" s="12" t="s">
        <v>335</v>
      </c>
      <c r="L6" s="10" t="s">
        <v>67</v>
      </c>
      <c r="M6" s="10" t="s">
        <v>323</v>
      </c>
    </row>
    <row r="7" spans="1:13">
      <c r="A7" s="9"/>
      <c r="B7" s="10"/>
      <c r="C7" s="10"/>
      <c r="D7" s="44"/>
      <c r="E7" s="11"/>
      <c r="F7" s="11"/>
      <c r="G7" s="43"/>
      <c r="H7" s="43"/>
      <c r="I7" s="49"/>
      <c r="J7" s="49"/>
      <c r="K7" s="10"/>
      <c r="L7" s="10"/>
      <c r="M7" s="10"/>
    </row>
    <row r="8" spans="1:13">
      <c r="A8" s="9"/>
      <c r="B8" s="10"/>
      <c r="C8" s="45"/>
      <c r="D8" s="44"/>
      <c r="E8" s="11"/>
      <c r="F8" s="11"/>
      <c r="G8" s="43"/>
      <c r="H8" s="43"/>
      <c r="I8" s="49"/>
      <c r="J8" s="49"/>
      <c r="K8" s="9"/>
      <c r="L8" s="10"/>
      <c r="M8" s="10"/>
    </row>
    <row r="9" spans="1:13">
      <c r="A9" s="9"/>
      <c r="B9" s="10"/>
      <c r="C9" s="45"/>
      <c r="D9" s="44"/>
      <c r="E9" s="11"/>
      <c r="F9" s="11"/>
      <c r="G9" s="43"/>
      <c r="H9" s="43"/>
      <c r="I9" s="49"/>
      <c r="J9" s="49"/>
      <c r="K9" s="9"/>
      <c r="L9" s="10"/>
      <c r="M9" s="10"/>
    </row>
    <row r="10" spans="1:13">
      <c r="A10" s="9"/>
      <c r="B10" s="11"/>
      <c r="C10" s="10"/>
      <c r="D10" s="44"/>
      <c r="E10" s="11"/>
      <c r="F10" s="11"/>
      <c r="G10" s="43"/>
      <c r="H10" s="43"/>
      <c r="I10" s="49"/>
      <c r="J10" s="49"/>
      <c r="K10" s="9"/>
      <c r="L10" s="10"/>
      <c r="M10" s="10"/>
    </row>
    <row r="11" spans="1:13">
      <c r="A11" s="9"/>
      <c r="B11" s="11"/>
      <c r="C11" s="10"/>
      <c r="D11" s="44"/>
      <c r="E11" s="11"/>
      <c r="F11" s="11"/>
      <c r="G11" s="43"/>
      <c r="H11" s="43"/>
      <c r="I11" s="49"/>
      <c r="J11" s="49"/>
      <c r="K11" s="9"/>
      <c r="L11" s="10"/>
      <c r="M11" s="10"/>
    </row>
    <row r="12" customFormat="1" spans="1:13">
      <c r="A12" s="9"/>
      <c r="B12" s="11"/>
      <c r="C12" s="10"/>
      <c r="D12" s="44"/>
      <c r="E12" s="10"/>
      <c r="F12" s="11"/>
      <c r="G12" s="43"/>
      <c r="H12" s="43"/>
      <c r="I12" s="49"/>
      <c r="J12" s="49"/>
      <c r="K12" s="9"/>
      <c r="L12" s="10"/>
      <c r="M12" s="10"/>
    </row>
    <row r="13" customFormat="1" spans="1:13">
      <c r="A13" s="9"/>
      <c r="B13" s="11"/>
      <c r="C13" s="10"/>
      <c r="D13" s="44"/>
      <c r="E13" s="10"/>
      <c r="F13" s="11"/>
      <c r="G13" s="43"/>
      <c r="H13" s="43"/>
      <c r="I13" s="49"/>
      <c r="J13" s="49"/>
      <c r="K13" s="9"/>
      <c r="L13" s="10"/>
      <c r="M13" s="10"/>
    </row>
    <row r="14" customFormat="1" spans="1:13">
      <c r="A14" s="9"/>
      <c r="B14" s="11"/>
      <c r="C14" s="10"/>
      <c r="D14" s="44"/>
      <c r="E14" s="11"/>
      <c r="F14" s="11"/>
      <c r="G14" s="43"/>
      <c r="H14" s="43"/>
      <c r="I14" s="49"/>
      <c r="J14" s="49"/>
      <c r="K14" s="9"/>
      <c r="L14" s="10"/>
      <c r="M14" s="10"/>
    </row>
    <row r="15" customFormat="1" spans="1:13">
      <c r="A15" s="9"/>
      <c r="B15" s="11"/>
      <c r="C15" s="10"/>
      <c r="D15" s="11"/>
      <c r="E15" s="11"/>
      <c r="F15" s="11"/>
      <c r="G15" s="43"/>
      <c r="H15" s="43"/>
      <c r="I15" s="49"/>
      <c r="J15" s="49"/>
      <c r="K15" s="9"/>
      <c r="L15" s="10"/>
      <c r="M15" s="10"/>
    </row>
    <row r="16" customFormat="1" spans="1:13">
      <c r="A16" s="9"/>
      <c r="B16" s="11"/>
      <c r="C16" s="10"/>
      <c r="D16" s="44"/>
      <c r="E16" s="11"/>
      <c r="F16" s="11"/>
      <c r="G16" s="43"/>
      <c r="H16" s="43"/>
      <c r="I16" s="49"/>
      <c r="J16" s="49"/>
      <c r="K16" s="9"/>
      <c r="L16" s="10"/>
      <c r="M16" s="10"/>
    </row>
    <row r="17" customFormat="1" spans="1:13">
      <c r="A17" s="9"/>
      <c r="B17" s="11"/>
      <c r="C17" s="10"/>
      <c r="D17" s="44"/>
      <c r="E17" s="11"/>
      <c r="F17" s="11"/>
      <c r="G17" s="43"/>
      <c r="H17" s="43"/>
      <c r="I17" s="49"/>
      <c r="J17" s="49"/>
      <c r="K17" s="9"/>
      <c r="L17" s="10"/>
      <c r="M17" s="10"/>
    </row>
    <row r="18" customFormat="1" spans="1:13">
      <c r="A18" s="9"/>
      <c r="B18" s="11"/>
      <c r="C18" s="10"/>
      <c r="D18" s="44"/>
      <c r="E18" s="11"/>
      <c r="F18" s="11"/>
      <c r="G18" s="43"/>
      <c r="H18" s="43"/>
      <c r="I18" s="49"/>
      <c r="J18" s="49"/>
      <c r="K18" s="9"/>
      <c r="L18" s="10"/>
      <c r="M18" s="10"/>
    </row>
    <row r="19" s="2" customFormat="1" ht="18.75" spans="1:13">
      <c r="A19" s="14" t="s">
        <v>337</v>
      </c>
      <c r="B19" s="15"/>
      <c r="C19" s="15"/>
      <c r="D19" s="15"/>
      <c r="E19" s="16"/>
      <c r="F19" s="17"/>
      <c r="G19" s="23"/>
      <c r="H19" s="14" t="s">
        <v>325</v>
      </c>
      <c r="I19" s="15"/>
      <c r="J19" s="15"/>
      <c r="K19" s="16"/>
      <c r="L19" s="50"/>
      <c r="M19" s="22"/>
    </row>
    <row r="20" ht="16.5" spans="1:13">
      <c r="A20" s="46" t="s">
        <v>338</v>
      </c>
      <c r="B20" s="4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1:M18 M1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view="pageBreakPreview" zoomScale="70" zoomScaleNormal="100" workbookViewId="0">
      <selection activeCell="E4" sqref="E4:E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340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29" t="s">
        <v>341</v>
      </c>
      <c r="H2" s="30"/>
      <c r="I2" s="40"/>
      <c r="J2" s="29" t="s">
        <v>342</v>
      </c>
      <c r="K2" s="30"/>
      <c r="L2" s="40"/>
      <c r="M2" s="29" t="s">
        <v>343</v>
      </c>
      <c r="N2" s="30"/>
      <c r="O2" s="40"/>
      <c r="P2" s="29" t="s">
        <v>344</v>
      </c>
      <c r="Q2" s="30"/>
      <c r="R2" s="40"/>
      <c r="S2" s="30" t="s">
        <v>345</v>
      </c>
      <c r="T2" s="30"/>
      <c r="U2" s="40"/>
      <c r="V2" s="25" t="s">
        <v>346</v>
      </c>
      <c r="W2" s="25" t="s">
        <v>318</v>
      </c>
    </row>
    <row r="3" s="1" customFormat="1" ht="16.5" spans="1:23">
      <c r="A3" s="7"/>
      <c r="B3" s="31"/>
      <c r="C3" s="31"/>
      <c r="D3" s="31"/>
      <c r="E3" s="31"/>
      <c r="F3" s="31"/>
      <c r="G3" s="4" t="s">
        <v>347</v>
      </c>
      <c r="H3" s="4" t="s">
        <v>68</v>
      </c>
      <c r="I3" s="4" t="s">
        <v>309</v>
      </c>
      <c r="J3" s="4" t="s">
        <v>347</v>
      </c>
      <c r="K3" s="4" t="s">
        <v>68</v>
      </c>
      <c r="L3" s="4" t="s">
        <v>309</v>
      </c>
      <c r="M3" s="4" t="s">
        <v>347</v>
      </c>
      <c r="N3" s="4" t="s">
        <v>68</v>
      </c>
      <c r="O3" s="4" t="s">
        <v>309</v>
      </c>
      <c r="P3" s="4" t="s">
        <v>347</v>
      </c>
      <c r="Q3" s="4" t="s">
        <v>68</v>
      </c>
      <c r="R3" s="4" t="s">
        <v>309</v>
      </c>
      <c r="S3" s="4" t="s">
        <v>347</v>
      </c>
      <c r="T3" s="4" t="s">
        <v>68</v>
      </c>
      <c r="U3" s="4" t="s">
        <v>309</v>
      </c>
      <c r="V3" s="42"/>
      <c r="W3" s="42"/>
    </row>
    <row r="4" ht="57" spans="1:23">
      <c r="A4" s="32" t="s">
        <v>348</v>
      </c>
      <c r="B4" s="32"/>
      <c r="C4" s="32" t="s">
        <v>320</v>
      </c>
      <c r="D4" s="33" t="s">
        <v>321</v>
      </c>
      <c r="E4" s="32" t="s">
        <v>322</v>
      </c>
      <c r="F4" s="32" t="s">
        <v>63</v>
      </c>
      <c r="G4" s="34" t="s">
        <v>349</v>
      </c>
      <c r="H4" s="34" t="s">
        <v>321</v>
      </c>
      <c r="I4" s="39"/>
      <c r="J4" s="34" t="s">
        <v>349</v>
      </c>
      <c r="K4" s="34" t="s">
        <v>321</v>
      </c>
      <c r="L4" s="41"/>
      <c r="M4" s="41" t="s">
        <v>350</v>
      </c>
      <c r="N4" s="39" t="s">
        <v>351</v>
      </c>
      <c r="O4" s="41" t="s">
        <v>352</v>
      </c>
      <c r="P4" s="41" t="s">
        <v>353</v>
      </c>
      <c r="Q4" s="39" t="s">
        <v>354</v>
      </c>
      <c r="R4" s="41" t="s">
        <v>355</v>
      </c>
      <c r="S4" s="39" t="s">
        <v>356</v>
      </c>
      <c r="T4" s="39" t="s">
        <v>357</v>
      </c>
      <c r="U4" s="39" t="s">
        <v>358</v>
      </c>
      <c r="V4" s="39" t="s">
        <v>95</v>
      </c>
      <c r="W4" s="10" t="s">
        <v>323</v>
      </c>
    </row>
    <row r="5" ht="16.5" spans="1:23">
      <c r="A5" s="35"/>
      <c r="B5" s="35"/>
      <c r="C5" s="35"/>
      <c r="D5" s="36"/>
      <c r="E5" s="35"/>
      <c r="F5" s="35"/>
      <c r="G5" s="29" t="s">
        <v>359</v>
      </c>
      <c r="H5" s="30"/>
      <c r="I5" s="40"/>
      <c r="J5" s="29" t="s">
        <v>360</v>
      </c>
      <c r="K5" s="30"/>
      <c r="L5" s="40"/>
      <c r="M5" s="29" t="s">
        <v>361</v>
      </c>
      <c r="N5" s="30"/>
      <c r="O5" s="40"/>
      <c r="P5" s="29" t="s">
        <v>362</v>
      </c>
      <c r="Q5" s="30"/>
      <c r="R5" s="40"/>
      <c r="S5" s="30" t="s">
        <v>363</v>
      </c>
      <c r="T5" s="30"/>
      <c r="U5" s="40"/>
      <c r="V5" s="10"/>
      <c r="W5" s="10"/>
    </row>
    <row r="6" ht="16.5" spans="1:23">
      <c r="A6" s="35"/>
      <c r="B6" s="35"/>
      <c r="C6" s="35"/>
      <c r="D6" s="36"/>
      <c r="E6" s="35"/>
      <c r="F6" s="35"/>
      <c r="G6" s="4" t="s">
        <v>347</v>
      </c>
      <c r="H6" s="4" t="s">
        <v>68</v>
      </c>
      <c r="I6" s="4" t="s">
        <v>309</v>
      </c>
      <c r="J6" s="4" t="s">
        <v>347</v>
      </c>
      <c r="K6" s="4" t="s">
        <v>68</v>
      </c>
      <c r="L6" s="4" t="s">
        <v>309</v>
      </c>
      <c r="M6" s="4" t="s">
        <v>347</v>
      </c>
      <c r="N6" s="4" t="s">
        <v>68</v>
      </c>
      <c r="O6" s="4" t="s">
        <v>309</v>
      </c>
      <c r="P6" s="4" t="s">
        <v>347</v>
      </c>
      <c r="Q6" s="4" t="s">
        <v>68</v>
      </c>
      <c r="R6" s="4" t="s">
        <v>309</v>
      </c>
      <c r="S6" s="4" t="s">
        <v>347</v>
      </c>
      <c r="T6" s="4" t="s">
        <v>68</v>
      </c>
      <c r="U6" s="4" t="s">
        <v>309</v>
      </c>
      <c r="V6" s="10"/>
      <c r="W6" s="10"/>
    </row>
    <row r="7" ht="57" customHeight="1" spans="1:23">
      <c r="A7" s="37"/>
      <c r="B7" s="37"/>
      <c r="C7" s="37"/>
      <c r="D7" s="38"/>
      <c r="E7" s="37"/>
      <c r="F7" s="37"/>
      <c r="G7" s="39" t="s">
        <v>364</v>
      </c>
      <c r="H7" s="39" t="s">
        <v>365</v>
      </c>
      <c r="I7" s="39" t="s">
        <v>358</v>
      </c>
      <c r="J7" s="39" t="s">
        <v>366</v>
      </c>
      <c r="K7" s="39" t="s">
        <v>367</v>
      </c>
      <c r="L7" s="39" t="s">
        <v>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2" customFormat="1" ht="18.75" spans="1:23">
      <c r="A8" s="14" t="s">
        <v>369</v>
      </c>
      <c r="B8" s="15"/>
      <c r="C8" s="15"/>
      <c r="D8" s="15"/>
      <c r="E8" s="16"/>
      <c r="F8" s="17"/>
      <c r="G8" s="23"/>
      <c r="H8" s="28"/>
      <c r="I8" s="28"/>
      <c r="J8" s="14" t="s">
        <v>325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  <c r="V8" s="15"/>
      <c r="W8" s="22"/>
    </row>
    <row r="9" ht="16.5" spans="1:23">
      <c r="A9" s="18" t="s">
        <v>370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8:E8"/>
    <mergeCell ref="F8:G8"/>
    <mergeCell ref="J8:U8"/>
    <mergeCell ref="A9:W9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zoomScale="125" zoomScaleNormal="125" workbookViewId="0">
      <selection activeCell="E3" sqref="E3"/>
    </sheetView>
  </sheetViews>
  <sheetFormatPr defaultColWidth="9" defaultRowHeight="14.25" outlineLevelRow="7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372</v>
      </c>
      <c r="B2" s="25" t="s">
        <v>305</v>
      </c>
      <c r="C2" s="25" t="s">
        <v>306</v>
      </c>
      <c r="D2" s="25" t="s">
        <v>307</v>
      </c>
      <c r="E2" s="25" t="s">
        <v>308</v>
      </c>
      <c r="F2" s="25" t="s">
        <v>309</v>
      </c>
      <c r="G2" s="24" t="s">
        <v>373</v>
      </c>
      <c r="H2" s="24" t="s">
        <v>374</v>
      </c>
      <c r="I2" s="24" t="s">
        <v>375</v>
      </c>
      <c r="J2" s="24" t="s">
        <v>374</v>
      </c>
      <c r="K2" s="24" t="s">
        <v>376</v>
      </c>
      <c r="L2" s="24" t="s">
        <v>374</v>
      </c>
      <c r="M2" s="25" t="s">
        <v>346</v>
      </c>
      <c r="N2" s="25" t="s">
        <v>318</v>
      </c>
    </row>
    <row r="3" spans="1:14">
      <c r="A3" s="26">
        <v>44928</v>
      </c>
      <c r="B3" s="10" t="s">
        <v>320</v>
      </c>
      <c r="C3" s="10"/>
      <c r="D3" s="10" t="s">
        <v>322</v>
      </c>
      <c r="E3" s="10" t="s">
        <v>63</v>
      </c>
      <c r="F3" s="10"/>
      <c r="G3" s="27">
        <v>0.416666666666667</v>
      </c>
      <c r="H3" s="10" t="s">
        <v>377</v>
      </c>
      <c r="I3" s="27"/>
      <c r="J3" s="10"/>
      <c r="K3" s="10"/>
      <c r="L3" s="10"/>
      <c r="M3" s="10">
        <v>5500</v>
      </c>
      <c r="N3" s="10" t="s">
        <v>323</v>
      </c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="2" customFormat="1" ht="18.75" spans="1:14">
      <c r="A7" s="14" t="s">
        <v>378</v>
      </c>
      <c r="B7" s="15"/>
      <c r="C7" s="15"/>
      <c r="D7" s="16"/>
      <c r="E7" s="17"/>
      <c r="F7" s="28"/>
      <c r="G7" s="23"/>
      <c r="H7" s="28"/>
      <c r="I7" s="14" t="s">
        <v>325</v>
      </c>
      <c r="J7" s="15"/>
      <c r="K7" s="15"/>
      <c r="L7" s="15"/>
      <c r="M7" s="15"/>
      <c r="N7" s="22"/>
    </row>
    <row r="8" ht="16.5" spans="1:14">
      <c r="A8" s="18" t="s">
        <v>379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N3 N4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C6" sqref="C6"/>
    </sheetView>
  </sheetViews>
  <sheetFormatPr defaultColWidth="9" defaultRowHeight="14.25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346</v>
      </c>
      <c r="L2" s="5" t="s">
        <v>318</v>
      </c>
    </row>
    <row r="3" ht="42.75" spans="1:12">
      <c r="A3" s="9" t="s">
        <v>385</v>
      </c>
      <c r="B3" s="9"/>
      <c r="C3" s="10" t="s">
        <v>320</v>
      </c>
      <c r="D3" s="11"/>
      <c r="E3" s="11" t="s">
        <v>322</v>
      </c>
      <c r="F3" s="11" t="s">
        <v>63</v>
      </c>
      <c r="G3" s="11" t="s">
        <v>386</v>
      </c>
      <c r="H3" s="10" t="s">
        <v>387</v>
      </c>
      <c r="I3" s="10"/>
      <c r="J3" s="10"/>
      <c r="K3" s="10"/>
      <c r="L3" s="10" t="s">
        <v>323</v>
      </c>
    </row>
    <row r="4" spans="1:12">
      <c r="A4" s="9"/>
      <c r="B4" s="9"/>
      <c r="C4" s="10"/>
      <c r="D4" s="11"/>
      <c r="E4" s="11"/>
      <c r="F4" s="11"/>
      <c r="G4" s="11"/>
      <c r="H4" s="10"/>
      <c r="I4" s="10"/>
      <c r="J4" s="10"/>
      <c r="K4" s="10"/>
      <c r="L4" s="10"/>
    </row>
    <row r="5" spans="1:12">
      <c r="A5" s="9"/>
      <c r="B5" s="9"/>
      <c r="C5" s="10"/>
      <c r="D5" s="11"/>
      <c r="E5" s="11"/>
      <c r="F5" s="11"/>
      <c r="G5" s="11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369</v>
      </c>
      <c r="B9" s="15"/>
      <c r="C9" s="15"/>
      <c r="D9" s="15"/>
      <c r="E9" s="16"/>
      <c r="F9" s="17"/>
      <c r="G9" s="23"/>
      <c r="H9" s="14" t="s">
        <v>325</v>
      </c>
      <c r="I9" s="15"/>
      <c r="J9" s="15"/>
      <c r="K9" s="15"/>
      <c r="L9" s="22"/>
    </row>
    <row r="10" ht="16.5" spans="1:12">
      <c r="A10" s="18" t="s">
        <v>388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389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304</v>
      </c>
      <c r="B2" s="5" t="s">
        <v>309</v>
      </c>
      <c r="C2" s="5" t="s">
        <v>347</v>
      </c>
      <c r="D2" s="5" t="s">
        <v>307</v>
      </c>
      <c r="E2" s="5" t="s">
        <v>308</v>
      </c>
      <c r="F2" s="4" t="s">
        <v>390</v>
      </c>
      <c r="G2" s="4" t="s">
        <v>329</v>
      </c>
      <c r="H2" s="6" t="s">
        <v>330</v>
      </c>
      <c r="I2" s="20" t="s">
        <v>332</v>
      </c>
    </row>
    <row r="3" s="1" customFormat="1" ht="16.5" spans="1:9">
      <c r="A3" s="4"/>
      <c r="B3" s="7"/>
      <c r="C3" s="7"/>
      <c r="D3" s="7"/>
      <c r="E3" s="7"/>
      <c r="F3" s="4" t="s">
        <v>391</v>
      </c>
      <c r="G3" s="4" t="s">
        <v>333</v>
      </c>
      <c r="H3" s="8"/>
      <c r="I3" s="21"/>
    </row>
    <row r="4" spans="1:9">
      <c r="A4" s="9">
        <v>1</v>
      </c>
      <c r="B4" s="9" t="s">
        <v>392</v>
      </c>
      <c r="C4" s="10" t="s">
        <v>393</v>
      </c>
      <c r="D4" s="10" t="s">
        <v>394</v>
      </c>
      <c r="E4" s="11" t="s">
        <v>395</v>
      </c>
      <c r="F4" s="12">
        <v>0.03</v>
      </c>
      <c r="G4" s="13">
        <v>0.01</v>
      </c>
      <c r="H4" s="12">
        <v>0.04</v>
      </c>
      <c r="I4" s="10" t="s">
        <v>323</v>
      </c>
    </row>
    <row r="5" spans="1:9">
      <c r="A5" s="9">
        <v>2</v>
      </c>
      <c r="B5" s="9" t="s">
        <v>392</v>
      </c>
      <c r="C5" s="10" t="s">
        <v>393</v>
      </c>
      <c r="D5" s="10" t="s">
        <v>396</v>
      </c>
      <c r="E5" s="11" t="s">
        <v>395</v>
      </c>
      <c r="F5" s="12">
        <v>0.02</v>
      </c>
      <c r="G5" s="13">
        <v>0.01</v>
      </c>
      <c r="H5" s="12">
        <v>0.03</v>
      </c>
      <c r="I5" s="10" t="s">
        <v>323</v>
      </c>
    </row>
    <row r="6" spans="1:9">
      <c r="A6" s="9">
        <v>3</v>
      </c>
      <c r="B6" s="9" t="s">
        <v>397</v>
      </c>
      <c r="C6" s="10" t="s">
        <v>398</v>
      </c>
      <c r="D6" s="10" t="s">
        <v>394</v>
      </c>
      <c r="E6" s="11" t="s">
        <v>395</v>
      </c>
      <c r="F6" s="12">
        <v>0.02</v>
      </c>
      <c r="G6" s="13">
        <v>0.01</v>
      </c>
      <c r="H6" s="12">
        <v>0.03</v>
      </c>
      <c r="I6" s="10" t="s">
        <v>323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399</v>
      </c>
      <c r="B11" s="15"/>
      <c r="C11" s="15"/>
      <c r="D11" s="16"/>
      <c r="E11" s="17"/>
      <c r="F11" s="14" t="s">
        <v>325</v>
      </c>
      <c r="G11" s="15"/>
      <c r="H11" s="16"/>
      <c r="I11" s="22"/>
    </row>
    <row r="12" ht="16.5" spans="1:9">
      <c r="A12" s="18" t="s">
        <v>400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F8" sqref="F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0" t="s">
        <v>35</v>
      </c>
      <c r="C2" s="341"/>
      <c r="D2" s="341"/>
      <c r="E2" s="341"/>
      <c r="F2" s="341"/>
      <c r="G2" s="341"/>
      <c r="H2" s="341"/>
      <c r="I2" s="355"/>
    </row>
    <row r="3" ht="28" customHeight="1" spans="2:9">
      <c r="B3" s="342"/>
      <c r="C3" s="343"/>
      <c r="D3" s="344" t="s">
        <v>36</v>
      </c>
      <c r="E3" s="345"/>
      <c r="F3" s="346" t="s">
        <v>37</v>
      </c>
      <c r="G3" s="347"/>
      <c r="H3" s="344" t="s">
        <v>38</v>
      </c>
      <c r="I3" s="356"/>
    </row>
    <row r="4" ht="28" customHeight="1" spans="2:9">
      <c r="B4" s="342" t="s">
        <v>39</v>
      </c>
      <c r="C4" s="343" t="s">
        <v>40</v>
      </c>
      <c r="D4" s="343" t="s">
        <v>41</v>
      </c>
      <c r="E4" s="343" t="s">
        <v>42</v>
      </c>
      <c r="F4" s="348" t="s">
        <v>41</v>
      </c>
      <c r="G4" s="348" t="s">
        <v>42</v>
      </c>
      <c r="H4" s="343" t="s">
        <v>41</v>
      </c>
      <c r="I4" s="357" t="s">
        <v>42</v>
      </c>
    </row>
    <row r="5" ht="28" customHeight="1" spans="2:9">
      <c r="B5" s="349" t="s">
        <v>43</v>
      </c>
      <c r="C5" s="9">
        <v>13</v>
      </c>
      <c r="D5" s="9">
        <v>0</v>
      </c>
      <c r="E5" s="9">
        <v>1</v>
      </c>
      <c r="F5" s="350">
        <v>0</v>
      </c>
      <c r="G5" s="350">
        <v>1</v>
      </c>
      <c r="H5" s="9">
        <v>1</v>
      </c>
      <c r="I5" s="358">
        <v>2</v>
      </c>
    </row>
    <row r="6" ht="28" customHeight="1" spans="2:9">
      <c r="B6" s="349" t="s">
        <v>44</v>
      </c>
      <c r="C6" s="9">
        <v>20</v>
      </c>
      <c r="D6" s="9">
        <v>0</v>
      </c>
      <c r="E6" s="9">
        <v>1</v>
      </c>
      <c r="F6" s="350">
        <v>1</v>
      </c>
      <c r="G6" s="350">
        <v>2</v>
      </c>
      <c r="H6" s="9">
        <v>2</v>
      </c>
      <c r="I6" s="358">
        <v>3</v>
      </c>
    </row>
    <row r="7" ht="28" customHeight="1" spans="2:9">
      <c r="B7" s="349" t="s">
        <v>45</v>
      </c>
      <c r="C7" s="9">
        <v>32</v>
      </c>
      <c r="D7" s="9">
        <v>0</v>
      </c>
      <c r="E7" s="9">
        <v>1</v>
      </c>
      <c r="F7" s="350">
        <v>2</v>
      </c>
      <c r="G7" s="350">
        <v>3</v>
      </c>
      <c r="H7" s="9">
        <v>3</v>
      </c>
      <c r="I7" s="358">
        <v>4</v>
      </c>
    </row>
    <row r="8" ht="28" customHeight="1" spans="2:9">
      <c r="B8" s="349" t="s">
        <v>46</v>
      </c>
      <c r="C8" s="9">
        <v>50</v>
      </c>
      <c r="D8" s="9">
        <v>1</v>
      </c>
      <c r="E8" s="9">
        <v>2</v>
      </c>
      <c r="F8" s="350">
        <v>3</v>
      </c>
      <c r="G8" s="350">
        <v>4</v>
      </c>
      <c r="H8" s="9">
        <v>5</v>
      </c>
      <c r="I8" s="358">
        <v>6</v>
      </c>
    </row>
    <row r="9" ht="28" customHeight="1" spans="2:9">
      <c r="B9" s="349" t="s">
        <v>47</v>
      </c>
      <c r="C9" s="9">
        <v>80</v>
      </c>
      <c r="D9" s="9">
        <v>2</v>
      </c>
      <c r="E9" s="9">
        <v>3</v>
      </c>
      <c r="F9" s="350">
        <v>5</v>
      </c>
      <c r="G9" s="350">
        <v>6</v>
      </c>
      <c r="H9" s="9">
        <v>7</v>
      </c>
      <c r="I9" s="358">
        <v>8</v>
      </c>
    </row>
    <row r="10" ht="28" customHeight="1" spans="2:9">
      <c r="B10" s="349" t="s">
        <v>48</v>
      </c>
      <c r="C10" s="9">
        <v>125</v>
      </c>
      <c r="D10" s="9">
        <v>3</v>
      </c>
      <c r="E10" s="9">
        <v>4</v>
      </c>
      <c r="F10" s="350">
        <v>7</v>
      </c>
      <c r="G10" s="350">
        <v>8</v>
      </c>
      <c r="H10" s="9">
        <v>10</v>
      </c>
      <c r="I10" s="358">
        <v>11</v>
      </c>
    </row>
    <row r="11" ht="28" customHeight="1" spans="2:9">
      <c r="B11" s="349" t="s">
        <v>49</v>
      </c>
      <c r="C11" s="9">
        <v>200</v>
      </c>
      <c r="D11" s="9">
        <v>5</v>
      </c>
      <c r="E11" s="9">
        <v>6</v>
      </c>
      <c r="F11" s="350">
        <v>10</v>
      </c>
      <c r="G11" s="350">
        <v>11</v>
      </c>
      <c r="H11" s="9">
        <v>14</v>
      </c>
      <c r="I11" s="358">
        <v>15</v>
      </c>
    </row>
    <row r="12" ht="28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51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2" t="s">
        <v>58</v>
      </c>
      <c r="J2" s="252"/>
      <c r="K2" s="253"/>
    </row>
    <row r="3" ht="14.2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4.25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44941</v>
      </c>
      <c r="G4" s="189"/>
      <c r="H4" s="184" t="s">
        <v>65</v>
      </c>
      <c r="I4" s="187"/>
      <c r="J4" s="185" t="s">
        <v>66</v>
      </c>
      <c r="K4" s="186" t="s">
        <v>67</v>
      </c>
    </row>
    <row r="5" ht="14.25" spans="1:11">
      <c r="A5" s="190" t="s">
        <v>68</v>
      </c>
      <c r="B5" s="185" t="s">
        <v>69</v>
      </c>
      <c r="C5" s="186"/>
      <c r="D5" s="184" t="s">
        <v>70</v>
      </c>
      <c r="E5" s="187"/>
      <c r="F5" s="188">
        <v>44927</v>
      </c>
      <c r="G5" s="189"/>
      <c r="H5" s="184" t="s">
        <v>71</v>
      </c>
      <c r="I5" s="187"/>
      <c r="J5" s="185" t="s">
        <v>66</v>
      </c>
      <c r="K5" s="186" t="s">
        <v>67</v>
      </c>
    </row>
    <row r="6" ht="14.25" spans="1:11">
      <c r="A6" s="184" t="s">
        <v>72</v>
      </c>
      <c r="B6" s="193">
        <v>1</v>
      </c>
      <c r="C6" s="194">
        <v>6</v>
      </c>
      <c r="D6" s="190" t="s">
        <v>73</v>
      </c>
      <c r="E6" s="214"/>
      <c r="F6" s="188">
        <v>44936</v>
      </c>
      <c r="G6" s="189"/>
      <c r="H6" s="184" t="s">
        <v>74</v>
      </c>
      <c r="I6" s="187"/>
      <c r="J6" s="185" t="s">
        <v>66</v>
      </c>
      <c r="K6" s="186" t="s">
        <v>67</v>
      </c>
    </row>
    <row r="7" ht="14.25" spans="1:11">
      <c r="A7" s="184" t="s">
        <v>75</v>
      </c>
      <c r="B7" s="196">
        <v>350</v>
      </c>
      <c r="C7" s="197"/>
      <c r="D7" s="190" t="s">
        <v>76</v>
      </c>
      <c r="E7" s="213"/>
      <c r="F7" s="188">
        <v>44937</v>
      </c>
      <c r="G7" s="189"/>
      <c r="H7" s="184" t="s">
        <v>77</v>
      </c>
      <c r="I7" s="187"/>
      <c r="J7" s="185" t="s">
        <v>66</v>
      </c>
      <c r="K7" s="186" t="s">
        <v>67</v>
      </c>
    </row>
    <row r="8" ht="28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44939</v>
      </c>
      <c r="G8" s="205"/>
      <c r="H8" s="202" t="s">
        <v>81</v>
      </c>
      <c r="I8" s="203"/>
      <c r="J8" s="223" t="s">
        <v>66</v>
      </c>
      <c r="K8" s="262" t="s">
        <v>67</v>
      </c>
    </row>
    <row r="9" ht="1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2"/>
    </row>
    <row r="11" ht="14.2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3" t="s">
        <v>86</v>
      </c>
    </row>
    <row r="12" ht="14.25" spans="1:11">
      <c r="A12" s="190" t="s">
        <v>90</v>
      </c>
      <c r="B12" s="212" t="s">
        <v>85</v>
      </c>
      <c r="C12" s="185" t="s">
        <v>86</v>
      </c>
      <c r="D12" s="213"/>
      <c r="E12" s="214" t="s">
        <v>91</v>
      </c>
      <c r="F12" s="212" t="s">
        <v>85</v>
      </c>
      <c r="G12" s="185" t="s">
        <v>86</v>
      </c>
      <c r="H12" s="185" t="s">
        <v>88</v>
      </c>
      <c r="I12" s="214" t="s">
        <v>92</v>
      </c>
      <c r="J12" s="212" t="s">
        <v>85</v>
      </c>
      <c r="K12" s="186" t="s">
        <v>86</v>
      </c>
    </row>
    <row r="13" ht="14.25" spans="1:11">
      <c r="A13" s="190" t="s">
        <v>93</v>
      </c>
      <c r="B13" s="212" t="s">
        <v>85</v>
      </c>
      <c r="C13" s="185" t="s">
        <v>86</v>
      </c>
      <c r="D13" s="213"/>
      <c r="E13" s="214" t="s">
        <v>94</v>
      </c>
      <c r="F13" s="185" t="s">
        <v>95</v>
      </c>
      <c r="G13" s="185" t="s">
        <v>96</v>
      </c>
      <c r="H13" s="185" t="s">
        <v>88</v>
      </c>
      <c r="I13" s="214" t="s">
        <v>97</v>
      </c>
      <c r="J13" s="212" t="s">
        <v>85</v>
      </c>
      <c r="K13" s="186" t="s">
        <v>86</v>
      </c>
    </row>
    <row r="14" ht="1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5"/>
    </row>
    <row r="15" ht="1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2"/>
    </row>
    <row r="16" ht="14.2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3" t="s">
        <v>96</v>
      </c>
    </row>
    <row r="17" customHeight="1" spans="1:22">
      <c r="A17" s="195" t="s">
        <v>103</v>
      </c>
      <c r="B17" s="185" t="s">
        <v>95</v>
      </c>
      <c r="C17" s="185" t="s">
        <v>96</v>
      </c>
      <c r="D17" s="191"/>
      <c r="E17" s="229" t="s">
        <v>104</v>
      </c>
      <c r="F17" s="185" t="s">
        <v>95</v>
      </c>
      <c r="G17" s="185" t="s">
        <v>96</v>
      </c>
      <c r="H17" s="291"/>
      <c r="I17" s="229" t="s">
        <v>105</v>
      </c>
      <c r="J17" s="185" t="s">
        <v>95</v>
      </c>
      <c r="K17" s="186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5"/>
    </row>
    <row r="19" s="276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2"/>
    </row>
    <row r="20" customHeight="1" spans="1:11">
      <c r="A20" s="294" t="s">
        <v>108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6"/>
    </row>
    <row r="21" ht="21.75" customHeight="1" spans="1:11">
      <c r="A21" s="296" t="s">
        <v>109</v>
      </c>
      <c r="B21" s="229" t="s">
        <v>110</v>
      </c>
      <c r="C21" s="229" t="s">
        <v>111</v>
      </c>
      <c r="D21" s="229" t="s">
        <v>112</v>
      </c>
      <c r="E21" s="229" t="s">
        <v>113</v>
      </c>
      <c r="F21" s="229" t="s">
        <v>114</v>
      </c>
      <c r="G21" s="229" t="s">
        <v>115</v>
      </c>
      <c r="H21" s="229"/>
      <c r="I21" s="229"/>
      <c r="J21" s="229"/>
      <c r="K21" s="265" t="s">
        <v>116</v>
      </c>
    </row>
    <row r="22" customHeight="1" spans="1:11">
      <c r="A22" s="198" t="s">
        <v>117</v>
      </c>
      <c r="B22" s="297" t="s">
        <v>95</v>
      </c>
      <c r="C22" s="297" t="s">
        <v>95</v>
      </c>
      <c r="D22" s="297" t="s">
        <v>95</v>
      </c>
      <c r="E22" s="297" t="s">
        <v>95</v>
      </c>
      <c r="F22" s="297" t="s">
        <v>95</v>
      </c>
      <c r="G22" s="297" t="s">
        <v>95</v>
      </c>
      <c r="H22" s="297"/>
      <c r="I22" s="297"/>
      <c r="J22" s="297"/>
      <c r="K22" s="327"/>
    </row>
    <row r="23" customHeight="1" spans="1:11">
      <c r="A23" s="198"/>
      <c r="B23" s="297"/>
      <c r="C23" s="297"/>
      <c r="D23" s="297"/>
      <c r="E23" s="297"/>
      <c r="F23" s="297"/>
      <c r="G23" s="297"/>
      <c r="H23" s="297"/>
      <c r="I23" s="297"/>
      <c r="J23" s="297"/>
      <c r="K23" s="328"/>
    </row>
    <row r="24" customHeight="1" spans="1:11">
      <c r="A24" s="198"/>
      <c r="B24" s="297"/>
      <c r="C24" s="297"/>
      <c r="D24" s="297"/>
      <c r="E24" s="297"/>
      <c r="F24" s="297"/>
      <c r="G24" s="297"/>
      <c r="H24" s="297"/>
      <c r="I24" s="297"/>
      <c r="J24" s="297"/>
      <c r="K24" s="328"/>
    </row>
    <row r="25" customHeight="1" spans="1:11">
      <c r="A25" s="198"/>
      <c r="B25" s="297"/>
      <c r="C25" s="297"/>
      <c r="D25" s="297"/>
      <c r="E25" s="297"/>
      <c r="F25" s="297"/>
      <c r="G25" s="297"/>
      <c r="H25" s="297"/>
      <c r="I25" s="297"/>
      <c r="J25" s="297"/>
      <c r="K25" s="329"/>
    </row>
    <row r="26" customHeight="1" spans="1:11">
      <c r="A26" s="198"/>
      <c r="B26" s="297"/>
      <c r="C26" s="297"/>
      <c r="D26" s="297"/>
      <c r="E26" s="297"/>
      <c r="F26" s="297"/>
      <c r="G26" s="297"/>
      <c r="H26" s="297"/>
      <c r="I26" s="297"/>
      <c r="J26" s="297"/>
      <c r="K26" s="329"/>
    </row>
    <row r="27" customHeight="1" spans="1:11">
      <c r="A27" s="198"/>
      <c r="B27" s="297"/>
      <c r="C27" s="297"/>
      <c r="D27" s="297"/>
      <c r="E27" s="297"/>
      <c r="F27" s="297"/>
      <c r="G27" s="297"/>
      <c r="H27" s="297"/>
      <c r="I27" s="297"/>
      <c r="J27" s="297"/>
      <c r="K27" s="329"/>
    </row>
    <row r="28" customHeight="1" spans="1:11">
      <c r="A28" s="198"/>
      <c r="B28" s="297"/>
      <c r="C28" s="297"/>
      <c r="D28" s="297"/>
      <c r="E28" s="297"/>
      <c r="F28" s="297"/>
      <c r="G28" s="297"/>
      <c r="H28" s="297"/>
      <c r="I28" s="297"/>
      <c r="J28" s="297"/>
      <c r="K28" s="329"/>
    </row>
    <row r="29" ht="18" customHeight="1" spans="1:11">
      <c r="A29" s="298" t="s">
        <v>118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0"/>
    </row>
    <row r="30" ht="18.75" customHeight="1" spans="1:11">
      <c r="A30" s="300" t="s">
        <v>119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1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2"/>
    </row>
    <row r="32" ht="18" customHeight="1" spans="1:11">
      <c r="A32" s="298" t="s">
        <v>120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ht="14.25" spans="1:11">
      <c r="A33" s="304" t="s">
        <v>121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3"/>
    </row>
    <row r="34" ht="15" spans="1:11">
      <c r="A34" s="102" t="s">
        <v>122</v>
      </c>
      <c r="B34" s="104"/>
      <c r="C34" s="185" t="s">
        <v>66</v>
      </c>
      <c r="D34" s="185" t="s">
        <v>67</v>
      </c>
      <c r="E34" s="306" t="s">
        <v>123</v>
      </c>
      <c r="F34" s="307"/>
      <c r="G34" s="307"/>
      <c r="H34" s="307"/>
      <c r="I34" s="307"/>
      <c r="J34" s="307"/>
      <c r="K34" s="334"/>
    </row>
    <row r="35" ht="15" spans="1:11">
      <c r="A35" s="308" t="s">
        <v>124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4.25" spans="1:11">
      <c r="A36" s="309" t="s">
        <v>125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5"/>
    </row>
    <row r="37" ht="14.25" spans="1:11">
      <c r="A37" s="236" t="s">
        <v>126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4.2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" spans="1:11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" spans="1:11">
      <c r="A44" s="280" t="s">
        <v>128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2"/>
    </row>
    <row r="45" ht="14.25" spans="1:11">
      <c r="A45" s="287" t="s">
        <v>129</v>
      </c>
      <c r="B45" s="284" t="s">
        <v>95</v>
      </c>
      <c r="C45" s="284" t="s">
        <v>96</v>
      </c>
      <c r="D45" s="284" t="s">
        <v>88</v>
      </c>
      <c r="E45" s="289" t="s">
        <v>130</v>
      </c>
      <c r="F45" s="284" t="s">
        <v>95</v>
      </c>
      <c r="G45" s="284" t="s">
        <v>96</v>
      </c>
      <c r="H45" s="284" t="s">
        <v>88</v>
      </c>
      <c r="I45" s="289" t="s">
        <v>131</v>
      </c>
      <c r="J45" s="284" t="s">
        <v>95</v>
      </c>
      <c r="K45" s="323" t="s">
        <v>96</v>
      </c>
    </row>
    <row r="46" ht="14.25" spans="1:11">
      <c r="A46" s="195" t="s">
        <v>87</v>
      </c>
      <c r="B46" s="185" t="s">
        <v>95</v>
      </c>
      <c r="C46" s="185" t="s">
        <v>96</v>
      </c>
      <c r="D46" s="185" t="s">
        <v>88</v>
      </c>
      <c r="E46" s="229" t="s">
        <v>94</v>
      </c>
      <c r="F46" s="185" t="s">
        <v>95</v>
      </c>
      <c r="G46" s="185" t="s">
        <v>96</v>
      </c>
      <c r="H46" s="185" t="s">
        <v>88</v>
      </c>
      <c r="I46" s="229" t="s">
        <v>105</v>
      </c>
      <c r="J46" s="185" t="s">
        <v>95</v>
      </c>
      <c r="K46" s="186" t="s">
        <v>96</v>
      </c>
    </row>
    <row r="47" ht="1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5"/>
    </row>
    <row r="48" ht="15" spans="1:11">
      <c r="A48" s="308" t="s">
        <v>132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5"/>
    </row>
    <row r="50" ht="15" spans="1:11">
      <c r="A50" s="311" t="s">
        <v>133</v>
      </c>
      <c r="B50" s="312" t="s">
        <v>134</v>
      </c>
      <c r="C50" s="312"/>
      <c r="D50" s="313" t="s">
        <v>135</v>
      </c>
      <c r="E50" s="314" t="s">
        <v>136</v>
      </c>
      <c r="F50" s="315" t="s">
        <v>137</v>
      </c>
      <c r="G50" s="316">
        <v>44933</v>
      </c>
      <c r="H50" s="317" t="s">
        <v>138</v>
      </c>
      <c r="I50" s="336"/>
      <c r="J50" s="337" t="s">
        <v>139</v>
      </c>
      <c r="K50" s="338"/>
    </row>
    <row r="51" ht="15" spans="1:11">
      <c r="A51" s="308" t="s">
        <v>140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9"/>
    </row>
    <row r="53" ht="15" spans="1:11">
      <c r="A53" s="311" t="s">
        <v>133</v>
      </c>
      <c r="B53" s="312" t="s">
        <v>134</v>
      </c>
      <c r="C53" s="312"/>
      <c r="D53" s="313" t="s">
        <v>135</v>
      </c>
      <c r="E53" s="320"/>
      <c r="F53" s="315" t="s">
        <v>141</v>
      </c>
      <c r="G53" s="316"/>
      <c r="H53" s="317" t="s">
        <v>138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128905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A2" sqref="A2:G22"/>
    </sheetView>
  </sheetViews>
  <sheetFormatPr defaultColWidth="9" defaultRowHeight="26" customHeight="1"/>
  <cols>
    <col min="1" max="1" width="17.1666666666667" style="52" customWidth="1"/>
    <col min="2" max="2" width="7.8" style="52" customWidth="1"/>
    <col min="3" max="7" width="9.33333333333333" style="52" customWidth="1"/>
    <col min="8" max="8" width="1.33333333333333" style="52" customWidth="1"/>
    <col min="9" max="9" width="16.1" style="52" customWidth="1"/>
    <col min="10" max="10" width="10.6916666666667" style="52" customWidth="1"/>
    <col min="11" max="11" width="13.625" style="52" customWidth="1"/>
    <col min="12" max="12" width="8.375" style="52" customWidth="1"/>
    <col min="13" max="13" width="14.625" style="52" customWidth="1"/>
    <col min="14" max="14" width="9.375" style="52" customWidth="1"/>
    <col min="15" max="16384" width="9" style="52"/>
  </cols>
  <sheetData>
    <row r="1" ht="30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5" customHeight="1" spans="1:14">
      <c r="A2" s="56" t="s">
        <v>62</v>
      </c>
      <c r="B2" s="57" t="s">
        <v>63</v>
      </c>
      <c r="C2" s="58"/>
      <c r="D2" s="59" t="s">
        <v>143</v>
      </c>
      <c r="E2" s="60" t="s">
        <v>144</v>
      </c>
      <c r="F2" s="60"/>
      <c r="G2" s="60"/>
      <c r="H2" s="61"/>
      <c r="I2" s="78" t="s">
        <v>57</v>
      </c>
      <c r="J2" s="79" t="s">
        <v>58</v>
      </c>
      <c r="K2" s="80"/>
      <c r="L2" s="80"/>
      <c r="M2" s="80"/>
      <c r="N2" s="81"/>
    </row>
    <row r="3" s="53" customFormat="1" ht="23" customHeight="1" spans="1:14">
      <c r="A3" s="62" t="s">
        <v>145</v>
      </c>
      <c r="B3" s="63" t="s">
        <v>146</v>
      </c>
      <c r="C3" s="64"/>
      <c r="D3" s="64"/>
      <c r="E3" s="64"/>
      <c r="F3" s="64"/>
      <c r="G3" s="64"/>
      <c r="H3" s="56"/>
      <c r="I3" s="63" t="s">
        <v>147</v>
      </c>
      <c r="J3" s="64"/>
      <c r="K3" s="64"/>
      <c r="L3" s="64"/>
      <c r="M3" s="64"/>
      <c r="N3" s="64"/>
    </row>
    <row r="4" s="53" customFormat="1" ht="23" customHeight="1" spans="1:14">
      <c r="A4" s="64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56"/>
      <c r="I4" s="65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s="53" customFormat="1" ht="23" customHeight="1" spans="1:14">
      <c r="A5" s="62"/>
      <c r="B5" s="67" t="s">
        <v>148</v>
      </c>
      <c r="C5" s="56" t="s">
        <v>149</v>
      </c>
      <c r="D5" s="56" t="s">
        <v>150</v>
      </c>
      <c r="E5" s="56" t="s">
        <v>151</v>
      </c>
      <c r="F5" s="56" t="s">
        <v>152</v>
      </c>
      <c r="G5" s="56" t="s">
        <v>153</v>
      </c>
      <c r="H5" s="56"/>
      <c r="I5" s="67"/>
      <c r="J5" s="56" t="s">
        <v>149</v>
      </c>
      <c r="K5" s="56" t="s">
        <v>150</v>
      </c>
      <c r="L5" s="56"/>
      <c r="M5" s="56"/>
      <c r="N5" s="56"/>
    </row>
    <row r="6" s="53" customFormat="1" ht="21" customHeight="1" spans="1:14">
      <c r="A6" s="68" t="s">
        <v>154</v>
      </c>
      <c r="B6" s="69">
        <f>C6-1</f>
        <v>71</v>
      </c>
      <c r="C6" s="69">
        <f>D6-2</f>
        <v>72</v>
      </c>
      <c r="D6" s="69">
        <v>74</v>
      </c>
      <c r="E6" s="69">
        <f>D6+2</f>
        <v>76</v>
      </c>
      <c r="F6" s="69">
        <f>E6+2</f>
        <v>78</v>
      </c>
      <c r="G6" s="69">
        <f>F6+1</f>
        <v>79</v>
      </c>
      <c r="H6" s="56"/>
      <c r="I6" s="56"/>
      <c r="J6" s="56" t="s">
        <v>155</v>
      </c>
      <c r="K6" s="56" t="s">
        <v>156</v>
      </c>
      <c r="L6" s="56"/>
      <c r="M6" s="56"/>
      <c r="N6" s="56"/>
    </row>
    <row r="7" s="53" customFormat="1" ht="21" customHeight="1" spans="1:14">
      <c r="A7" s="68" t="s">
        <v>157</v>
      </c>
      <c r="B7" s="69">
        <f>C7-1</f>
        <v>70</v>
      </c>
      <c r="C7" s="69">
        <f>D7-2</f>
        <v>71</v>
      </c>
      <c r="D7" s="69">
        <v>73</v>
      </c>
      <c r="E7" s="69">
        <f>D7+2</f>
        <v>75</v>
      </c>
      <c r="F7" s="69">
        <f>E7+2</f>
        <v>77</v>
      </c>
      <c r="G7" s="69">
        <f>F7+1</f>
        <v>78</v>
      </c>
      <c r="H7" s="56"/>
      <c r="I7" s="56"/>
      <c r="J7" s="56" t="s">
        <v>155</v>
      </c>
      <c r="K7" s="56" t="s">
        <v>158</v>
      </c>
      <c r="L7" s="56"/>
      <c r="M7" s="56"/>
      <c r="N7" s="56"/>
    </row>
    <row r="8" s="53" customFormat="1" ht="21" customHeight="1" spans="1:14">
      <c r="A8" s="68" t="s">
        <v>159</v>
      </c>
      <c r="B8" s="69">
        <f t="shared" ref="B8:B10" si="0">C8-4</f>
        <v>110</v>
      </c>
      <c r="C8" s="69">
        <f t="shared" ref="C8:C10" si="1">D8-4</f>
        <v>114</v>
      </c>
      <c r="D8" s="69">
        <v>118</v>
      </c>
      <c r="E8" s="69">
        <f t="shared" ref="E8:E10" si="2">D8+4</f>
        <v>122</v>
      </c>
      <c r="F8" s="69">
        <f>E8+4</f>
        <v>126</v>
      </c>
      <c r="G8" s="69">
        <f t="shared" ref="G8:G10" si="3">F8+6</f>
        <v>132</v>
      </c>
      <c r="H8" s="56"/>
      <c r="I8" s="56"/>
      <c r="J8" s="56" t="s">
        <v>155</v>
      </c>
      <c r="K8" s="56" t="s">
        <v>155</v>
      </c>
      <c r="L8" s="56"/>
      <c r="M8" s="56"/>
      <c r="N8" s="56"/>
    </row>
    <row r="9" s="53" customFormat="1" ht="21" customHeight="1" spans="1:14">
      <c r="A9" s="68" t="s">
        <v>160</v>
      </c>
      <c r="B9" s="69">
        <f t="shared" si="0"/>
        <v>106</v>
      </c>
      <c r="C9" s="69">
        <f t="shared" si="1"/>
        <v>110</v>
      </c>
      <c r="D9" s="69">
        <v>114</v>
      </c>
      <c r="E9" s="69">
        <f t="shared" si="2"/>
        <v>118</v>
      </c>
      <c r="F9" s="69">
        <f>E9+5</f>
        <v>123</v>
      </c>
      <c r="G9" s="69">
        <f t="shared" si="3"/>
        <v>129</v>
      </c>
      <c r="H9" s="56"/>
      <c r="I9" s="56"/>
      <c r="J9" s="56" t="s">
        <v>155</v>
      </c>
      <c r="K9" s="56" t="s">
        <v>155</v>
      </c>
      <c r="L9" s="56"/>
      <c r="M9" s="56"/>
      <c r="N9" s="56"/>
    </row>
    <row r="10" s="53" customFormat="1" ht="21" customHeight="1" spans="1:14">
      <c r="A10" s="68" t="s">
        <v>161</v>
      </c>
      <c r="B10" s="69">
        <f t="shared" si="0"/>
        <v>106</v>
      </c>
      <c r="C10" s="69">
        <f t="shared" si="1"/>
        <v>110</v>
      </c>
      <c r="D10" s="69">
        <v>114</v>
      </c>
      <c r="E10" s="69">
        <f t="shared" si="2"/>
        <v>118</v>
      </c>
      <c r="F10" s="69">
        <f>E10+5</f>
        <v>123</v>
      </c>
      <c r="G10" s="69">
        <f t="shared" si="3"/>
        <v>129</v>
      </c>
      <c r="H10" s="56"/>
      <c r="I10" s="56"/>
      <c r="J10" s="56" t="s">
        <v>155</v>
      </c>
      <c r="K10" s="56" t="s">
        <v>155</v>
      </c>
      <c r="L10" s="56"/>
      <c r="M10" s="56"/>
      <c r="N10" s="56"/>
    </row>
    <row r="11" s="53" customFormat="1" ht="21" customHeight="1" spans="1:14">
      <c r="A11" s="68" t="s">
        <v>162</v>
      </c>
      <c r="B11" s="69">
        <f>C11-1.2</f>
        <v>47.6</v>
      </c>
      <c r="C11" s="69">
        <f>D11-1.2</f>
        <v>48.8</v>
      </c>
      <c r="D11" s="69">
        <v>50</v>
      </c>
      <c r="E11" s="69">
        <f>D11+1.2</f>
        <v>51.2</v>
      </c>
      <c r="F11" s="69">
        <f>E11+1.2</f>
        <v>52.4</v>
      </c>
      <c r="G11" s="69">
        <f>F11+1.4</f>
        <v>53.8</v>
      </c>
      <c r="H11" s="56"/>
      <c r="I11" s="56"/>
      <c r="J11" s="56" t="s">
        <v>163</v>
      </c>
      <c r="K11" s="56" t="s">
        <v>164</v>
      </c>
      <c r="L11" s="56"/>
      <c r="M11" s="56"/>
      <c r="N11" s="56"/>
    </row>
    <row r="12" s="53" customFormat="1" ht="21" customHeight="1" spans="1:14">
      <c r="A12" s="68" t="s">
        <v>165</v>
      </c>
      <c r="B12" s="69">
        <f>C12</f>
        <v>12</v>
      </c>
      <c r="C12" s="69">
        <f>D12</f>
        <v>12</v>
      </c>
      <c r="D12" s="69">
        <v>12</v>
      </c>
      <c r="E12" s="69">
        <f t="shared" ref="E12:G12" si="4">D12</f>
        <v>12</v>
      </c>
      <c r="F12" s="69">
        <f t="shared" si="4"/>
        <v>12</v>
      </c>
      <c r="G12" s="69">
        <f t="shared" si="4"/>
        <v>12</v>
      </c>
      <c r="H12" s="56"/>
      <c r="I12" s="56"/>
      <c r="J12" s="56" t="s">
        <v>166</v>
      </c>
      <c r="K12" s="56" t="s">
        <v>155</v>
      </c>
      <c r="L12" s="56"/>
      <c r="M12" s="56"/>
      <c r="N12" s="56"/>
    </row>
    <row r="13" s="53" customFormat="1" ht="21" customHeight="1" spans="1:14">
      <c r="A13" s="68" t="s">
        <v>167</v>
      </c>
      <c r="B13" s="69">
        <f>C13-1</f>
        <v>56</v>
      </c>
      <c r="C13" s="69">
        <f>D13-1</f>
        <v>57</v>
      </c>
      <c r="D13" s="69">
        <v>58</v>
      </c>
      <c r="E13" s="69">
        <f>D13+1</f>
        <v>59</v>
      </c>
      <c r="F13" s="69">
        <f>E13+1</f>
        <v>60</v>
      </c>
      <c r="G13" s="69">
        <f>F13+1.5</f>
        <v>61.5</v>
      </c>
      <c r="H13" s="56"/>
      <c r="I13" s="56"/>
      <c r="J13" s="56" t="s">
        <v>168</v>
      </c>
      <c r="K13" s="56" t="s">
        <v>168</v>
      </c>
      <c r="L13" s="56"/>
      <c r="M13" s="56"/>
      <c r="N13" s="56"/>
    </row>
    <row r="14" s="53" customFormat="1" ht="21" customHeight="1" spans="1:14">
      <c r="A14" s="68" t="s">
        <v>169</v>
      </c>
      <c r="B14" s="69">
        <f>C14-0.6</f>
        <v>62.7</v>
      </c>
      <c r="C14" s="69">
        <f>D14-1.2</f>
        <v>63.3</v>
      </c>
      <c r="D14" s="69">
        <v>64.5</v>
      </c>
      <c r="E14" s="69">
        <f>D14+1.2</f>
        <v>65.7</v>
      </c>
      <c r="F14" s="69">
        <f>E14+1.2</f>
        <v>66.9</v>
      </c>
      <c r="G14" s="69">
        <f>F14+0.6</f>
        <v>67.5</v>
      </c>
      <c r="H14" s="56"/>
      <c r="I14" s="56"/>
      <c r="J14" s="56" t="s">
        <v>155</v>
      </c>
      <c r="K14" s="56" t="s">
        <v>170</v>
      </c>
      <c r="L14" s="56"/>
      <c r="M14" s="56"/>
      <c r="N14" s="56"/>
    </row>
    <row r="15" s="53" customFormat="1" ht="21" customHeight="1" spans="1:14">
      <c r="A15" s="68" t="s">
        <v>171</v>
      </c>
      <c r="B15" s="69">
        <f>C15-0.8</f>
        <v>20.9</v>
      </c>
      <c r="C15" s="69">
        <f>D15-0.8</f>
        <v>21.7</v>
      </c>
      <c r="D15" s="69">
        <v>22.5</v>
      </c>
      <c r="E15" s="69">
        <f>D15+0.8</f>
        <v>23.3</v>
      </c>
      <c r="F15" s="69">
        <f>E15+0.8</f>
        <v>24.1</v>
      </c>
      <c r="G15" s="69">
        <f>F15+1.3</f>
        <v>25.4</v>
      </c>
      <c r="H15" s="56"/>
      <c r="I15" s="56"/>
      <c r="J15" s="56" t="s">
        <v>155</v>
      </c>
      <c r="K15" s="56" t="s">
        <v>155</v>
      </c>
      <c r="L15" s="56"/>
      <c r="M15" s="56"/>
      <c r="N15" s="56"/>
    </row>
    <row r="16" s="53" customFormat="1" ht="21" customHeight="1" spans="1:14">
      <c r="A16" s="68" t="s">
        <v>172</v>
      </c>
      <c r="B16" s="69">
        <f>C16-0.7</f>
        <v>16.6</v>
      </c>
      <c r="C16" s="69">
        <f>D16-0.7</f>
        <v>17.3</v>
      </c>
      <c r="D16" s="69">
        <v>18</v>
      </c>
      <c r="E16" s="69">
        <f>D16+0.7</f>
        <v>18.7</v>
      </c>
      <c r="F16" s="69">
        <f>E16+0.7</f>
        <v>19.4</v>
      </c>
      <c r="G16" s="69">
        <f>F16+1</f>
        <v>20.4</v>
      </c>
      <c r="H16" s="56"/>
      <c r="I16" s="56"/>
      <c r="J16" s="56" t="s">
        <v>155</v>
      </c>
      <c r="K16" s="56" t="s">
        <v>155</v>
      </c>
      <c r="L16" s="56"/>
      <c r="M16" s="56"/>
      <c r="N16" s="56"/>
    </row>
    <row r="17" s="53" customFormat="1" ht="21" customHeight="1" spans="1:14">
      <c r="A17" s="68" t="s">
        <v>173</v>
      </c>
      <c r="B17" s="69">
        <f t="shared" ref="B17:B19" si="5">C17-0.5</f>
        <v>13</v>
      </c>
      <c r="C17" s="69">
        <f t="shared" ref="C17:C19" si="6">D17-0.5</f>
        <v>13.5</v>
      </c>
      <c r="D17" s="69">
        <v>14</v>
      </c>
      <c r="E17" s="69">
        <f>D17+0.5</f>
        <v>14.5</v>
      </c>
      <c r="F17" s="69">
        <f>E17+0.5</f>
        <v>15</v>
      </c>
      <c r="G17" s="69">
        <f>F17+0.7</f>
        <v>15.7</v>
      </c>
      <c r="H17" s="56"/>
      <c r="I17" s="56"/>
      <c r="J17" s="56" t="s">
        <v>155</v>
      </c>
      <c r="K17" s="56" t="s">
        <v>155</v>
      </c>
      <c r="L17" s="56"/>
      <c r="M17" s="56"/>
      <c r="N17" s="56"/>
    </row>
    <row r="18" s="53" customFormat="1" ht="21" customHeight="1" spans="1:14">
      <c r="A18" s="68" t="s">
        <v>174</v>
      </c>
      <c r="B18" s="69">
        <f t="shared" si="5"/>
        <v>35</v>
      </c>
      <c r="C18" s="69">
        <f t="shared" si="6"/>
        <v>35.5</v>
      </c>
      <c r="D18" s="69">
        <v>36</v>
      </c>
      <c r="E18" s="69">
        <f t="shared" ref="E18:G18" si="7">D18+0.5</f>
        <v>36.5</v>
      </c>
      <c r="F18" s="69">
        <f t="shared" si="7"/>
        <v>37</v>
      </c>
      <c r="G18" s="69">
        <f t="shared" si="7"/>
        <v>37.5</v>
      </c>
      <c r="H18" s="56"/>
      <c r="I18" s="56"/>
      <c r="J18" s="56" t="s">
        <v>168</v>
      </c>
      <c r="K18" s="56" t="s">
        <v>168</v>
      </c>
      <c r="L18" s="56"/>
      <c r="M18" s="56"/>
      <c r="N18" s="56"/>
    </row>
    <row r="19" s="53" customFormat="1" ht="21" customHeight="1" spans="1:14">
      <c r="A19" s="68" t="s">
        <v>175</v>
      </c>
      <c r="B19" s="69">
        <f t="shared" si="5"/>
        <v>24.5</v>
      </c>
      <c r="C19" s="69">
        <f t="shared" si="6"/>
        <v>25</v>
      </c>
      <c r="D19" s="69">
        <v>25.5</v>
      </c>
      <c r="E19" s="69">
        <f>D19+0.5</f>
        <v>26</v>
      </c>
      <c r="F19" s="69">
        <f>E19+0.5</f>
        <v>26.5</v>
      </c>
      <c r="G19" s="69">
        <f>F19+0.75</f>
        <v>27.25</v>
      </c>
      <c r="H19" s="56"/>
      <c r="I19" s="56"/>
      <c r="J19" s="56" t="s">
        <v>155</v>
      </c>
      <c r="K19" s="56" t="s">
        <v>170</v>
      </c>
      <c r="L19" s="56"/>
      <c r="M19" s="56"/>
      <c r="N19" s="56"/>
    </row>
    <row r="20" s="53" customFormat="1" ht="21" customHeight="1" spans="1:14">
      <c r="A20" s="68" t="s">
        <v>176</v>
      </c>
      <c r="B20" s="69">
        <f>C20</f>
        <v>18</v>
      </c>
      <c r="C20" s="69">
        <f>D20-1</f>
        <v>18</v>
      </c>
      <c r="D20" s="69">
        <v>19</v>
      </c>
      <c r="E20" s="69">
        <f>D20</f>
        <v>19</v>
      </c>
      <c r="F20" s="69">
        <f>E20+1.5</f>
        <v>20.5</v>
      </c>
      <c r="G20" s="69">
        <f>F20</f>
        <v>20.5</v>
      </c>
      <c r="H20" s="56"/>
      <c r="I20" s="56"/>
      <c r="J20" s="56" t="s">
        <v>155</v>
      </c>
      <c r="K20" s="56" t="s">
        <v>155</v>
      </c>
      <c r="L20" s="56"/>
      <c r="M20" s="56"/>
      <c r="N20" s="56"/>
    </row>
    <row r="21" s="53" customFormat="1" ht="21" customHeight="1" spans="1:14">
      <c r="A21" s="68" t="s">
        <v>177</v>
      </c>
      <c r="B21" s="69">
        <v>19</v>
      </c>
      <c r="C21" s="69">
        <v>19</v>
      </c>
      <c r="D21" s="69">
        <v>20</v>
      </c>
      <c r="E21" s="69">
        <v>20</v>
      </c>
      <c r="F21" s="69">
        <v>21</v>
      </c>
      <c r="G21" s="69">
        <v>21</v>
      </c>
      <c r="H21" s="56"/>
      <c r="I21" s="56"/>
      <c r="J21" s="56" t="s">
        <v>155</v>
      </c>
      <c r="K21" s="56" t="s">
        <v>155</v>
      </c>
      <c r="L21" s="56"/>
      <c r="M21" s="56"/>
      <c r="N21" s="56"/>
    </row>
    <row r="22" ht="29" customHeight="1" spans="1:14">
      <c r="A22" s="70"/>
      <c r="B22" s="71"/>
      <c r="C22" s="72"/>
      <c r="D22" s="72"/>
      <c r="E22" s="73"/>
      <c r="F22" s="73"/>
      <c r="G22" s="74"/>
      <c r="H22" s="75"/>
      <c r="I22" s="71"/>
      <c r="J22" s="72"/>
      <c r="K22" s="72"/>
      <c r="L22" s="73"/>
      <c r="M22" s="73"/>
      <c r="N22" s="74"/>
    </row>
    <row r="23" ht="15" spans="1:14">
      <c r="A23" s="76" t="s">
        <v>123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ht="14.25" spans="1:14">
      <c r="A24" s="52" t="s">
        <v>178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ht="14.25" spans="1:14">
      <c r="A25" s="77"/>
      <c r="B25" s="77"/>
      <c r="C25" s="77"/>
      <c r="D25" s="77"/>
      <c r="E25" s="77"/>
      <c r="F25" s="77"/>
      <c r="G25" s="77"/>
      <c r="H25" s="77"/>
      <c r="I25" s="76" t="s">
        <v>179</v>
      </c>
      <c r="J25" s="86"/>
      <c r="K25" s="76" t="s">
        <v>180</v>
      </c>
      <c r="L25" s="76"/>
      <c r="M25" s="76" t="s">
        <v>181</v>
      </c>
      <c r="N25" s="5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182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2" t="s">
        <v>58</v>
      </c>
      <c r="J2" s="252"/>
      <c r="K2" s="253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44941</v>
      </c>
      <c r="G4" s="189"/>
      <c r="H4" s="184" t="s">
        <v>183</v>
      </c>
      <c r="I4" s="187"/>
      <c r="J4" s="185" t="s">
        <v>66</v>
      </c>
      <c r="K4" s="186" t="s">
        <v>67</v>
      </c>
    </row>
    <row r="5" customHeight="1" spans="1:11">
      <c r="A5" s="190" t="s">
        <v>68</v>
      </c>
      <c r="B5" s="185" t="s">
        <v>69</v>
      </c>
      <c r="C5" s="186"/>
      <c r="D5" s="184" t="s">
        <v>184</v>
      </c>
      <c r="E5" s="187"/>
      <c r="F5" s="191">
        <v>356</v>
      </c>
      <c r="G5" s="192"/>
      <c r="H5" s="184" t="s">
        <v>185</v>
      </c>
      <c r="I5" s="187"/>
      <c r="J5" s="185" t="s">
        <v>66</v>
      </c>
      <c r="K5" s="186" t="s">
        <v>67</v>
      </c>
    </row>
    <row r="6" customHeight="1" spans="1:11">
      <c r="A6" s="184" t="s">
        <v>72</v>
      </c>
      <c r="B6" s="193">
        <v>1</v>
      </c>
      <c r="C6" s="194">
        <v>6</v>
      </c>
      <c r="D6" s="184" t="s">
        <v>186</v>
      </c>
      <c r="E6" s="187"/>
      <c r="F6" s="191">
        <v>356</v>
      </c>
      <c r="G6" s="192"/>
      <c r="H6" s="195" t="s">
        <v>187</v>
      </c>
      <c r="I6" s="229"/>
      <c r="J6" s="229"/>
      <c r="K6" s="254"/>
    </row>
    <row r="7" customHeight="1" spans="1:11">
      <c r="A7" s="184" t="s">
        <v>75</v>
      </c>
      <c r="B7" s="196">
        <v>350</v>
      </c>
      <c r="C7" s="197"/>
      <c r="D7" s="184" t="s">
        <v>188</v>
      </c>
      <c r="E7" s="187"/>
      <c r="F7" s="191">
        <v>254</v>
      </c>
      <c r="G7" s="192"/>
      <c r="H7" s="198"/>
      <c r="I7" s="185"/>
      <c r="J7" s="185"/>
      <c r="K7" s="186"/>
    </row>
    <row r="8" ht="34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44939</v>
      </c>
      <c r="G8" s="205"/>
      <c r="H8" s="202"/>
      <c r="I8" s="203"/>
      <c r="J8" s="203"/>
      <c r="K8" s="255"/>
    </row>
    <row r="9" customHeight="1" spans="1:11">
      <c r="A9" s="206" t="s">
        <v>189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6" t="s">
        <v>86</v>
      </c>
    </row>
    <row r="11" customHeight="1" spans="1:11">
      <c r="A11" s="190" t="s">
        <v>90</v>
      </c>
      <c r="B11" s="212" t="s">
        <v>85</v>
      </c>
      <c r="C11" s="185" t="s">
        <v>86</v>
      </c>
      <c r="D11" s="213"/>
      <c r="E11" s="214" t="s">
        <v>92</v>
      </c>
      <c r="F11" s="212" t="s">
        <v>85</v>
      </c>
      <c r="G11" s="185" t="s">
        <v>86</v>
      </c>
      <c r="H11" s="212"/>
      <c r="I11" s="214" t="s">
        <v>97</v>
      </c>
      <c r="J11" s="212" t="s">
        <v>85</v>
      </c>
      <c r="K11" s="186" t="s">
        <v>86</v>
      </c>
    </row>
    <row r="12" customHeight="1" spans="1:11">
      <c r="A12" s="202" t="s">
        <v>123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5"/>
    </row>
    <row r="13" customHeight="1" spans="1:11">
      <c r="A13" s="215" t="s">
        <v>190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191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120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1" t="s">
        <v>121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customHeight="1" spans="1:11">
      <c r="A23" s="102" t="s">
        <v>122</v>
      </c>
      <c r="B23" s="104"/>
      <c r="C23" s="185" t="s">
        <v>66</v>
      </c>
      <c r="D23" s="185" t="s">
        <v>67</v>
      </c>
      <c r="E23" s="101"/>
      <c r="F23" s="101"/>
      <c r="G23" s="101"/>
      <c r="H23" s="101"/>
      <c r="I23" s="101"/>
      <c r="J23" s="101"/>
      <c r="K23" s="148"/>
    </row>
    <row r="24" customHeight="1" spans="1:11">
      <c r="A24" s="225" t="s">
        <v>192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6" t="s">
        <v>128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129</v>
      </c>
      <c r="B27" s="209" t="s">
        <v>95</v>
      </c>
      <c r="C27" s="209" t="s">
        <v>96</v>
      </c>
      <c r="D27" s="209" t="s">
        <v>88</v>
      </c>
      <c r="E27" s="179" t="s">
        <v>130</v>
      </c>
      <c r="F27" s="209" t="s">
        <v>95</v>
      </c>
      <c r="G27" s="209" t="s">
        <v>96</v>
      </c>
      <c r="H27" s="209" t="s">
        <v>88</v>
      </c>
      <c r="I27" s="179" t="s">
        <v>131</v>
      </c>
      <c r="J27" s="209" t="s">
        <v>95</v>
      </c>
      <c r="K27" s="256" t="s">
        <v>96</v>
      </c>
    </row>
    <row r="28" customHeight="1" spans="1:11">
      <c r="A28" s="195" t="s">
        <v>87</v>
      </c>
      <c r="B28" s="185" t="s">
        <v>95</v>
      </c>
      <c r="C28" s="185" t="s">
        <v>96</v>
      </c>
      <c r="D28" s="185" t="s">
        <v>88</v>
      </c>
      <c r="E28" s="229" t="s">
        <v>94</v>
      </c>
      <c r="F28" s="185" t="s">
        <v>95</v>
      </c>
      <c r="G28" s="185" t="s">
        <v>96</v>
      </c>
      <c r="H28" s="185" t="s">
        <v>88</v>
      </c>
      <c r="I28" s="229" t="s">
        <v>105</v>
      </c>
      <c r="J28" s="185" t="s">
        <v>95</v>
      </c>
      <c r="K28" s="186" t="s">
        <v>96</v>
      </c>
    </row>
    <row r="29" customHeight="1" spans="1:11">
      <c r="A29" s="184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193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194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123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133</v>
      </c>
      <c r="B48" s="241" t="s">
        <v>134</v>
      </c>
      <c r="C48" s="241"/>
      <c r="D48" s="242" t="s">
        <v>135</v>
      </c>
      <c r="E48" s="243" t="s">
        <v>136</v>
      </c>
      <c r="F48" s="242" t="s">
        <v>137</v>
      </c>
      <c r="G48" s="244">
        <v>44936</v>
      </c>
      <c r="H48" s="245" t="s">
        <v>138</v>
      </c>
      <c r="I48" s="245"/>
      <c r="J48" s="241" t="s">
        <v>139</v>
      </c>
      <c r="K48" s="270"/>
    </row>
    <row r="49" customHeight="1" spans="1:11">
      <c r="A49" s="246" t="s">
        <v>140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133</v>
      </c>
      <c r="B52" s="241" t="s">
        <v>134</v>
      </c>
      <c r="C52" s="241"/>
      <c r="D52" s="242" t="s">
        <v>135</v>
      </c>
      <c r="E52" s="242"/>
      <c r="F52" s="242" t="s">
        <v>137</v>
      </c>
      <c r="G52" s="242"/>
      <c r="H52" s="245" t="s">
        <v>138</v>
      </c>
      <c r="I52" s="245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4" workbookViewId="0">
      <selection activeCell="A3" sqref="A3:G22"/>
    </sheetView>
  </sheetViews>
  <sheetFormatPr defaultColWidth="9" defaultRowHeight="26" customHeight="1"/>
  <cols>
    <col min="1" max="1" width="17.1666666666667" style="52" customWidth="1"/>
    <col min="2" max="2" width="7.8" style="52" customWidth="1"/>
    <col min="3" max="7" width="9.33333333333333" style="52" customWidth="1"/>
    <col min="8" max="8" width="1.33333333333333" style="52" customWidth="1"/>
    <col min="9" max="9" width="12.175" style="52" customWidth="1"/>
    <col min="10" max="10" width="10.375" style="52" customWidth="1"/>
    <col min="11" max="11" width="16" style="52" customWidth="1"/>
    <col min="12" max="12" width="16.0916666666667" style="52" customWidth="1"/>
    <col min="13" max="13" width="14.625" style="52" customWidth="1"/>
    <col min="14" max="14" width="15" style="52" customWidth="1"/>
    <col min="15" max="16384" width="9" style="52"/>
  </cols>
  <sheetData>
    <row r="1" s="52" customFormat="1" ht="30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5" customHeight="1" spans="1:14">
      <c r="A2" s="56" t="s">
        <v>62</v>
      </c>
      <c r="B2" s="57" t="s">
        <v>63</v>
      </c>
      <c r="C2" s="58"/>
      <c r="D2" s="59" t="s">
        <v>143</v>
      </c>
      <c r="E2" s="60" t="s">
        <v>144</v>
      </c>
      <c r="F2" s="60"/>
      <c r="G2" s="60"/>
      <c r="H2" s="61"/>
      <c r="I2" s="78" t="s">
        <v>57</v>
      </c>
      <c r="J2" s="79" t="s">
        <v>58</v>
      </c>
      <c r="K2" s="80"/>
      <c r="L2" s="80"/>
      <c r="M2" s="80"/>
      <c r="N2" s="81"/>
    </row>
    <row r="3" s="53" customFormat="1" ht="23" customHeight="1" spans="1:14">
      <c r="A3" s="62" t="s">
        <v>145</v>
      </c>
      <c r="B3" s="63" t="s">
        <v>146</v>
      </c>
      <c r="C3" s="64"/>
      <c r="D3" s="64"/>
      <c r="E3" s="64"/>
      <c r="F3" s="64"/>
      <c r="G3" s="64"/>
      <c r="H3" s="56"/>
      <c r="I3" s="63" t="s">
        <v>147</v>
      </c>
      <c r="J3" s="64"/>
      <c r="K3" s="64"/>
      <c r="L3" s="64"/>
      <c r="M3" s="64"/>
      <c r="N3" s="64"/>
    </row>
    <row r="4" s="53" customFormat="1" ht="23" customHeight="1" spans="1:14">
      <c r="A4" s="64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56"/>
      <c r="I4" s="163" t="s">
        <v>195</v>
      </c>
      <c r="J4" s="163"/>
      <c r="K4" s="163"/>
      <c r="L4" s="163"/>
      <c r="M4" s="163"/>
      <c r="N4" s="164"/>
    </row>
    <row r="5" s="53" customFormat="1" ht="23" customHeight="1" spans="1:14">
      <c r="A5" s="62"/>
      <c r="B5" s="67" t="s">
        <v>148</v>
      </c>
      <c r="C5" s="56" t="s">
        <v>149</v>
      </c>
      <c r="D5" s="56" t="s">
        <v>150</v>
      </c>
      <c r="E5" s="56" t="s">
        <v>151</v>
      </c>
      <c r="F5" s="56" t="s">
        <v>152</v>
      </c>
      <c r="G5" s="56" t="s">
        <v>153</v>
      </c>
      <c r="H5" s="56"/>
      <c r="I5" s="165" t="s">
        <v>196</v>
      </c>
      <c r="J5" s="165" t="s">
        <v>197</v>
      </c>
      <c r="K5" s="165" t="s">
        <v>198</v>
      </c>
      <c r="L5" s="165" t="s">
        <v>199</v>
      </c>
      <c r="M5" s="165"/>
      <c r="N5" s="166"/>
    </row>
    <row r="6" s="53" customFormat="1" ht="21" customHeight="1" spans="1:14">
      <c r="A6" s="68" t="s">
        <v>154</v>
      </c>
      <c r="B6" s="69">
        <f>C6-1</f>
        <v>71</v>
      </c>
      <c r="C6" s="69">
        <f>D6-2</f>
        <v>72</v>
      </c>
      <c r="D6" s="69">
        <v>74</v>
      </c>
      <c r="E6" s="69">
        <f>D6+2</f>
        <v>76</v>
      </c>
      <c r="F6" s="69">
        <f>E6+2</f>
        <v>78</v>
      </c>
      <c r="G6" s="69">
        <f>F6+1</f>
        <v>79</v>
      </c>
      <c r="H6" s="56"/>
      <c r="I6" s="167" t="s">
        <v>200</v>
      </c>
      <c r="J6" s="167" t="s">
        <v>201</v>
      </c>
      <c r="K6" s="167" t="s">
        <v>202</v>
      </c>
      <c r="L6" s="167" t="s">
        <v>203</v>
      </c>
      <c r="M6" s="168"/>
      <c r="N6" s="169"/>
    </row>
    <row r="7" s="53" customFormat="1" ht="21" customHeight="1" spans="1:14">
      <c r="A7" s="68" t="s">
        <v>157</v>
      </c>
      <c r="B7" s="69">
        <f>C7-1</f>
        <v>70</v>
      </c>
      <c r="C7" s="69">
        <f>D7-2</f>
        <v>71</v>
      </c>
      <c r="D7" s="69">
        <v>73</v>
      </c>
      <c r="E7" s="69">
        <f>D7+2</f>
        <v>75</v>
      </c>
      <c r="F7" s="69">
        <f>E7+2</f>
        <v>77</v>
      </c>
      <c r="G7" s="69">
        <f>F7+1</f>
        <v>78</v>
      </c>
      <c r="H7" s="56"/>
      <c r="I7" s="167" t="s">
        <v>204</v>
      </c>
      <c r="J7" s="167" t="s">
        <v>205</v>
      </c>
      <c r="K7" s="167" t="s">
        <v>206</v>
      </c>
      <c r="L7" s="167" t="s">
        <v>207</v>
      </c>
      <c r="M7" s="167"/>
      <c r="N7" s="167"/>
    </row>
    <row r="8" s="53" customFormat="1" ht="21" customHeight="1" spans="1:14">
      <c r="A8" s="68" t="s">
        <v>159</v>
      </c>
      <c r="B8" s="69">
        <f t="shared" ref="B8:B10" si="0">C8-4</f>
        <v>110</v>
      </c>
      <c r="C8" s="69">
        <f t="shared" ref="C8:C10" si="1">D8-4</f>
        <v>114</v>
      </c>
      <c r="D8" s="69">
        <v>118</v>
      </c>
      <c r="E8" s="69">
        <f t="shared" ref="E8:E10" si="2">D8+4</f>
        <v>122</v>
      </c>
      <c r="F8" s="69">
        <f>E8+4</f>
        <v>126</v>
      </c>
      <c r="G8" s="69">
        <f t="shared" ref="G8:G10" si="3">F8+6</f>
        <v>132</v>
      </c>
      <c r="H8" s="56"/>
      <c r="I8" s="170" t="s">
        <v>208</v>
      </c>
      <c r="J8" s="170" t="s">
        <v>209</v>
      </c>
      <c r="K8" s="170" t="s">
        <v>209</v>
      </c>
      <c r="L8" s="170" t="s">
        <v>210</v>
      </c>
      <c r="M8" s="170"/>
      <c r="N8" s="170"/>
    </row>
    <row r="9" s="53" customFormat="1" ht="21" customHeight="1" spans="1:14">
      <c r="A9" s="68" t="s">
        <v>160</v>
      </c>
      <c r="B9" s="69">
        <f t="shared" si="0"/>
        <v>106</v>
      </c>
      <c r="C9" s="69">
        <f t="shared" si="1"/>
        <v>110</v>
      </c>
      <c r="D9" s="69">
        <v>114</v>
      </c>
      <c r="E9" s="69">
        <f t="shared" si="2"/>
        <v>118</v>
      </c>
      <c r="F9" s="69">
        <f>E9+5</f>
        <v>123</v>
      </c>
      <c r="G9" s="69">
        <f t="shared" si="3"/>
        <v>129</v>
      </c>
      <c r="H9" s="56"/>
      <c r="I9" s="170" t="s">
        <v>200</v>
      </c>
      <c r="J9" s="170" t="s">
        <v>211</v>
      </c>
      <c r="K9" s="167" t="s">
        <v>212</v>
      </c>
      <c r="L9" s="167" t="s">
        <v>213</v>
      </c>
      <c r="M9" s="167"/>
      <c r="N9" s="167"/>
    </row>
    <row r="10" s="53" customFormat="1" ht="21" customHeight="1" spans="1:14">
      <c r="A10" s="68" t="s">
        <v>161</v>
      </c>
      <c r="B10" s="69">
        <f t="shared" si="0"/>
        <v>106</v>
      </c>
      <c r="C10" s="69">
        <f t="shared" si="1"/>
        <v>110</v>
      </c>
      <c r="D10" s="69">
        <v>114</v>
      </c>
      <c r="E10" s="69">
        <f t="shared" si="2"/>
        <v>118</v>
      </c>
      <c r="F10" s="69">
        <f>E10+5</f>
        <v>123</v>
      </c>
      <c r="G10" s="69">
        <f t="shared" si="3"/>
        <v>129</v>
      </c>
      <c r="H10" s="56"/>
      <c r="I10" s="170" t="s">
        <v>214</v>
      </c>
      <c r="J10" s="170" t="s">
        <v>214</v>
      </c>
      <c r="K10" s="167" t="s">
        <v>215</v>
      </c>
      <c r="L10" s="167" t="s">
        <v>215</v>
      </c>
      <c r="M10" s="170"/>
      <c r="N10" s="170"/>
    </row>
    <row r="11" s="53" customFormat="1" ht="21" customHeight="1" spans="1:14">
      <c r="A11" s="68" t="s">
        <v>162</v>
      </c>
      <c r="B11" s="69">
        <f>C11-1.2</f>
        <v>47.6</v>
      </c>
      <c r="C11" s="69">
        <f>D11-1.2</f>
        <v>48.8</v>
      </c>
      <c r="D11" s="69">
        <v>50</v>
      </c>
      <c r="E11" s="69">
        <f>D11+1.2</f>
        <v>51.2</v>
      </c>
      <c r="F11" s="69">
        <f>E11+1.2</f>
        <v>52.4</v>
      </c>
      <c r="G11" s="69">
        <f>F11+1.4</f>
        <v>53.8</v>
      </c>
      <c r="H11" s="56"/>
      <c r="I11" s="170" t="s">
        <v>155</v>
      </c>
      <c r="J11" s="170" t="s">
        <v>155</v>
      </c>
      <c r="K11" s="170" t="s">
        <v>155</v>
      </c>
      <c r="L11" s="170" t="s">
        <v>155</v>
      </c>
      <c r="M11" s="170"/>
      <c r="N11" s="170"/>
    </row>
    <row r="12" s="53" customFormat="1" ht="21" customHeight="1" spans="1:14">
      <c r="A12" s="68" t="s">
        <v>165</v>
      </c>
      <c r="B12" s="69">
        <f>C12</f>
        <v>12</v>
      </c>
      <c r="C12" s="69">
        <f>D12</f>
        <v>12</v>
      </c>
      <c r="D12" s="69">
        <v>12</v>
      </c>
      <c r="E12" s="69">
        <f t="shared" ref="E12:G12" si="4">D12</f>
        <v>12</v>
      </c>
      <c r="F12" s="69">
        <f t="shared" si="4"/>
        <v>12</v>
      </c>
      <c r="G12" s="69">
        <f t="shared" si="4"/>
        <v>12</v>
      </c>
      <c r="H12" s="56"/>
      <c r="I12" s="170" t="s">
        <v>155</v>
      </c>
      <c r="J12" s="170" t="s">
        <v>214</v>
      </c>
      <c r="K12" s="170" t="s">
        <v>155</v>
      </c>
      <c r="L12" s="170" t="s">
        <v>155</v>
      </c>
      <c r="M12" s="170"/>
      <c r="N12" s="170"/>
    </row>
    <row r="13" s="53" customFormat="1" ht="21" customHeight="1" spans="1:14">
      <c r="A13" s="68" t="s">
        <v>167</v>
      </c>
      <c r="B13" s="69">
        <f>C13-1</f>
        <v>56</v>
      </c>
      <c r="C13" s="69">
        <f>D13-1</f>
        <v>57</v>
      </c>
      <c r="D13" s="69">
        <v>58</v>
      </c>
      <c r="E13" s="69">
        <f>D13+1</f>
        <v>59</v>
      </c>
      <c r="F13" s="69">
        <f>E13+1</f>
        <v>60</v>
      </c>
      <c r="G13" s="69">
        <f>F13+1.5</f>
        <v>61.5</v>
      </c>
      <c r="H13" s="56"/>
      <c r="I13" s="170" t="s">
        <v>206</v>
      </c>
      <c r="J13" s="170" t="s">
        <v>206</v>
      </c>
      <c r="K13" s="170" t="s">
        <v>216</v>
      </c>
      <c r="L13" s="170" t="s">
        <v>216</v>
      </c>
      <c r="M13" s="170"/>
      <c r="N13" s="170"/>
    </row>
    <row r="14" s="53" customFormat="1" ht="21" customHeight="1" spans="1:14">
      <c r="A14" s="68" t="s">
        <v>169</v>
      </c>
      <c r="B14" s="69">
        <f>C14-0.6</f>
        <v>62.7</v>
      </c>
      <c r="C14" s="69">
        <f>D14-1.2</f>
        <v>63.3</v>
      </c>
      <c r="D14" s="69">
        <v>64.5</v>
      </c>
      <c r="E14" s="69">
        <f>D14+1.2</f>
        <v>65.7</v>
      </c>
      <c r="F14" s="69">
        <f>E14+1.2</f>
        <v>66.9</v>
      </c>
      <c r="G14" s="69">
        <f>F14+0.6</f>
        <v>67.5</v>
      </c>
      <c r="H14" s="56"/>
      <c r="I14" s="170" t="s">
        <v>217</v>
      </c>
      <c r="J14" s="170" t="s">
        <v>217</v>
      </c>
      <c r="K14" s="170" t="s">
        <v>155</v>
      </c>
      <c r="L14" s="170" t="s">
        <v>155</v>
      </c>
      <c r="M14" s="170"/>
      <c r="N14" s="170"/>
    </row>
    <row r="15" s="53" customFormat="1" ht="21" customHeight="1" spans="1:14">
      <c r="A15" s="68" t="s">
        <v>171</v>
      </c>
      <c r="B15" s="69">
        <f>C15-0.8</f>
        <v>20.9</v>
      </c>
      <c r="C15" s="69">
        <f>D15-0.8</f>
        <v>21.7</v>
      </c>
      <c r="D15" s="69">
        <v>22.5</v>
      </c>
      <c r="E15" s="69">
        <f>D15+0.8</f>
        <v>23.3</v>
      </c>
      <c r="F15" s="69">
        <f>E15+0.8</f>
        <v>24.1</v>
      </c>
      <c r="G15" s="69">
        <f>F15+1.3</f>
        <v>25.4</v>
      </c>
      <c r="H15" s="56"/>
      <c r="I15" s="170" t="s">
        <v>218</v>
      </c>
      <c r="J15" s="170" t="s">
        <v>218</v>
      </c>
      <c r="K15" s="170" t="s">
        <v>219</v>
      </c>
      <c r="L15" s="170" t="s">
        <v>220</v>
      </c>
      <c r="M15" s="170"/>
      <c r="N15" s="170"/>
    </row>
    <row r="16" s="53" customFormat="1" ht="21" customHeight="1" spans="1:14">
      <c r="A16" s="68" t="s">
        <v>172</v>
      </c>
      <c r="B16" s="69">
        <f>C16-0.7</f>
        <v>16.6</v>
      </c>
      <c r="C16" s="69">
        <f>D16-0.7</f>
        <v>17.3</v>
      </c>
      <c r="D16" s="69">
        <v>18</v>
      </c>
      <c r="E16" s="69">
        <f>D16+0.7</f>
        <v>18.7</v>
      </c>
      <c r="F16" s="69">
        <f>E16+0.7</f>
        <v>19.4</v>
      </c>
      <c r="G16" s="69">
        <f>F16+1</f>
        <v>20.4</v>
      </c>
      <c r="H16" s="56"/>
      <c r="I16" s="170" t="s">
        <v>221</v>
      </c>
      <c r="J16" s="170" t="s">
        <v>217</v>
      </c>
      <c r="K16" s="170" t="s">
        <v>222</v>
      </c>
      <c r="L16" s="170" t="s">
        <v>223</v>
      </c>
      <c r="M16" s="170"/>
      <c r="N16" s="170"/>
    </row>
    <row r="17" s="53" customFormat="1" ht="21" customHeight="1" spans="1:14">
      <c r="A17" s="68" t="s">
        <v>173</v>
      </c>
      <c r="B17" s="69">
        <f t="shared" ref="B17:B19" si="5">C17-0.5</f>
        <v>13</v>
      </c>
      <c r="C17" s="69">
        <f t="shared" ref="C17:C19" si="6">D17-0.5</f>
        <v>13.5</v>
      </c>
      <c r="D17" s="69">
        <v>14</v>
      </c>
      <c r="E17" s="69">
        <f>D17+0.5</f>
        <v>14.5</v>
      </c>
      <c r="F17" s="69">
        <f>E17+0.5</f>
        <v>15</v>
      </c>
      <c r="G17" s="69">
        <f>F17+0.7</f>
        <v>15.7</v>
      </c>
      <c r="H17" s="56"/>
      <c r="I17" s="170" t="s">
        <v>221</v>
      </c>
      <c r="J17" s="170" t="s">
        <v>217</v>
      </c>
      <c r="K17" s="170" t="s">
        <v>219</v>
      </c>
      <c r="L17" s="170" t="s">
        <v>207</v>
      </c>
      <c r="M17" s="170"/>
      <c r="N17" s="170"/>
    </row>
    <row r="18" s="53" customFormat="1" ht="21" customHeight="1" spans="1:14">
      <c r="A18" s="68" t="s">
        <v>174</v>
      </c>
      <c r="B18" s="69">
        <f t="shared" si="5"/>
        <v>35</v>
      </c>
      <c r="C18" s="69">
        <f t="shared" si="6"/>
        <v>35.5</v>
      </c>
      <c r="D18" s="69">
        <v>36</v>
      </c>
      <c r="E18" s="69">
        <f t="shared" ref="E18:G18" si="7">D18+0.5</f>
        <v>36.5</v>
      </c>
      <c r="F18" s="69">
        <f t="shared" si="7"/>
        <v>37</v>
      </c>
      <c r="G18" s="69">
        <f t="shared" si="7"/>
        <v>37.5</v>
      </c>
      <c r="H18" s="56"/>
      <c r="I18" s="170" t="s">
        <v>224</v>
      </c>
      <c r="J18" s="170" t="s">
        <v>225</v>
      </c>
      <c r="K18" s="170" t="s">
        <v>206</v>
      </c>
      <c r="L18" s="170" t="s">
        <v>226</v>
      </c>
      <c r="M18" s="170"/>
      <c r="N18" s="170"/>
    </row>
    <row r="19" s="53" customFormat="1" ht="21" customHeight="1" spans="1:14">
      <c r="A19" s="68" t="s">
        <v>175</v>
      </c>
      <c r="B19" s="69">
        <f t="shared" si="5"/>
        <v>24.5</v>
      </c>
      <c r="C19" s="69">
        <f t="shared" si="6"/>
        <v>25</v>
      </c>
      <c r="D19" s="69">
        <v>25.5</v>
      </c>
      <c r="E19" s="69">
        <f>D19+0.5</f>
        <v>26</v>
      </c>
      <c r="F19" s="69">
        <f>E19+0.5</f>
        <v>26.5</v>
      </c>
      <c r="G19" s="69">
        <f>F19+0.75</f>
        <v>27.25</v>
      </c>
      <c r="H19" s="56"/>
      <c r="I19" s="170" t="s">
        <v>227</v>
      </c>
      <c r="J19" s="170" t="s">
        <v>228</v>
      </c>
      <c r="K19" s="170" t="s">
        <v>217</v>
      </c>
      <c r="L19" s="170" t="s">
        <v>205</v>
      </c>
      <c r="M19" s="171"/>
      <c r="N19" s="171"/>
    </row>
    <row r="20" s="53" customFormat="1" ht="21" customHeight="1" spans="1:14">
      <c r="A20" s="68" t="s">
        <v>176</v>
      </c>
      <c r="B20" s="69">
        <f>C20</f>
        <v>18</v>
      </c>
      <c r="C20" s="69">
        <f>D20-1</f>
        <v>18</v>
      </c>
      <c r="D20" s="69">
        <v>19</v>
      </c>
      <c r="E20" s="69">
        <f>D20</f>
        <v>19</v>
      </c>
      <c r="F20" s="69">
        <f>E20+1.5</f>
        <v>20.5</v>
      </c>
      <c r="G20" s="69">
        <f>F20</f>
        <v>20.5</v>
      </c>
      <c r="H20" s="56"/>
      <c r="I20" s="170" t="s">
        <v>155</v>
      </c>
      <c r="J20" s="170" t="s">
        <v>155</v>
      </c>
      <c r="K20" s="170" t="s">
        <v>155</v>
      </c>
      <c r="L20" s="170" t="s">
        <v>155</v>
      </c>
      <c r="M20" s="171"/>
      <c r="N20" s="171"/>
    </row>
    <row r="21" s="53" customFormat="1" ht="21" customHeight="1" spans="1:14">
      <c r="A21" s="68" t="s">
        <v>177</v>
      </c>
      <c r="B21" s="69">
        <v>19</v>
      </c>
      <c r="C21" s="69">
        <v>19</v>
      </c>
      <c r="D21" s="69">
        <v>20</v>
      </c>
      <c r="E21" s="69">
        <v>20</v>
      </c>
      <c r="F21" s="69">
        <v>21</v>
      </c>
      <c r="G21" s="69">
        <v>21</v>
      </c>
      <c r="H21" s="56"/>
      <c r="I21" s="56" t="s">
        <v>155</v>
      </c>
      <c r="J21" s="56" t="s">
        <v>155</v>
      </c>
      <c r="K21" s="56" t="s">
        <v>155</v>
      </c>
      <c r="L21" s="56" t="s">
        <v>155</v>
      </c>
      <c r="M21" s="56"/>
      <c r="N21" s="56"/>
    </row>
    <row r="22" s="52" customFormat="1" ht="29" customHeight="1" spans="1:14">
      <c r="A22" s="70"/>
      <c r="B22" s="71"/>
      <c r="C22" s="72"/>
      <c r="D22" s="72"/>
      <c r="E22" s="73"/>
      <c r="F22" s="73"/>
      <c r="G22" s="74"/>
      <c r="H22" s="75"/>
      <c r="I22" s="71"/>
      <c r="J22" s="72"/>
      <c r="K22" s="72"/>
      <c r="L22" s="73"/>
      <c r="M22" s="73"/>
      <c r="N22" s="74"/>
    </row>
    <row r="23" s="52" customFormat="1" ht="15" spans="1:14">
      <c r="A23" s="76" t="s">
        <v>123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="52" customFormat="1" ht="14.25" spans="1:14">
      <c r="A24" s="52" t="s">
        <v>178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="52" customFormat="1" ht="14.25" spans="1:14">
      <c r="A25" s="77"/>
      <c r="B25" s="77"/>
      <c r="C25" s="77"/>
      <c r="D25" s="77"/>
      <c r="E25" s="77"/>
      <c r="F25" s="77"/>
      <c r="G25" s="77"/>
      <c r="H25" s="77"/>
      <c r="I25" s="76" t="s">
        <v>229</v>
      </c>
      <c r="J25" s="86"/>
      <c r="K25" s="76" t="s">
        <v>180</v>
      </c>
      <c r="L25" s="76"/>
      <c r="M25" s="76" t="s">
        <v>181</v>
      </c>
      <c r="N25" s="52" t="s">
        <v>139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7" sqref="A17:K17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230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231</v>
      </c>
      <c r="G2" s="96" t="s">
        <v>69</v>
      </c>
      <c r="H2" s="96"/>
      <c r="I2" s="125" t="s">
        <v>57</v>
      </c>
      <c r="J2" s="96" t="s">
        <v>58</v>
      </c>
      <c r="K2" s="147"/>
    </row>
    <row r="3" spans="1:11">
      <c r="A3" s="97" t="s">
        <v>75</v>
      </c>
      <c r="B3" s="98">
        <v>350</v>
      </c>
      <c r="C3" s="98"/>
      <c r="D3" s="99" t="s">
        <v>232</v>
      </c>
      <c r="E3" s="100">
        <v>44941</v>
      </c>
      <c r="F3" s="100"/>
      <c r="G3" s="100"/>
      <c r="H3" s="101" t="s">
        <v>233</v>
      </c>
      <c r="I3" s="101"/>
      <c r="J3" s="101"/>
      <c r="K3" s="148"/>
    </row>
    <row r="4" spans="1:11">
      <c r="A4" s="102" t="s">
        <v>72</v>
      </c>
      <c r="B4" s="103">
        <v>1</v>
      </c>
      <c r="C4" s="103">
        <v>6</v>
      </c>
      <c r="D4" s="104" t="s">
        <v>234</v>
      </c>
      <c r="E4" s="105" t="s">
        <v>235</v>
      </c>
      <c r="F4" s="105"/>
      <c r="G4" s="105"/>
      <c r="H4" s="104" t="s">
        <v>236</v>
      </c>
      <c r="I4" s="104"/>
      <c r="J4" s="118" t="s">
        <v>66</v>
      </c>
      <c r="K4" s="149" t="s">
        <v>67</v>
      </c>
    </row>
    <row r="5" spans="1:11">
      <c r="A5" s="102" t="s">
        <v>237</v>
      </c>
      <c r="B5" s="98">
        <v>1</v>
      </c>
      <c r="C5" s="98"/>
      <c r="D5" s="99" t="s">
        <v>238</v>
      </c>
      <c r="E5" s="99" t="s">
        <v>239</v>
      </c>
      <c r="F5" s="99" t="s">
        <v>240</v>
      </c>
      <c r="G5" s="99" t="s">
        <v>241</v>
      </c>
      <c r="H5" s="104" t="s">
        <v>242</v>
      </c>
      <c r="I5" s="104"/>
      <c r="J5" s="118" t="s">
        <v>66</v>
      </c>
      <c r="K5" s="149" t="s">
        <v>67</v>
      </c>
    </row>
    <row r="6" spans="1:11">
      <c r="A6" s="106" t="s">
        <v>243</v>
      </c>
      <c r="B6" s="107">
        <v>60</v>
      </c>
      <c r="C6" s="107"/>
      <c r="D6" s="108" t="s">
        <v>244</v>
      </c>
      <c r="E6" s="109"/>
      <c r="F6" s="110">
        <v>356</v>
      </c>
      <c r="G6" s="108"/>
      <c r="H6" s="111" t="s">
        <v>245</v>
      </c>
      <c r="I6" s="111"/>
      <c r="J6" s="110" t="s">
        <v>66</v>
      </c>
      <c r="K6" s="150" t="s">
        <v>67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246</v>
      </c>
      <c r="B8" s="95" t="s">
        <v>247</v>
      </c>
      <c r="C8" s="95" t="s">
        <v>248</v>
      </c>
      <c r="D8" s="95" t="s">
        <v>249</v>
      </c>
      <c r="E8" s="95" t="s">
        <v>250</v>
      </c>
      <c r="F8" s="95" t="s">
        <v>251</v>
      </c>
      <c r="G8" s="116" t="s">
        <v>252</v>
      </c>
      <c r="H8" s="117"/>
      <c r="I8" s="117"/>
      <c r="J8" s="117"/>
      <c r="K8" s="151"/>
    </row>
    <row r="9" spans="1:11">
      <c r="A9" s="102" t="s">
        <v>253</v>
      </c>
      <c r="B9" s="104"/>
      <c r="C9" s="118" t="s">
        <v>66</v>
      </c>
      <c r="D9" s="118" t="s">
        <v>67</v>
      </c>
      <c r="E9" s="99" t="s">
        <v>254</v>
      </c>
      <c r="F9" s="119" t="s">
        <v>255</v>
      </c>
      <c r="G9" s="120"/>
      <c r="H9" s="121"/>
      <c r="I9" s="121"/>
      <c r="J9" s="121"/>
      <c r="K9" s="152"/>
    </row>
    <row r="10" spans="1:11">
      <c r="A10" s="102" t="s">
        <v>256</v>
      </c>
      <c r="B10" s="104"/>
      <c r="C10" s="118" t="s">
        <v>66</v>
      </c>
      <c r="D10" s="118" t="s">
        <v>67</v>
      </c>
      <c r="E10" s="99" t="s">
        <v>257</v>
      </c>
      <c r="F10" s="119" t="s">
        <v>258</v>
      </c>
      <c r="G10" s="120" t="s">
        <v>259</v>
      </c>
      <c r="H10" s="121"/>
      <c r="I10" s="121"/>
      <c r="J10" s="121"/>
      <c r="K10" s="152"/>
    </row>
    <row r="11" spans="1:11">
      <c r="A11" s="122" t="s">
        <v>189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260</v>
      </c>
      <c r="J12" s="118" t="s">
        <v>85</v>
      </c>
      <c r="K12" s="149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261</v>
      </c>
      <c r="J13" s="118" t="s">
        <v>85</v>
      </c>
      <c r="K13" s="149" t="s">
        <v>86</v>
      </c>
    </row>
    <row r="14" ht="15" spans="1:11">
      <c r="A14" s="106" t="s">
        <v>262</v>
      </c>
      <c r="B14" s="110" t="s">
        <v>85</v>
      </c>
      <c r="C14" s="110" t="s">
        <v>86</v>
      </c>
      <c r="D14" s="109"/>
      <c r="E14" s="108" t="s">
        <v>263</v>
      </c>
      <c r="F14" s="110" t="s">
        <v>85</v>
      </c>
      <c r="G14" s="110" t="s">
        <v>86</v>
      </c>
      <c r="H14" s="110"/>
      <c r="I14" s="108" t="s">
        <v>264</v>
      </c>
      <c r="J14" s="110" t="s">
        <v>85</v>
      </c>
      <c r="K14" s="150" t="s">
        <v>86</v>
      </c>
    </row>
    <row r="15" ht="1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7" customFormat="1" spans="1:11">
      <c r="A16" s="91" t="s">
        <v>265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2" t="s">
        <v>266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2" t="s">
        <v>267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6" t="s">
        <v>268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2" t="s">
        <v>122</v>
      </c>
      <c r="B24" s="104"/>
      <c r="C24" s="118" t="s">
        <v>66</v>
      </c>
      <c r="D24" s="118" t="s">
        <v>67</v>
      </c>
      <c r="E24" s="101"/>
      <c r="F24" s="101"/>
      <c r="G24" s="101"/>
      <c r="H24" s="101"/>
      <c r="I24" s="101"/>
      <c r="J24" s="101"/>
      <c r="K24" s="148"/>
    </row>
    <row r="25" ht="15" spans="1:11">
      <c r="A25" s="131" t="s">
        <v>269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270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271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">
      <c r="A29" s="89" t="s">
        <v>272</v>
      </c>
    </row>
    <row r="30" spans="1:11">
      <c r="A30" s="135" t="s">
        <v>273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274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8" customFormat="1" ht="18.75" customHeight="1" spans="1:11">
      <c r="A38" s="102" t="s">
        <v>275</v>
      </c>
      <c r="B38" s="104"/>
      <c r="C38" s="104"/>
      <c r="D38" s="101" t="s">
        <v>276</v>
      </c>
      <c r="E38" s="101"/>
      <c r="F38" s="142" t="s">
        <v>277</v>
      </c>
      <c r="G38" s="143"/>
      <c r="H38" s="104" t="s">
        <v>278</v>
      </c>
      <c r="I38" s="104"/>
      <c r="J38" s="104" t="s">
        <v>279</v>
      </c>
      <c r="K38" s="155"/>
    </row>
    <row r="39" ht="18.75" customHeight="1" spans="1:13">
      <c r="A39" s="102" t="s">
        <v>123</v>
      </c>
      <c r="B39" s="104" t="s">
        <v>280</v>
      </c>
      <c r="C39" s="104"/>
      <c r="D39" s="104"/>
      <c r="E39" s="104"/>
      <c r="F39" s="104"/>
      <c r="G39" s="104"/>
      <c r="H39" s="104"/>
      <c r="I39" s="104"/>
      <c r="J39" s="104"/>
      <c r="K39" s="155"/>
      <c r="M39" s="88"/>
    </row>
    <row r="40" ht="31" customHeight="1" spans="1:11">
      <c r="A40" s="102"/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" customHeight="1" spans="1:11">
      <c r="A42" s="106" t="s">
        <v>133</v>
      </c>
      <c r="B42" s="144" t="s">
        <v>281</v>
      </c>
      <c r="C42" s="144"/>
      <c r="D42" s="108" t="s">
        <v>282</v>
      </c>
      <c r="E42" s="109" t="s">
        <v>283</v>
      </c>
      <c r="F42" s="108" t="s">
        <v>137</v>
      </c>
      <c r="G42" s="145">
        <v>44573</v>
      </c>
      <c r="H42" s="146" t="s">
        <v>138</v>
      </c>
      <c r="I42" s="146"/>
      <c r="J42" s="144" t="s">
        <v>139</v>
      </c>
      <c r="K42" s="162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3" workbookViewId="0">
      <selection activeCell="J13" sqref="J13"/>
    </sheetView>
  </sheetViews>
  <sheetFormatPr defaultColWidth="9" defaultRowHeight="26" customHeight="1"/>
  <cols>
    <col min="1" max="1" width="17.1666666666667" style="52" customWidth="1"/>
    <col min="2" max="2" width="7.8" style="52" customWidth="1"/>
    <col min="3" max="3" width="9.33333333333333" style="52" customWidth="1"/>
    <col min="4" max="4" width="11.4083333333333" style="52" customWidth="1"/>
    <col min="5" max="7" width="9.33333333333333" style="52" customWidth="1"/>
    <col min="8" max="8" width="1.33333333333333" style="52" customWidth="1"/>
    <col min="9" max="9" width="14.3666666666667" style="52" customWidth="1"/>
    <col min="10" max="10" width="15.15" style="52" customWidth="1"/>
    <col min="11" max="11" width="16" style="52" customWidth="1"/>
    <col min="12" max="12" width="14.6833333333333" style="52" customWidth="1"/>
    <col min="13" max="13" width="14.625" style="52" customWidth="1"/>
    <col min="14" max="14" width="13.4333333333333" style="52" customWidth="1"/>
    <col min="15" max="16384" width="9" style="52"/>
  </cols>
  <sheetData>
    <row r="1" s="52" customFormat="1" ht="30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5" customHeight="1" spans="1:14">
      <c r="A2" s="56" t="s">
        <v>62</v>
      </c>
      <c r="B2" s="57" t="s">
        <v>63</v>
      </c>
      <c r="C2" s="58"/>
      <c r="D2" s="59" t="s">
        <v>143</v>
      </c>
      <c r="E2" s="60" t="s">
        <v>144</v>
      </c>
      <c r="F2" s="60"/>
      <c r="G2" s="60"/>
      <c r="H2" s="61"/>
      <c r="I2" s="78" t="s">
        <v>57</v>
      </c>
      <c r="J2" s="79" t="s">
        <v>58</v>
      </c>
      <c r="K2" s="80"/>
      <c r="L2" s="80"/>
      <c r="M2" s="80"/>
      <c r="N2" s="81"/>
    </row>
    <row r="3" s="53" customFormat="1" ht="23" customHeight="1" spans="1:14">
      <c r="A3" s="62" t="s">
        <v>145</v>
      </c>
      <c r="B3" s="63" t="s">
        <v>146</v>
      </c>
      <c r="C3" s="64"/>
      <c r="D3" s="64"/>
      <c r="E3" s="64"/>
      <c r="F3" s="64"/>
      <c r="G3" s="64"/>
      <c r="H3" s="56"/>
      <c r="I3" s="63" t="s">
        <v>147</v>
      </c>
      <c r="J3" s="64"/>
      <c r="K3" s="64"/>
      <c r="L3" s="64"/>
      <c r="M3" s="64"/>
      <c r="N3" s="64"/>
    </row>
    <row r="4" s="53" customFormat="1" ht="23" customHeight="1" spans="1:14">
      <c r="A4" s="64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56"/>
      <c r="I4" s="65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s="53" customFormat="1" ht="23" customHeight="1" spans="1:14">
      <c r="A5" s="62"/>
      <c r="B5" s="67" t="s">
        <v>148</v>
      </c>
      <c r="C5" s="56" t="s">
        <v>149</v>
      </c>
      <c r="D5" s="56" t="s">
        <v>150</v>
      </c>
      <c r="E5" s="56" t="s">
        <v>151</v>
      </c>
      <c r="F5" s="56" t="s">
        <v>152</v>
      </c>
      <c r="G5" s="56" t="s">
        <v>153</v>
      </c>
      <c r="H5" s="56"/>
      <c r="I5" s="82" t="s">
        <v>148</v>
      </c>
      <c r="J5" s="83" t="s">
        <v>149</v>
      </c>
      <c r="K5" s="83" t="s">
        <v>150</v>
      </c>
      <c r="L5" s="83" t="s">
        <v>151</v>
      </c>
      <c r="M5" s="83" t="s">
        <v>152</v>
      </c>
      <c r="N5" s="83" t="s">
        <v>153</v>
      </c>
    </row>
    <row r="6" s="53" customFormat="1" ht="21" customHeight="1" spans="1:14">
      <c r="A6" s="68" t="s">
        <v>154</v>
      </c>
      <c r="B6" s="69">
        <f>C6-1</f>
        <v>71</v>
      </c>
      <c r="C6" s="69">
        <f>D6-2</f>
        <v>72</v>
      </c>
      <c r="D6" s="69">
        <v>74</v>
      </c>
      <c r="E6" s="69">
        <f>D6+2</f>
        <v>76</v>
      </c>
      <c r="F6" s="69">
        <f>E6+2</f>
        <v>78</v>
      </c>
      <c r="G6" s="69">
        <f>F6+1</f>
        <v>79</v>
      </c>
      <c r="H6" s="56"/>
      <c r="I6" s="84" t="s">
        <v>284</v>
      </c>
      <c r="J6" s="85" t="s">
        <v>285</v>
      </c>
      <c r="K6" s="85" t="s">
        <v>155</v>
      </c>
      <c r="L6" s="85" t="s">
        <v>155</v>
      </c>
      <c r="M6" s="85" t="s">
        <v>155</v>
      </c>
      <c r="N6" s="85" t="s">
        <v>286</v>
      </c>
    </row>
    <row r="7" s="53" customFormat="1" ht="21" customHeight="1" spans="1:14">
      <c r="A7" s="68" t="s">
        <v>157</v>
      </c>
      <c r="B7" s="69">
        <f>C7-1</f>
        <v>70</v>
      </c>
      <c r="C7" s="69">
        <f>D7-2</f>
        <v>71</v>
      </c>
      <c r="D7" s="69">
        <v>73</v>
      </c>
      <c r="E7" s="69">
        <f>D7+2</f>
        <v>75</v>
      </c>
      <c r="F7" s="69">
        <f>E7+2</f>
        <v>77</v>
      </c>
      <c r="G7" s="69">
        <f>F7+1</f>
        <v>78</v>
      </c>
      <c r="H7" s="56"/>
      <c r="I7" s="84" t="s">
        <v>284</v>
      </c>
      <c r="J7" s="85" t="s">
        <v>155</v>
      </c>
      <c r="K7" s="85" t="s">
        <v>155</v>
      </c>
      <c r="L7" s="85" t="s">
        <v>155</v>
      </c>
      <c r="M7" s="85" t="s">
        <v>155</v>
      </c>
      <c r="N7" s="85" t="s">
        <v>155</v>
      </c>
    </row>
    <row r="8" s="53" customFormat="1" ht="21" customHeight="1" spans="1:14">
      <c r="A8" s="68" t="s">
        <v>159</v>
      </c>
      <c r="B8" s="69">
        <f t="shared" ref="B8:B10" si="0">C8-4</f>
        <v>110</v>
      </c>
      <c r="C8" s="69">
        <f t="shared" ref="C8:C10" si="1">D8-4</f>
        <v>114</v>
      </c>
      <c r="D8" s="69">
        <v>118</v>
      </c>
      <c r="E8" s="69">
        <f t="shared" ref="E8:E10" si="2">D8+4</f>
        <v>122</v>
      </c>
      <c r="F8" s="69">
        <f>E8+4</f>
        <v>126</v>
      </c>
      <c r="G8" s="69">
        <f t="shared" ref="G8:G10" si="3">F8+6</f>
        <v>132</v>
      </c>
      <c r="H8" s="56"/>
      <c r="I8" s="84" t="s">
        <v>287</v>
      </c>
      <c r="J8" s="85" t="s">
        <v>288</v>
      </c>
      <c r="K8" s="85" t="s">
        <v>289</v>
      </c>
      <c r="L8" s="85" t="s">
        <v>290</v>
      </c>
      <c r="M8" s="85" t="s">
        <v>291</v>
      </c>
      <c r="N8" s="85" t="s">
        <v>289</v>
      </c>
    </row>
    <row r="9" s="53" customFormat="1" ht="21" customHeight="1" spans="1:14">
      <c r="A9" s="68" t="s">
        <v>160</v>
      </c>
      <c r="B9" s="69">
        <f t="shared" si="0"/>
        <v>106</v>
      </c>
      <c r="C9" s="69">
        <f t="shared" si="1"/>
        <v>110</v>
      </c>
      <c r="D9" s="69">
        <v>114</v>
      </c>
      <c r="E9" s="69">
        <f t="shared" si="2"/>
        <v>118</v>
      </c>
      <c r="F9" s="69">
        <f>E9+5</f>
        <v>123</v>
      </c>
      <c r="G9" s="69">
        <f t="shared" si="3"/>
        <v>129</v>
      </c>
      <c r="H9" s="56"/>
      <c r="I9" s="84" t="s">
        <v>287</v>
      </c>
      <c r="J9" s="85" t="s">
        <v>287</v>
      </c>
      <c r="K9" s="85" t="s">
        <v>287</v>
      </c>
      <c r="L9" s="85" t="s">
        <v>292</v>
      </c>
      <c r="M9" s="85" t="s">
        <v>287</v>
      </c>
      <c r="N9" s="85" t="s">
        <v>155</v>
      </c>
    </row>
    <row r="10" s="53" customFormat="1" ht="21" customHeight="1" spans="1:14">
      <c r="A10" s="68" t="s">
        <v>161</v>
      </c>
      <c r="B10" s="69">
        <f t="shared" si="0"/>
        <v>106</v>
      </c>
      <c r="C10" s="69">
        <f t="shared" si="1"/>
        <v>110</v>
      </c>
      <c r="D10" s="69">
        <v>114</v>
      </c>
      <c r="E10" s="69">
        <f t="shared" si="2"/>
        <v>118</v>
      </c>
      <c r="F10" s="69">
        <f>E10+5</f>
        <v>123</v>
      </c>
      <c r="G10" s="69">
        <f t="shared" si="3"/>
        <v>129</v>
      </c>
      <c r="H10" s="56"/>
      <c r="I10" s="84" t="s">
        <v>155</v>
      </c>
      <c r="J10" s="85" t="s">
        <v>155</v>
      </c>
      <c r="K10" s="85" t="s">
        <v>155</v>
      </c>
      <c r="L10" s="85" t="s">
        <v>155</v>
      </c>
      <c r="M10" s="85" t="s">
        <v>155</v>
      </c>
      <c r="N10" s="85" t="s">
        <v>155</v>
      </c>
    </row>
    <row r="11" s="53" customFormat="1" ht="21" customHeight="1" spans="1:14">
      <c r="A11" s="68" t="s">
        <v>162</v>
      </c>
      <c r="B11" s="69">
        <f>C11-1.2</f>
        <v>47.6</v>
      </c>
      <c r="C11" s="69">
        <f>D11-1.2</f>
        <v>48.8</v>
      </c>
      <c r="D11" s="69">
        <v>50</v>
      </c>
      <c r="E11" s="69">
        <f>D11+1.2</f>
        <v>51.2</v>
      </c>
      <c r="F11" s="69">
        <f>E11+1.2</f>
        <v>52.4</v>
      </c>
      <c r="G11" s="69">
        <f>F11+1.4</f>
        <v>53.8</v>
      </c>
      <c r="H11" s="56"/>
      <c r="I11" s="84" t="s">
        <v>155</v>
      </c>
      <c r="J11" s="85" t="s">
        <v>217</v>
      </c>
      <c r="K11" s="85" t="s">
        <v>155</v>
      </c>
      <c r="L11" s="85" t="s">
        <v>205</v>
      </c>
      <c r="M11" s="85" t="s">
        <v>155</v>
      </c>
      <c r="N11" s="85" t="s">
        <v>155</v>
      </c>
    </row>
    <row r="12" s="53" customFormat="1" ht="21" customHeight="1" spans="1:14">
      <c r="A12" s="68" t="s">
        <v>165</v>
      </c>
      <c r="B12" s="69">
        <f>C12</f>
        <v>12</v>
      </c>
      <c r="C12" s="69">
        <f>D12</f>
        <v>12</v>
      </c>
      <c r="D12" s="69">
        <v>12</v>
      </c>
      <c r="E12" s="69">
        <f t="shared" ref="E12:G12" si="4">D12</f>
        <v>12</v>
      </c>
      <c r="F12" s="69">
        <f t="shared" si="4"/>
        <v>12</v>
      </c>
      <c r="G12" s="69">
        <f t="shared" si="4"/>
        <v>12</v>
      </c>
      <c r="H12" s="56"/>
      <c r="I12" s="84" t="s">
        <v>155</v>
      </c>
      <c r="J12" s="85" t="s">
        <v>155</v>
      </c>
      <c r="K12" s="85" t="s">
        <v>155</v>
      </c>
      <c r="L12" s="85" t="s">
        <v>155</v>
      </c>
      <c r="M12" s="85" t="s">
        <v>155</v>
      </c>
      <c r="N12" s="85" t="s">
        <v>155</v>
      </c>
    </row>
    <row r="13" s="53" customFormat="1" ht="21" customHeight="1" spans="1:14">
      <c r="A13" s="68" t="s">
        <v>167</v>
      </c>
      <c r="B13" s="69">
        <f>C13-1</f>
        <v>56</v>
      </c>
      <c r="C13" s="69">
        <f>D13-1</f>
        <v>57</v>
      </c>
      <c r="D13" s="69">
        <v>58</v>
      </c>
      <c r="E13" s="69">
        <f>D13+1</f>
        <v>59</v>
      </c>
      <c r="F13" s="69">
        <f>E13+1</f>
        <v>60</v>
      </c>
      <c r="G13" s="69">
        <f>F13+1.5</f>
        <v>61.5</v>
      </c>
      <c r="H13" s="56"/>
      <c r="I13" s="84" t="s">
        <v>155</v>
      </c>
      <c r="J13" s="85" t="s">
        <v>289</v>
      </c>
      <c r="K13" s="85" t="s">
        <v>155</v>
      </c>
      <c r="L13" s="85" t="s">
        <v>287</v>
      </c>
      <c r="M13" s="85" t="s">
        <v>287</v>
      </c>
      <c r="N13" s="85" t="s">
        <v>289</v>
      </c>
    </row>
    <row r="14" s="53" customFormat="1" ht="21" customHeight="1" spans="1:14">
      <c r="A14" s="68" t="s">
        <v>169</v>
      </c>
      <c r="B14" s="69">
        <f>C14-0.6</f>
        <v>62.7</v>
      </c>
      <c r="C14" s="69">
        <f>D14-1.2</f>
        <v>63.3</v>
      </c>
      <c r="D14" s="69">
        <v>64.5</v>
      </c>
      <c r="E14" s="69">
        <f>D14+1.2</f>
        <v>65.7</v>
      </c>
      <c r="F14" s="69">
        <f>E14+1.2</f>
        <v>66.9</v>
      </c>
      <c r="G14" s="69">
        <f>F14+0.6</f>
        <v>67.5</v>
      </c>
      <c r="H14" s="56"/>
      <c r="I14" s="84" t="s">
        <v>155</v>
      </c>
      <c r="J14" s="85" t="s">
        <v>155</v>
      </c>
      <c r="K14" s="85" t="s">
        <v>155</v>
      </c>
      <c r="L14" s="85" t="s">
        <v>155</v>
      </c>
      <c r="M14" s="85" t="s">
        <v>293</v>
      </c>
      <c r="N14" s="85" t="s">
        <v>155</v>
      </c>
    </row>
    <row r="15" s="53" customFormat="1" ht="21" customHeight="1" spans="1:14">
      <c r="A15" s="68" t="s">
        <v>171</v>
      </c>
      <c r="B15" s="69">
        <f>C15-0.8</f>
        <v>20.9</v>
      </c>
      <c r="C15" s="69">
        <f>D15-0.8</f>
        <v>21.7</v>
      </c>
      <c r="D15" s="69">
        <v>22.5</v>
      </c>
      <c r="E15" s="69">
        <f>D15+0.8</f>
        <v>23.3</v>
      </c>
      <c r="F15" s="69">
        <f>E15+0.8</f>
        <v>24.1</v>
      </c>
      <c r="G15" s="69">
        <f>F15+1.3</f>
        <v>25.4</v>
      </c>
      <c r="H15" s="56"/>
      <c r="I15" s="84" t="s">
        <v>155</v>
      </c>
      <c r="J15" s="85" t="s">
        <v>155</v>
      </c>
      <c r="K15" s="85" t="s">
        <v>155</v>
      </c>
      <c r="L15" s="85" t="s">
        <v>155</v>
      </c>
      <c r="M15" s="85" t="s">
        <v>294</v>
      </c>
      <c r="N15" s="85" t="s">
        <v>289</v>
      </c>
    </row>
    <row r="16" s="53" customFormat="1" ht="21" customHeight="1" spans="1:14">
      <c r="A16" s="68" t="s">
        <v>172</v>
      </c>
      <c r="B16" s="69">
        <f>C16-0.7</f>
        <v>16.6</v>
      </c>
      <c r="C16" s="69">
        <f>D16-0.7</f>
        <v>17.3</v>
      </c>
      <c r="D16" s="69">
        <v>18</v>
      </c>
      <c r="E16" s="69">
        <f>D16+0.7</f>
        <v>18.7</v>
      </c>
      <c r="F16" s="69">
        <f>E16+0.7</f>
        <v>19.4</v>
      </c>
      <c r="G16" s="69">
        <f>F16+1</f>
        <v>20.4</v>
      </c>
      <c r="H16" s="56"/>
      <c r="I16" s="84" t="s">
        <v>155</v>
      </c>
      <c r="J16" s="85" t="s">
        <v>155</v>
      </c>
      <c r="K16" s="85" t="s">
        <v>155</v>
      </c>
      <c r="L16" s="85" t="s">
        <v>217</v>
      </c>
      <c r="M16" s="85" t="s">
        <v>295</v>
      </c>
      <c r="N16" s="85" t="s">
        <v>296</v>
      </c>
    </row>
    <row r="17" s="53" customFormat="1" ht="21" customHeight="1" spans="1:14">
      <c r="A17" s="68" t="s">
        <v>173</v>
      </c>
      <c r="B17" s="69">
        <f t="shared" ref="B17:B19" si="5">C17-0.5</f>
        <v>13</v>
      </c>
      <c r="C17" s="69">
        <f t="shared" ref="C17:C19" si="6">D17-0.5</f>
        <v>13.5</v>
      </c>
      <c r="D17" s="69">
        <v>14</v>
      </c>
      <c r="E17" s="69">
        <f>D17+0.5</f>
        <v>14.5</v>
      </c>
      <c r="F17" s="69">
        <f>E17+0.5</f>
        <v>15</v>
      </c>
      <c r="G17" s="69">
        <f>F17+0.7</f>
        <v>15.7</v>
      </c>
      <c r="H17" s="56"/>
      <c r="I17" s="84" t="s">
        <v>155</v>
      </c>
      <c r="J17" s="85" t="s">
        <v>156</v>
      </c>
      <c r="K17" s="85" t="s">
        <v>297</v>
      </c>
      <c r="L17" s="85" t="s">
        <v>155</v>
      </c>
      <c r="M17" s="85" t="s">
        <v>298</v>
      </c>
      <c r="N17" s="85" t="s">
        <v>155</v>
      </c>
    </row>
    <row r="18" s="53" customFormat="1" ht="21" customHeight="1" spans="1:14">
      <c r="A18" s="68" t="s">
        <v>174</v>
      </c>
      <c r="B18" s="69">
        <f t="shared" si="5"/>
        <v>35</v>
      </c>
      <c r="C18" s="69">
        <f t="shared" si="6"/>
        <v>35.5</v>
      </c>
      <c r="D18" s="69">
        <v>36</v>
      </c>
      <c r="E18" s="69">
        <f t="shared" ref="E18:G18" si="7">D18+0.5</f>
        <v>36.5</v>
      </c>
      <c r="F18" s="69">
        <f t="shared" si="7"/>
        <v>37</v>
      </c>
      <c r="G18" s="69">
        <f t="shared" si="7"/>
        <v>37.5</v>
      </c>
      <c r="H18" s="56"/>
      <c r="I18" s="84" t="s">
        <v>155</v>
      </c>
      <c r="J18" s="85" t="s">
        <v>155</v>
      </c>
      <c r="K18" s="85" t="s">
        <v>299</v>
      </c>
      <c r="L18" s="85" t="s">
        <v>155</v>
      </c>
      <c r="M18" s="85" t="s">
        <v>155</v>
      </c>
      <c r="N18" s="85" t="s">
        <v>155</v>
      </c>
    </row>
    <row r="19" s="53" customFormat="1" ht="21" customHeight="1" spans="1:14">
      <c r="A19" s="68" t="s">
        <v>175</v>
      </c>
      <c r="B19" s="69">
        <f t="shared" si="5"/>
        <v>24.5</v>
      </c>
      <c r="C19" s="69">
        <f t="shared" si="6"/>
        <v>25</v>
      </c>
      <c r="D19" s="69">
        <v>25.5</v>
      </c>
      <c r="E19" s="69">
        <f>D19+0.5</f>
        <v>26</v>
      </c>
      <c r="F19" s="69">
        <f>E19+0.5</f>
        <v>26.5</v>
      </c>
      <c r="G19" s="69">
        <f>F19+0.75</f>
        <v>27.25</v>
      </c>
      <c r="H19" s="56"/>
      <c r="I19" s="84" t="s">
        <v>155</v>
      </c>
      <c r="J19" s="85" t="s">
        <v>155</v>
      </c>
      <c r="K19" s="85" t="s">
        <v>287</v>
      </c>
      <c r="L19" s="85" t="s">
        <v>155</v>
      </c>
      <c r="M19" s="85" t="s">
        <v>155</v>
      </c>
      <c r="N19" s="85" t="s">
        <v>155</v>
      </c>
    </row>
    <row r="20" s="53" customFormat="1" ht="21" customHeight="1" spans="1:14">
      <c r="A20" s="68" t="s">
        <v>176</v>
      </c>
      <c r="B20" s="69">
        <f>C20</f>
        <v>18</v>
      </c>
      <c r="C20" s="69">
        <f>D20-1</f>
        <v>18</v>
      </c>
      <c r="D20" s="69">
        <v>19</v>
      </c>
      <c r="E20" s="69">
        <f>D20</f>
        <v>19</v>
      </c>
      <c r="F20" s="69">
        <f>E20+1.5</f>
        <v>20.5</v>
      </c>
      <c r="G20" s="69">
        <f>F20</f>
        <v>20.5</v>
      </c>
      <c r="H20" s="56"/>
      <c r="I20" s="84" t="s">
        <v>155</v>
      </c>
      <c r="J20" s="85" t="s">
        <v>155</v>
      </c>
      <c r="K20" s="85" t="s">
        <v>293</v>
      </c>
      <c r="L20" s="85" t="s">
        <v>155</v>
      </c>
      <c r="M20" s="85" t="s">
        <v>155</v>
      </c>
      <c r="N20" s="85" t="s">
        <v>155</v>
      </c>
    </row>
    <row r="21" s="53" customFormat="1" ht="21" customHeight="1" spans="1:14">
      <c r="A21" s="68" t="s">
        <v>177</v>
      </c>
      <c r="B21" s="69">
        <v>19</v>
      </c>
      <c r="C21" s="69">
        <v>19</v>
      </c>
      <c r="D21" s="69">
        <v>20</v>
      </c>
      <c r="E21" s="69">
        <v>20</v>
      </c>
      <c r="F21" s="69">
        <v>21</v>
      </c>
      <c r="G21" s="69">
        <v>21</v>
      </c>
      <c r="H21" s="56"/>
      <c r="I21" s="84" t="s">
        <v>155</v>
      </c>
      <c r="J21" s="85" t="s">
        <v>155</v>
      </c>
      <c r="K21" s="85" t="s">
        <v>155</v>
      </c>
      <c r="L21" s="85" t="s">
        <v>155</v>
      </c>
      <c r="M21" s="85" t="s">
        <v>155</v>
      </c>
      <c r="N21" s="85" t="s">
        <v>155</v>
      </c>
    </row>
    <row r="22" s="52" customFormat="1" ht="29" customHeight="1" spans="1:14">
      <c r="A22" s="70"/>
      <c r="B22" s="71"/>
      <c r="C22" s="72"/>
      <c r="D22" s="72"/>
      <c r="E22" s="73"/>
      <c r="F22" s="73"/>
      <c r="G22" s="74"/>
      <c r="H22" s="75"/>
      <c r="I22" s="71"/>
      <c r="J22" s="72"/>
      <c r="K22" s="72"/>
      <c r="L22" s="73"/>
      <c r="M22" s="73"/>
      <c r="N22" s="74"/>
    </row>
    <row r="23" s="52" customFormat="1" ht="15" spans="1:14">
      <c r="A23" s="76" t="s">
        <v>123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="52" customFormat="1" ht="14.25" spans="1:14">
      <c r="A24" s="52" t="s">
        <v>300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="52" customFormat="1" ht="14.25" spans="1:14">
      <c r="A25" s="77"/>
      <c r="B25" s="77"/>
      <c r="C25" s="77"/>
      <c r="D25" s="77"/>
      <c r="E25" s="77"/>
      <c r="F25" s="77"/>
      <c r="G25" s="77"/>
      <c r="H25" s="77"/>
      <c r="I25" s="76" t="s">
        <v>301</v>
      </c>
      <c r="J25" s="86"/>
      <c r="K25" s="76" t="s">
        <v>302</v>
      </c>
      <c r="L25" s="76"/>
      <c r="M25" s="76" t="s">
        <v>181</v>
      </c>
      <c r="N25" s="5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304</v>
      </c>
      <c r="B2" s="5" t="s">
        <v>305</v>
      </c>
      <c r="C2" s="5" t="s">
        <v>306</v>
      </c>
      <c r="D2" s="5" t="s">
        <v>307</v>
      </c>
      <c r="E2" s="5" t="s">
        <v>308</v>
      </c>
      <c r="F2" s="5" t="s">
        <v>309</v>
      </c>
      <c r="G2" s="5" t="s">
        <v>310</v>
      </c>
      <c r="H2" s="5" t="s">
        <v>311</v>
      </c>
      <c r="I2" s="4" t="s">
        <v>312</v>
      </c>
      <c r="J2" s="4" t="s">
        <v>313</v>
      </c>
      <c r="K2" s="4" t="s">
        <v>314</v>
      </c>
      <c r="L2" s="4" t="s">
        <v>315</v>
      </c>
      <c r="M2" s="4" t="s">
        <v>316</v>
      </c>
      <c r="N2" s="5" t="s">
        <v>317</v>
      </c>
      <c r="O2" s="5" t="s">
        <v>318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319</v>
      </c>
      <c r="J3" s="4" t="s">
        <v>319</v>
      </c>
      <c r="K3" s="4" t="s">
        <v>319</v>
      </c>
      <c r="L3" s="4" t="s">
        <v>319</v>
      </c>
      <c r="M3" s="4" t="s">
        <v>319</v>
      </c>
      <c r="N3" s="7"/>
      <c r="O3" s="7"/>
    </row>
    <row r="4" spans="1:15">
      <c r="A4" s="9">
        <v>1</v>
      </c>
      <c r="B4" s="10" t="s">
        <v>320</v>
      </c>
      <c r="C4" s="11" t="s">
        <v>321</v>
      </c>
      <c r="D4" s="11" t="s">
        <v>322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>
        <v>5</v>
      </c>
      <c r="M4" s="10"/>
      <c r="N4" s="10">
        <f>SUM(I4:M4)</f>
        <v>13</v>
      </c>
      <c r="O4" s="10" t="s">
        <v>323</v>
      </c>
    </row>
    <row r="5" spans="1:15">
      <c r="A5" s="9">
        <v>2</v>
      </c>
      <c r="B5" s="10" t="s">
        <v>320</v>
      </c>
      <c r="C5" s="11" t="s">
        <v>321</v>
      </c>
      <c r="D5" s="11" t="s">
        <v>322</v>
      </c>
      <c r="E5" s="11" t="s">
        <v>63</v>
      </c>
      <c r="F5" s="10"/>
      <c r="G5" s="10" t="s">
        <v>66</v>
      </c>
      <c r="H5" s="10"/>
      <c r="I5" s="10">
        <v>3</v>
      </c>
      <c r="J5" s="10"/>
      <c r="K5" s="10"/>
      <c r="L5" s="10">
        <v>2</v>
      </c>
      <c r="M5" s="10">
        <v>5</v>
      </c>
      <c r="N5" s="10">
        <f>SUM(I5:M5)</f>
        <v>10</v>
      </c>
      <c r="O5" s="10" t="s">
        <v>323</v>
      </c>
    </row>
    <row r="6" spans="1:15">
      <c r="A6" s="9">
        <v>3</v>
      </c>
      <c r="B6" s="10" t="s">
        <v>320</v>
      </c>
      <c r="C6" s="11" t="s">
        <v>321</v>
      </c>
      <c r="D6" s="11" t="s">
        <v>322</v>
      </c>
      <c r="E6" s="11" t="s">
        <v>63</v>
      </c>
      <c r="F6" s="10"/>
      <c r="G6" s="10" t="s">
        <v>66</v>
      </c>
      <c r="H6" s="10"/>
      <c r="I6" s="10">
        <v>4</v>
      </c>
      <c r="J6" s="10"/>
      <c r="K6" s="10">
        <v>4</v>
      </c>
      <c r="L6" s="10"/>
      <c r="M6" s="10">
        <v>2</v>
      </c>
      <c r="N6" s="10">
        <f>SUM(I6:M6)</f>
        <v>10</v>
      </c>
      <c r="O6" s="10" t="s">
        <v>323</v>
      </c>
    </row>
    <row r="7" spans="1:15">
      <c r="A7" s="51">
        <v>4</v>
      </c>
      <c r="B7" s="10" t="s">
        <v>320</v>
      </c>
      <c r="C7" s="11" t="s">
        <v>321</v>
      </c>
      <c r="D7" s="11" t="s">
        <v>322</v>
      </c>
      <c r="E7" s="11" t="s">
        <v>63</v>
      </c>
      <c r="F7" s="10"/>
      <c r="G7" s="10" t="s">
        <v>66</v>
      </c>
      <c r="H7" s="10"/>
      <c r="I7" s="10">
        <v>7</v>
      </c>
      <c r="J7" s="10"/>
      <c r="K7" s="10">
        <v>3</v>
      </c>
      <c r="L7" s="10">
        <v>3</v>
      </c>
      <c r="M7" s="10">
        <v>1</v>
      </c>
      <c r="N7" s="10">
        <f>SUM(I7:M7)</f>
        <v>14</v>
      </c>
      <c r="O7" s="10" t="s">
        <v>323</v>
      </c>
    </row>
    <row r="8" spans="1:15">
      <c r="A8" s="51"/>
      <c r="B8" s="45"/>
      <c r="C8" s="44"/>
      <c r="D8" s="11"/>
      <c r="E8" s="11"/>
      <c r="F8" s="10"/>
      <c r="G8" s="39"/>
      <c r="H8" s="9"/>
      <c r="I8" s="10"/>
      <c r="J8" s="10"/>
      <c r="K8" s="10"/>
      <c r="L8" s="10"/>
      <c r="M8" s="9"/>
      <c r="N8" s="10"/>
      <c r="O8" s="10"/>
    </row>
    <row r="9" spans="1:15">
      <c r="A9" s="51"/>
      <c r="B9" s="45"/>
      <c r="C9" s="44"/>
      <c r="D9" s="11"/>
      <c r="E9" s="11"/>
      <c r="F9" s="10"/>
      <c r="G9" s="39"/>
      <c r="H9" s="9"/>
      <c r="I9" s="10"/>
      <c r="J9" s="10"/>
      <c r="K9" s="10"/>
      <c r="L9" s="10"/>
      <c r="M9" s="9"/>
      <c r="N9" s="10"/>
      <c r="O9" s="10"/>
    </row>
    <row r="10" spans="1:15">
      <c r="A10" s="51"/>
      <c r="B10" s="10"/>
      <c r="C10" s="44"/>
      <c r="D10" s="11"/>
      <c r="E10" s="11"/>
      <c r="F10" s="10"/>
      <c r="G10" s="39"/>
      <c r="H10" s="9"/>
      <c r="I10" s="10"/>
      <c r="J10" s="10"/>
      <c r="K10" s="10"/>
      <c r="L10" s="10"/>
      <c r="M10" s="10"/>
      <c r="N10" s="10"/>
      <c r="O10" s="10"/>
    </row>
    <row r="11" spans="1:15">
      <c r="A11" s="51"/>
      <c r="B11" s="10"/>
      <c r="C11" s="44"/>
      <c r="D11" s="11"/>
      <c r="E11" s="11"/>
      <c r="F11" s="10"/>
      <c r="G11" s="39"/>
      <c r="H11" s="9"/>
      <c r="I11" s="10"/>
      <c r="J11" s="10"/>
      <c r="K11" s="10"/>
      <c r="L11" s="10"/>
      <c r="M11" s="10"/>
      <c r="N11" s="10"/>
      <c r="O11" s="10"/>
    </row>
    <row r="12" customFormat="1" spans="1:15">
      <c r="A12" s="51"/>
      <c r="B12" s="10"/>
      <c r="C12" s="44"/>
      <c r="D12" s="10"/>
      <c r="E12" s="11"/>
      <c r="F12" s="10"/>
      <c r="G12" s="39"/>
      <c r="H12" s="9"/>
      <c r="I12" s="10"/>
      <c r="J12" s="10"/>
      <c r="K12" s="10"/>
      <c r="L12" s="10"/>
      <c r="M12" s="10"/>
      <c r="N12" s="10"/>
      <c r="O12" s="10"/>
    </row>
    <row r="13" customFormat="1" spans="1:15">
      <c r="A13" s="51"/>
      <c r="B13" s="10"/>
      <c r="C13" s="44"/>
      <c r="D13" s="10"/>
      <c r="E13" s="11"/>
      <c r="F13" s="10"/>
      <c r="G13" s="39"/>
      <c r="H13" s="9"/>
      <c r="I13" s="10"/>
      <c r="J13" s="10"/>
      <c r="K13" s="10"/>
      <c r="L13" s="10"/>
      <c r="M13" s="10"/>
      <c r="N13" s="10"/>
      <c r="O13" s="10"/>
    </row>
    <row r="14" customFormat="1" spans="1:15">
      <c r="A14" s="51"/>
      <c r="B14" s="10"/>
      <c r="C14" s="44"/>
      <c r="D14" s="11"/>
      <c r="E14" s="11"/>
      <c r="F14" s="10"/>
      <c r="G14" s="39"/>
      <c r="H14" s="9"/>
      <c r="I14" s="10"/>
      <c r="J14" s="10"/>
      <c r="K14" s="10"/>
      <c r="L14" s="10"/>
      <c r="M14" s="10"/>
      <c r="N14" s="10"/>
      <c r="O14" s="10"/>
    </row>
    <row r="15" customFormat="1" spans="1:15">
      <c r="A15" s="51"/>
      <c r="B15" s="10"/>
      <c r="C15" s="11"/>
      <c r="D15" s="11"/>
      <c r="E15" s="11"/>
      <c r="F15" s="10"/>
      <c r="G15" s="39"/>
      <c r="H15" s="9"/>
      <c r="I15" s="10"/>
      <c r="J15" s="10"/>
      <c r="K15" s="10"/>
      <c r="L15" s="10"/>
      <c r="M15" s="10"/>
      <c r="N15" s="10"/>
      <c r="O15" s="10"/>
    </row>
    <row r="16" customFormat="1" spans="1:15">
      <c r="A16" s="51"/>
      <c r="B16" s="10"/>
      <c r="C16" s="44"/>
      <c r="D16" s="11"/>
      <c r="E16" s="11"/>
      <c r="F16" s="10"/>
      <c r="G16" s="39"/>
      <c r="H16" s="9"/>
      <c r="I16" s="10"/>
      <c r="J16" s="10"/>
      <c r="K16" s="10"/>
      <c r="L16" s="10"/>
      <c r="M16" s="10"/>
      <c r="N16" s="10"/>
      <c r="O16" s="10"/>
    </row>
    <row r="17" customFormat="1" spans="1:15">
      <c r="A17" s="51"/>
      <c r="B17" s="10"/>
      <c r="C17" s="44"/>
      <c r="D17" s="11"/>
      <c r="E17" s="11"/>
      <c r="F17" s="10"/>
      <c r="G17" s="39"/>
      <c r="H17" s="9"/>
      <c r="I17" s="10"/>
      <c r="J17" s="10"/>
      <c r="K17" s="10"/>
      <c r="L17" s="10"/>
      <c r="M17" s="10"/>
      <c r="N17" s="10"/>
      <c r="O17" s="10"/>
    </row>
    <row r="18" customFormat="1" spans="1:15">
      <c r="A18" s="51"/>
      <c r="B18" s="10"/>
      <c r="C18" s="44"/>
      <c r="D18" s="11"/>
      <c r="E18" s="11"/>
      <c r="F18" s="10"/>
      <c r="G18" s="39"/>
      <c r="H18" s="9"/>
      <c r="I18" s="10"/>
      <c r="J18" s="10"/>
      <c r="K18" s="10"/>
      <c r="L18" s="10"/>
      <c r="M18" s="10"/>
      <c r="N18" s="10"/>
      <c r="O18" s="10"/>
    </row>
    <row r="19" customFormat="1" spans="1:15">
      <c r="A19" s="51"/>
      <c r="B19" s="10"/>
      <c r="C19" s="44"/>
      <c r="D19" s="11"/>
      <c r="E19" s="11"/>
      <c r="F19" s="10"/>
      <c r="G19" s="39"/>
      <c r="H19" s="9"/>
      <c r="I19" s="10"/>
      <c r="J19" s="10"/>
      <c r="K19" s="10"/>
      <c r="L19" s="10"/>
      <c r="M19" s="10"/>
      <c r="N19" s="10"/>
      <c r="O19" s="10"/>
    </row>
    <row r="20" customFormat="1" spans="1:15">
      <c r="A20" s="51"/>
      <c r="B20" s="10"/>
      <c r="C20" s="44"/>
      <c r="D20" s="10"/>
      <c r="E20" s="11"/>
      <c r="F20" s="10"/>
      <c r="G20" s="39"/>
      <c r="H20" s="9"/>
      <c r="I20" s="10"/>
      <c r="J20" s="10"/>
      <c r="K20" s="10"/>
      <c r="L20" s="10"/>
      <c r="M20" s="10"/>
      <c r="N20" s="10"/>
      <c r="O20" s="10"/>
    </row>
    <row r="21" s="2" customFormat="1" ht="18.75" spans="1:15">
      <c r="A21" s="14" t="s">
        <v>324</v>
      </c>
      <c r="B21" s="15"/>
      <c r="C21" s="15"/>
      <c r="D21" s="16"/>
      <c r="E21" s="17"/>
      <c r="F21" s="28"/>
      <c r="G21" s="28"/>
      <c r="H21" s="28"/>
      <c r="I21" s="23"/>
      <c r="J21" s="14" t="s">
        <v>325</v>
      </c>
      <c r="K21" s="15"/>
      <c r="L21" s="15"/>
      <c r="M21" s="16"/>
      <c r="N21" s="15"/>
      <c r="O21" s="22"/>
    </row>
    <row r="22" ht="16.5" spans="1:15">
      <c r="A22" s="18" t="s">
        <v>326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20 O3:O11 O12:O15 O16:O18 O2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2023-01-12T03:14:20Z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