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<sst xmlns="http://schemas.openxmlformats.org/spreadsheetml/2006/main" count="1492" uniqueCount="442">
  <si>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</si>
  <si>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</si>
  <si>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</si>
  <si>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</si>
  <si>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</si>
  <si>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</si>
  <si>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</si>
  <si>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</si>
  <si>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</si>
  <si>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</si>
  <si>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</si>
  <si>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</si>
  <si>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</si>
  <si>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</si>
  <si>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</si>
  <si>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</si>
  <si>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</si>
  <si>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</si>
  <si>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</si>
  <si>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</si>
  <si>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</si>
  <si>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</si>
  <si>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</si>
  <si>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</si>
  <si>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</si>
  <si>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</si>
  <si>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</si>
  <si>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</si>
  <si>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</si>
  <si>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</si>
  <si>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</si>
  <si>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</si>
  <si>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</si>
  <si>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</si>
  <si>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</si>
  <si>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</si>
  <si>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</si>
  <si>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</si>
  <si>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</si>
  <si>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</si>
  <si>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</si>
  <si>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</si>
  <si>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</si>
  <si>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</si>
  <si>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</si>
  <si>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</si>
  <si>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</si>
  <si>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</si>
  <si>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</si>
  <si>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</si>
  <si>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</si>
  <si>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</si>
  <si>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</si>
  <si>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</si>
  <si>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</si>
  <si>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</si>
  <si>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</si>
  <si>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</si>
  <si>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</si>
  <si>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</si>
  <si>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</si>
  <si>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</si>
  <si>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</si>
  <si>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TAMMBL82764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</si>
  <si>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</si>
  <si>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</si>
  <si>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</si>
  <si>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</si>
  <si>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</si>
  <si>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</si>
  <si>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</si>
  <si>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</si>
  <si>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</si>
  <si>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</si>
  <si>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</si>
  <si>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</si>
  <si>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</si>
  <si>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</si>
  <si>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</si>
  <si>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</si>
  <si>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</si>
  <si>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</si>
  <si>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</si>
  <si>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</si>
  <si>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</si>
  <si>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</si>
  <si>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</si>
  <si>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</si>
  <si>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</si>
  <si>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</si>
  <si>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</si>
  <si>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</si>
  <si>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</si>
  <si>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</si>
  <si>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</si>
  <si>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</si>
  <si>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</si>
  <si>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</si>
  <si>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</si>
  <si>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</si>
  <si>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</si>
  <si>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</si>
  <si>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</si>
  <si>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</si>
  <si>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</si>
  <si>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</si>
  <si>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</si>
  <si>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</si>
  <si>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</si>
  <si>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</si>
  <si>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</si>
  <si>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</si>
  <si>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</si>
  <si>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</si>
  <si>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</si>
  <si>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</si>
  <si>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</si>
  <si>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</si>
  <si>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</si>
  <si>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</si>
  <si>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</si>
  <si>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</si>
  <si>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</si>
  <si>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</si>
  <si>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</si>
  <si>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</si>
  <si>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</si>
  <si>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</si>
  <si>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</si>
  <si>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2.门襟不直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</si>
  <si>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</si>
  <si>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</si>
  <si>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</si>
  <si>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</si>
  <si>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</si>
  <si>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</si>
  <si>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</si>
  <si>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</si>
  <si>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</si>
  <si>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</si>
  <si>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</si>
  <si>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</si>
  <si>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</si>
  <si>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</si>
  <si>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</si>
  <si>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</si>
  <si>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</si>
  <si>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</si>
  <si>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</si>
  <si>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</si>
  <si>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</si>
  <si>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</si>
  <si>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</si>
  <si>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</si>
  <si>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</si>
  <si>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</si>
  <si>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</si>
  <si>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</si>
  <si>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 xml:space="preserve">裤外侧长  </t>
  </si>
  <si>
    <t>-1.5/-2</t>
  </si>
  <si>
    <t>-1/-3</t>
  </si>
  <si>
    <t>0/-1</t>
  </si>
  <si>
    <t>内裆长</t>
  </si>
  <si>
    <t>-1/-2</t>
  </si>
  <si>
    <t>-1/-1.5</t>
  </si>
  <si>
    <t>腰围 平量</t>
  </si>
  <si>
    <t>腰围 拉量</t>
  </si>
  <si>
    <t>-2/-3</t>
  </si>
  <si>
    <t>臀围</t>
  </si>
  <si>
    <t>98</t>
  </si>
  <si>
    <t>-2.5/-3.5</t>
  </si>
  <si>
    <t>-1.3/-2.3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</si>
  <si>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</si>
  <si>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</si>
  <si>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</si>
  <si>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</si>
  <si>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</si>
  <si>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</si>
  <si>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</si>
  <si>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</si>
  <si>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</si>
  <si>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</t>
  </si>
  <si>
    <t>0/-0.2</t>
  </si>
  <si>
    <t>前裆长 含腰</t>
  </si>
  <si>
    <t>后裆长 含腰</t>
  </si>
  <si>
    <t>-1/-1</t>
  </si>
  <si>
    <t>前门襟长（不含腰）</t>
  </si>
  <si>
    <t>前插袋</t>
  </si>
  <si>
    <t>腰头高</t>
  </si>
  <si>
    <t>备注：</t>
  </si>
  <si>
    <t xml:space="preserve">     初期请洗测2-3件，有问题的另加测量数量。</t>
  </si>
  <si>
    <t>验货时间：12/12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</si>
  <si>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</si>
  <si>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</si>
  <si>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</si>
  <si>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</si>
  <si>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</si>
  <si>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</si>
  <si>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</si>
  <si>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</si>
  <si>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</si>
  <si>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</si>
  <si>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冷木灰全码各3件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</si>
  <si>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</si>
  <si>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</si>
  <si>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</si>
  <si>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</si>
  <si>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</si>
  <si>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</si>
  <si>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</si>
  <si>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</si>
  <si>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</si>
  <si>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</si>
  <si>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</si>
  <si>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</si>
  <si>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</si>
  <si>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</si>
  <si>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</si>
  <si>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</si>
  <si>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</si>
  <si>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</si>
  <si>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</si>
  <si>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</si>
  <si>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</si>
  <si>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</si>
  <si>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</si>
  <si>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</si>
  <si>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</si>
  <si>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</si>
  <si>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</si>
  <si>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</si>
  <si>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</si>
  <si>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</si>
  <si>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</si>
  <si>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</si>
  <si>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</si>
  <si>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</si>
  <si>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</si>
  <si>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</si>
  <si>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</si>
  <si>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</si>
  <si>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</si>
  <si>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</si>
  <si>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</si>
  <si>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</si>
  <si>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</si>
  <si>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</si>
  <si>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</si>
  <si>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</si>
  <si>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</si>
  <si>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</si>
  <si>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</si>
  <si>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</si>
  <si>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</si>
  <si>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</si>
  <si>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</si>
  <si>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验货时间：12/16</t>
  </si>
  <si>
    <t>珲春博杨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</si>
  <si>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</si>
  <si>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</si>
  <si>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</si>
  <si>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</si>
  <si>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</si>
  <si>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</si>
  <si>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</si>
  <si>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</si>
  <si>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</si>
  <si>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</si>
  <si>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√-1</t>
  </si>
  <si>
    <t>-1-1</t>
  </si>
  <si>
    <t>-0.5-0.8</t>
  </si>
  <si>
    <t>-2-1</t>
  </si>
  <si>
    <t>√+1</t>
  </si>
  <si>
    <t>-2-2</t>
  </si>
  <si>
    <t>-2√</t>
  </si>
  <si>
    <t>-1-1.5</t>
  </si>
  <si>
    <t>-0.5-1</t>
  </si>
  <si>
    <t>-1.2-0.3</t>
  </si>
  <si>
    <t>-0.7-1</t>
  </si>
  <si>
    <t>+0.4-0.3</t>
  </si>
  <si>
    <t>√-0.2</t>
  </si>
  <si>
    <t>-0.7-0.7</t>
  </si>
  <si>
    <t>-1.5-1</t>
  </si>
  <si>
    <t>-1-0.5</t>
  </si>
  <si>
    <t>+0.5√</t>
  </si>
  <si>
    <t>验货时间：2022.12.22</t>
  </si>
  <si>
    <t>跟单QC:全昌根</t>
  </si>
  <si>
    <t>工厂负责人：</t>
  </si>
  <si>
    <t>QC出货报告书</t>
  </si>
  <si>
    <t>产品名称</t>
  </si>
  <si>
    <t>合同日期</t>
  </si>
  <si>
    <t>12.26号交852件，1.26号交348件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</si>
  <si>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</si>
  <si>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</si>
  <si>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</si>
  <si>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</si>
  <si>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</si>
  <si>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</si>
  <si>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</si>
  <si>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</si>
  <si>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</si>
  <si>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</si>
  <si>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</si>
  <si>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</si>
  <si>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</si>
  <si>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</si>
  <si>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</si>
  <si>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</si>
  <si>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</si>
  <si>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</si>
  <si>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</si>
  <si>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采购凭证编号：CGDD22110200128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</si>
  <si>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</si>
  <si>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</si>
  <si>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</si>
  <si>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</si>
  <si>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</si>
  <si>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</si>
  <si>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</si>
  <si>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</si>
  <si>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</si>
  <si>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</si>
  <si>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</si>
  <si>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</si>
  <si>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</si>
  <si>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</si>
  <si>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</si>
  <si>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黑色：1#/2#/6#/8#/10#/12#</t>
  </si>
  <si>
    <t>冷木灰：14#/15#/17#/19#/22#/24#</t>
  </si>
  <si>
    <t>共抽验12箱，每箱7件，合计：84件</t>
  </si>
  <si>
    <t>情况说明：</t>
  </si>
  <si>
    <t xml:space="preserve">【问题点描述】  </t>
  </si>
  <si>
    <t>1.脚口开线 1件</t>
  </si>
  <si>
    <t>2.腰头背面明线宽窄2件。</t>
  </si>
  <si>
    <t>2.前侧兜有吃纵不平1件。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</si>
  <si>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</si>
  <si>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</si>
  <si>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</si>
  <si>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</si>
  <si>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</si>
  <si>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</si>
  <si>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</si>
  <si>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</si>
  <si>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</si>
  <si>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</si>
  <si>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12.30</t>
  </si>
  <si>
    <t>刘慧</t>
  </si>
  <si>
    <t>-0.5-1.5</t>
  </si>
  <si>
    <t>黑色：1#/2#</t>
  </si>
  <si>
    <t>冷木灰：3#/4#</t>
  </si>
  <si>
    <t>共抽验4箱，每箱15件，合计：60件</t>
  </si>
  <si>
    <t>断线一件</t>
  </si>
  <si>
    <t>脚口开线 一件</t>
  </si>
  <si>
    <t>12.22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</si>
  <si>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</si>
  <si>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</si>
  <si>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</si>
  <si>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</si>
  <si>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</si>
  <si>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</si>
  <si>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</si>
  <si>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</si>
  <si>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</si>
  <si>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</si>
  <si>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</si>
  <si>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</si>
  <si>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</si>
  <si>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</si>
  <si>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</si>
  <si>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</si>
  <si>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</si>
  <si>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0520#</t>
  </si>
  <si>
    <t>消光珍珠点四面弹</t>
  </si>
  <si>
    <t>YES</t>
  </si>
  <si>
    <t>0532#</t>
  </si>
  <si>
    <t>制表时间：11.25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</si>
  <si>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</si>
  <si>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</si>
  <si>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</si>
  <si>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</si>
  <si>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</si>
  <si>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</si>
  <si>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</si>
  <si>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</si>
  <si>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</si>
  <si>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</si>
  <si>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</si>
  <si>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制表时间：11.26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</si>
  <si>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</si>
  <si>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</si>
  <si>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</si>
  <si>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</si>
  <si>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</si>
  <si>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</si>
  <si>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</si>
  <si>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</si>
  <si>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</si>
  <si>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</si>
  <si>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</si>
  <si>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</si>
  <si>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</si>
  <si>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3#尼龙正装闭尾拉链含上下止，葫芦头</t>
  </si>
  <si>
    <t>3#隐形拉链
LA471拉头</t>
  </si>
  <si>
    <t>裤钩扣</t>
  </si>
  <si>
    <t>OEM</t>
  </si>
  <si>
    <t>视野LOGO硅胶转移标</t>
  </si>
  <si>
    <t>莹凯</t>
  </si>
  <si>
    <t>合格</t>
  </si>
  <si>
    <t>物料6</t>
  </si>
  <si>
    <t>物料7</t>
  </si>
  <si>
    <t>物料8</t>
  </si>
  <si>
    <t>物料9</t>
  </si>
  <si>
    <t>物料10</t>
  </si>
  <si>
    <t>Y字弹力带</t>
  </si>
  <si>
    <t>物料11</t>
  </si>
  <si>
    <t>物料12</t>
  </si>
  <si>
    <t>物料13</t>
  </si>
  <si>
    <t>物料14</t>
  </si>
  <si>
    <t>物料15</t>
  </si>
  <si>
    <t>洗测2次</t>
  </si>
  <si>
    <t>制表时间：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</si>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</sst>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8" fillId="0" borderId="8" xfId="54" applyFont="1" applyBorder="1" applyAlignment="1">
      <alignment horizontal="center" vertical="center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 wrapText="1"/>
    </xf>
    <xf numFmtId="176" fontId="20" fillId="0" borderId="2" xfId="55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176" fontId="21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wrapText="1"/>
    </xf>
    <xf numFmtId="176" fontId="20" fillId="0" borderId="2" xfId="55" applyNumberFormat="1" applyFont="1" applyBorder="1" applyAlignment="1">
      <alignment horizontal="center"/>
    </xf>
    <xf numFmtId="49" fontId="19" fillId="0" borderId="4" xfId="56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4" fillId="0" borderId="16" xfId="51" applyFont="1" applyFill="1" applyBorder="1" applyAlignment="1">
      <alignment horizontal="center" vertical="top"/>
    </xf>
    <xf numFmtId="0" fontId="25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vertical="center"/>
    </xf>
    <xf numFmtId="0" fontId="25" fillId="0" borderId="18" xfId="51" applyFont="1" applyFill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5" fillId="0" borderId="22" xfId="51" applyFont="1" applyFill="1" applyBorder="1" applyAlignment="1">
      <alignment vertical="center"/>
    </xf>
    <xf numFmtId="58" fontId="27" fillId="0" borderId="22" xfId="51" applyNumberFormat="1" applyFont="1" applyFill="1" applyBorder="1" applyAlignment="1">
      <alignment horizontal="center" vertical="center" wrapText="1"/>
    </xf>
    <xf numFmtId="0" fontId="27" fillId="0" borderId="2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right" vertical="center"/>
    </xf>
    <xf numFmtId="0" fontId="25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 wrapText="1"/>
    </xf>
    <xf numFmtId="0" fontId="25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center" vertical="center"/>
    </xf>
    <xf numFmtId="49" fontId="27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5" fillId="0" borderId="37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5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2" fillId="0" borderId="2" xfId="53" applyFont="1" applyFill="1" applyBorder="1" applyAlignment="1">
      <alignment horizontal="left"/>
    </xf>
    <xf numFmtId="0" fontId="17" fillId="3" borderId="12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8" fillId="0" borderId="11" xfId="55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2" xfId="51" applyFont="1" applyFill="1" applyBorder="1" applyAlignment="1">
      <alignment horizontal="center" vertical="center"/>
    </xf>
    <xf numFmtId="0" fontId="17" fillId="3" borderId="43" xfId="52" applyFont="1" applyFill="1" applyBorder="1" applyAlignment="1" applyProtection="1">
      <alignment horizontal="center" vertical="center"/>
    </xf>
    <xf numFmtId="0" fontId="14" fillId="3" borderId="43" xfId="52" applyFont="1" applyFill="1" applyBorder="1" applyAlignment="1" applyProtection="1">
      <alignment horizontal="center" vertical="center"/>
    </xf>
    <xf numFmtId="0" fontId="18" fillId="0" borderId="43" xfId="55" applyFont="1" applyFill="1" applyBorder="1" applyAlignment="1">
      <alignment horizontal="center"/>
    </xf>
    <xf numFmtId="49" fontId="14" fillId="3" borderId="43" xfId="53" applyNumberFormat="1" applyFont="1" applyFill="1" applyBorder="1" applyAlignment="1">
      <alignment horizontal="center" vertical="center"/>
    </xf>
    <xf numFmtId="49" fontId="29" fillId="3" borderId="2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left" vertical="center"/>
    </xf>
    <xf numFmtId="49" fontId="14" fillId="3" borderId="2" xfId="53" applyNumberFormat="1" applyFont="1" applyFill="1" applyBorder="1" applyAlignment="1">
      <alignment horizontal="left" vertical="center"/>
    </xf>
    <xf numFmtId="0" fontId="14" fillId="3" borderId="44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0" fillId="0" borderId="16" xfId="51" applyFont="1" applyBorder="1" applyAlignment="1">
      <alignment horizontal="center" vertical="top"/>
    </xf>
    <xf numFmtId="0" fontId="28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horizontal="left" vertical="center"/>
    </xf>
    <xf numFmtId="0" fontId="23" fillId="0" borderId="17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8" fillId="0" borderId="18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3" fillId="0" borderId="19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3" fillId="0" borderId="19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0" fontId="26" fillId="0" borderId="37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14" fontId="26" fillId="0" borderId="22" xfId="51" applyNumberFormat="1" applyFont="1" applyFill="1" applyBorder="1" applyAlignment="1">
      <alignment horizontal="center" vertical="center"/>
    </xf>
    <xf numFmtId="14" fontId="26" fillId="0" borderId="37" xfId="51" applyNumberFormat="1" applyFont="1" applyFill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6" fillId="0" borderId="19" xfId="51" applyFont="1" applyBorder="1" applyAlignment="1">
      <alignment horizontal="left" vertical="center"/>
    </xf>
    <xf numFmtId="0" fontId="31" fillId="0" borderId="23" xfId="51" applyFont="1" applyBorder="1" applyAlignment="1">
      <alignment vertical="center"/>
    </xf>
    <xf numFmtId="0" fontId="26" fillId="0" borderId="24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6" fillId="0" borderId="24" xfId="51" applyNumberFormat="1" applyFont="1" applyFill="1" applyBorder="1" applyAlignment="1">
      <alignment horizontal="center" vertical="center"/>
    </xf>
    <xf numFmtId="14" fontId="26" fillId="0" borderId="38" xfId="51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8" fillId="0" borderId="47" xfId="51" applyFont="1" applyBorder="1" applyAlignment="1">
      <alignment vertical="center"/>
    </xf>
    <xf numFmtId="0" fontId="26" fillId="0" borderId="48" xfId="51" applyFont="1" applyBorder="1" applyAlignment="1">
      <alignment horizontal="center" vertical="center"/>
    </xf>
    <xf numFmtId="0" fontId="28" fillId="0" borderId="48" xfId="51" applyFont="1" applyBorder="1" applyAlignment="1">
      <alignment vertical="center"/>
    </xf>
    <xf numFmtId="0" fontId="26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8" fillId="0" borderId="48" xfId="51" applyFont="1" applyBorder="1" applyAlignment="1">
      <alignment horizontal="center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5" fillId="0" borderId="37" xfId="51" applyFont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53" xfId="51" applyFont="1" applyBorder="1" applyAlignment="1">
      <alignment horizontal="center" vertical="center"/>
    </xf>
    <xf numFmtId="0" fontId="28" fillId="0" borderId="54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center" vertical="center"/>
    </xf>
    <xf numFmtId="0" fontId="28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2" fillId="0" borderId="5" xfId="53" applyFont="1" applyFill="1" applyBorder="1" applyAlignment="1">
      <alignment horizontal="left"/>
    </xf>
    <xf numFmtId="0" fontId="22" fillId="0" borderId="6" xfId="53" applyFont="1" applyFill="1" applyBorder="1" applyAlignment="1">
      <alignment horizontal="left"/>
    </xf>
    <xf numFmtId="0" fontId="22" fillId="0" borderId="7" xfId="53" applyFont="1" applyFill="1" applyBorder="1" applyAlignment="1">
      <alignment horizontal="left"/>
    </xf>
    <xf numFmtId="0" fontId="17" fillId="3" borderId="2" xfId="53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8" fillId="0" borderId="17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57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3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3" fillId="0" borderId="51" xfId="51" applyFont="1" applyBorder="1" applyAlignment="1">
      <alignment vertical="center"/>
    </xf>
    <xf numFmtId="0" fontId="23" fillId="0" borderId="50" xfId="51" applyFont="1" applyBorder="1" applyAlignment="1">
      <alignment horizontal="center" vertical="center"/>
    </xf>
    <xf numFmtId="0" fontId="26" fillId="0" borderId="51" xfId="51" applyFont="1" applyBorder="1" applyAlignment="1">
      <alignment horizontal="center" vertical="center"/>
    </xf>
    <xf numFmtId="0" fontId="23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 wrapText="1"/>
    </xf>
    <xf numFmtId="0" fontId="23" fillId="0" borderId="34" xfId="51" applyFont="1" applyBorder="1" applyAlignment="1">
      <alignment horizontal="left" vertical="center" wrapText="1"/>
    </xf>
    <xf numFmtId="0" fontId="23" fillId="0" borderId="50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33" fillId="0" borderId="58" xfId="51" applyFont="1" applyBorder="1" applyAlignment="1">
      <alignment horizontal="left" vertical="center" wrapText="1"/>
    </xf>
    <xf numFmtId="9" fontId="26" fillId="0" borderId="22" xfId="51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8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8" fillId="0" borderId="46" xfId="51" applyFont="1" applyBorder="1" applyAlignment="1">
      <alignment vertical="center"/>
    </xf>
    <xf numFmtId="0" fontId="26" fillId="0" borderId="60" xfId="51" applyFont="1" applyBorder="1" applyAlignment="1">
      <alignment vertical="center"/>
    </xf>
    <xf numFmtId="0" fontId="28" fillId="0" borderId="60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6" fillId="0" borderId="57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11" fillId="0" borderId="60" xfId="51" applyFont="1" applyBorder="1" applyAlignment="1">
      <alignment vertical="center"/>
    </xf>
    <xf numFmtId="0" fontId="28" fillId="0" borderId="18" xfId="51" applyFont="1" applyFill="1" applyBorder="1" applyAlignment="1">
      <alignment horizontal="center" vertical="center"/>
    </xf>
    <xf numFmtId="0" fontId="28" fillId="0" borderId="36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61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1" xfId="51" applyFont="1" applyBorder="1" applyAlignment="1">
      <alignment horizontal="left" vertical="center" wrapText="1"/>
    </xf>
    <xf numFmtId="0" fontId="23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6" fillId="0" borderId="39" xfId="51" applyNumberFormat="1" applyFont="1" applyBorder="1" applyAlignment="1">
      <alignment horizontal="left" vertical="center"/>
    </xf>
    <xf numFmtId="9" fontId="26" fillId="0" borderId="41" xfId="51" applyNumberFormat="1" applyFont="1" applyBorder="1" applyAlignment="1">
      <alignment horizontal="left" vertical="center"/>
    </xf>
    <xf numFmtId="0" fontId="25" fillId="0" borderId="55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8" fillId="0" borderId="62" xfId="51" applyFont="1" applyBorder="1" applyAlignment="1">
      <alignment horizontal="center" vertical="center"/>
    </xf>
    <xf numFmtId="0" fontId="26" fillId="0" borderId="60" xfId="51" applyFont="1" applyBorder="1" applyAlignment="1">
      <alignment horizontal="center" vertical="center"/>
    </xf>
    <xf numFmtId="0" fontId="26" fillId="0" borderId="61" xfId="51" applyFont="1" applyBorder="1" applyAlignment="1">
      <alignment horizontal="center" vertical="center"/>
    </xf>
    <xf numFmtId="0" fontId="26" fillId="0" borderId="61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3" xfId="0" applyBorder="1"/>
    <xf numFmtId="0" fontId="0" fillId="0" borderId="44" xfId="0" applyBorder="1"/>
    <xf numFmtId="0" fontId="0" fillId="5" borderId="44" xfId="0" applyFill="1" applyBorder="1"/>
    <xf numFmtId="0" fontId="0" fillId="6" borderId="0" xfId="0" applyFill="1"/>
    <xf numFmtId="0" fontId="36" fillId="0" borderId="42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3" xfId="0" applyFont="1" applyBorder="1"/>
    <xf numFmtId="0" fontId="0" fillId="0" borderId="43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65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65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651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9">
        <v>1</v>
      </c>
      <c r="B2" s="472" t="s">
        <v>1</v>
      </c>
    </row>
    <row r="3" spans="1:2">
      <c r="A3" s="9">
        <v>2</v>
      </c>
      <c r="B3" s="472" t="s">
        <v>2</v>
      </c>
    </row>
    <row r="4" spans="1:2">
      <c r="A4" s="9">
        <v>3</v>
      </c>
      <c r="B4" s="472" t="s">
        <v>3</v>
      </c>
    </row>
    <row r="5" spans="1:2">
      <c r="A5" s="9">
        <v>4</v>
      </c>
      <c r="B5" s="472" t="s">
        <v>4</v>
      </c>
    </row>
    <row r="6" spans="1:2">
      <c r="A6" s="9">
        <v>5</v>
      </c>
      <c r="B6" s="472" t="s">
        <v>5</v>
      </c>
    </row>
    <row r="7" spans="1:2">
      <c r="A7" s="9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9">
        <v>1</v>
      </c>
      <c r="B10" s="476" t="s">
        <v>9</v>
      </c>
    </row>
    <row r="11" spans="1:2">
      <c r="A11" s="9">
        <v>2</v>
      </c>
      <c r="B11" s="472" t="s">
        <v>10</v>
      </c>
    </row>
    <row r="12" spans="1:2">
      <c r="A12" s="9">
        <v>3</v>
      </c>
      <c r="B12" s="474" t="s">
        <v>11</v>
      </c>
    </row>
    <row r="13" spans="1:2">
      <c r="A13" s="9">
        <v>4</v>
      </c>
      <c r="B13" s="472" t="s">
        <v>12</v>
      </c>
    </row>
    <row r="14" spans="1:2">
      <c r="A14" s="9">
        <v>5</v>
      </c>
      <c r="B14" s="472" t="s">
        <v>13</v>
      </c>
    </row>
    <row r="15" spans="1:2">
      <c r="A15" s="9">
        <v>6</v>
      </c>
      <c r="B15" s="472" t="s">
        <v>14</v>
      </c>
    </row>
    <row r="16" spans="1:2">
      <c r="A16" s="9">
        <v>7</v>
      </c>
      <c r="B16" s="472" t="s">
        <v>15</v>
      </c>
    </row>
    <row r="17" spans="1:2">
      <c r="A17" s="9">
        <v>8</v>
      </c>
      <c r="B17" s="472" t="s">
        <v>16</v>
      </c>
    </row>
    <row r="18" spans="1:2">
      <c r="A18" s="9">
        <v>9</v>
      </c>
      <c r="B18" s="472" t="s">
        <v>17</v>
      </c>
    </row>
    <row r="19" spans="1:2">
      <c r="A19" s="9"/>
      <c r="B19" s="472"/>
    </row>
    <row r="20" ht="20.25" spans="1:2">
      <c r="A20" s="470"/>
      <c r="B20" s="471" t="s">
        <v>18</v>
      </c>
    </row>
    <row r="21" spans="1:2">
      <c r="A21" s="9">
        <v>1</v>
      </c>
      <c r="B21" s="477" t="s">
        <v>19</v>
      </c>
    </row>
    <row r="22" spans="1:2">
      <c r="A22" s="9">
        <v>2</v>
      </c>
      <c r="B22" s="472" t="s">
        <v>20</v>
      </c>
    </row>
    <row r="23" spans="1:2">
      <c r="A23" s="9">
        <v>3</v>
      </c>
      <c r="B23" s="472" t="s">
        <v>21</v>
      </c>
    </row>
    <row r="24" spans="1:2">
      <c r="A24" s="9">
        <v>4</v>
      </c>
      <c r="B24" s="472" t="s">
        <v>22</v>
      </c>
    </row>
    <row r="25" spans="1:2">
      <c r="A25" s="9">
        <v>5</v>
      </c>
      <c r="B25" s="472" t="s">
        <v>23</v>
      </c>
    </row>
    <row r="26" spans="1:2">
      <c r="A26" s="9">
        <v>6</v>
      </c>
      <c r="B26" s="472" t="s">
        <v>24</v>
      </c>
    </row>
    <row r="27" spans="1:2">
      <c r="A27" s="9">
        <v>7</v>
      </c>
      <c r="B27" s="472" t="s">
        <v>25</v>
      </c>
    </row>
    <row r="28" spans="1:2">
      <c r="A28" s="9"/>
      <c r="B28" s="472"/>
    </row>
    <row r="29" ht="20.25" spans="1:2">
      <c r="A29" s="470"/>
      <c r="B29" s="471" t="s">
        <v>26</v>
      </c>
    </row>
    <row r="30" spans="1:2">
      <c r="A30" s="9">
        <v>1</v>
      </c>
      <c r="B30" s="477" t="s">
        <v>27</v>
      </c>
    </row>
    <row r="31" spans="1:2">
      <c r="A31" s="9">
        <v>2</v>
      </c>
      <c r="B31" s="472" t="s">
        <v>28</v>
      </c>
    </row>
    <row r="32" spans="1:2">
      <c r="A32" s="9">
        <v>3</v>
      </c>
      <c r="B32" s="472" t="s">
        <v>29</v>
      </c>
    </row>
    <row r="33" ht="28.5" spans="1:2">
      <c r="A33" s="9">
        <v>4</v>
      </c>
      <c r="B33" s="472" t="s">
        <v>30</v>
      </c>
    </row>
    <row r="34" spans="1:2">
      <c r="A34" s="9">
        <v>5</v>
      </c>
      <c r="B34" s="472" t="s">
        <v>31</v>
      </c>
    </row>
    <row r="35" spans="1:2">
      <c r="A35" s="9">
        <v>6</v>
      </c>
      <c r="B35" s="472" t="s">
        <v>32</v>
      </c>
    </row>
    <row r="36" spans="1:2">
      <c r="A36" s="9">
        <v>7</v>
      </c>
      <c r="B36" s="472" t="s">
        <v>33</v>
      </c>
    </row>
    <row r="37" spans="1:2">
      <c r="A37" s="9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7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s="164" customFormat="1" ht="26.25" spans="1:11">
      <c r="A1" s="167" t="s">
        <v>288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="164" customFormat="1" spans="1:11">
      <c r="A2" s="168" t="s">
        <v>53</v>
      </c>
      <c r="B2" s="169" t="s">
        <v>54</v>
      </c>
      <c r="C2" s="169"/>
      <c r="D2" s="170" t="s">
        <v>62</v>
      </c>
      <c r="E2" s="171" t="s">
        <v>63</v>
      </c>
      <c r="F2" s="172" t="s">
        <v>289</v>
      </c>
      <c r="G2" s="173" t="s">
        <v>69</v>
      </c>
      <c r="H2" s="173"/>
      <c r="I2" s="205" t="s">
        <v>57</v>
      </c>
      <c r="J2" s="173" t="s">
        <v>58</v>
      </c>
      <c r="K2" s="229"/>
    </row>
    <row r="3" s="164" customFormat="1" ht="27" customHeight="1" spans="1:11">
      <c r="A3" s="174" t="s">
        <v>75</v>
      </c>
      <c r="B3" s="175">
        <v>1200</v>
      </c>
      <c r="C3" s="176"/>
      <c r="D3" s="177" t="s">
        <v>290</v>
      </c>
      <c r="E3" s="178" t="s">
        <v>291</v>
      </c>
      <c r="F3" s="179"/>
      <c r="G3" s="179"/>
      <c r="H3" s="180" t="s">
        <v>292</v>
      </c>
      <c r="I3" s="180"/>
      <c r="J3" s="180"/>
      <c r="K3" s="230"/>
    </row>
    <row r="4" s="164" customFormat="1" spans="1:11">
      <c r="A4" s="181" t="s">
        <v>72</v>
      </c>
      <c r="B4" s="182">
        <v>2</v>
      </c>
      <c r="C4" s="182">
        <v>6</v>
      </c>
      <c r="D4" s="183" t="s">
        <v>293</v>
      </c>
      <c r="E4" s="184" t="s">
        <v>294</v>
      </c>
      <c r="F4" s="184"/>
      <c r="G4" s="184"/>
      <c r="H4" s="183" t="s">
        <v>295</v>
      </c>
      <c r="I4" s="183"/>
      <c r="J4" s="198" t="s">
        <v>66</v>
      </c>
      <c r="K4" s="231" t="s">
        <v>67</v>
      </c>
    </row>
    <row r="5" s="164" customFormat="1" spans="1:11">
      <c r="A5" s="181" t="s">
        <v>296</v>
      </c>
      <c r="B5" s="185">
        <v>1</v>
      </c>
      <c r="C5" s="185"/>
      <c r="D5" s="177" t="s">
        <v>297</v>
      </c>
      <c r="E5" s="177" t="s">
        <v>298</v>
      </c>
      <c r="F5" s="177" t="s">
        <v>299</v>
      </c>
      <c r="G5" s="177" t="s">
        <v>300</v>
      </c>
      <c r="H5" s="183" t="s">
        <v>301</v>
      </c>
      <c r="I5" s="183"/>
      <c r="J5" s="198" t="s">
        <v>66</v>
      </c>
      <c r="K5" s="231" t="s">
        <v>67</v>
      </c>
    </row>
    <row r="6" s="164" customFormat="1" ht="15" spans="1:11">
      <c r="A6" s="186" t="s">
        <v>302</v>
      </c>
      <c r="B6" s="187">
        <v>80</v>
      </c>
      <c r="C6" s="187"/>
      <c r="D6" s="188" t="s">
        <v>303</v>
      </c>
      <c r="E6" s="189"/>
      <c r="F6" s="190">
        <v>852</v>
      </c>
      <c r="G6" s="188"/>
      <c r="H6" s="191" t="s">
        <v>304</v>
      </c>
      <c r="I6" s="191"/>
      <c r="J6" s="190" t="s">
        <v>66</v>
      </c>
      <c r="K6" s="232" t="s">
        <v>67</v>
      </c>
    </row>
    <row r="7" s="164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4" customFormat="1" spans="1:11">
      <c r="A8" s="195" t="s">
        <v>305</v>
      </c>
      <c r="B8" s="172" t="s">
        <v>306</v>
      </c>
      <c r="C8" s="172" t="s">
        <v>307</v>
      </c>
      <c r="D8" s="172" t="s">
        <v>308</v>
      </c>
      <c r="E8" s="172" t="s">
        <v>309</v>
      </c>
      <c r="F8" s="172" t="s">
        <v>310</v>
      </c>
      <c r="G8" s="196" t="s">
        <v>311</v>
      </c>
      <c r="H8" s="197"/>
      <c r="I8" s="197"/>
      <c r="J8" s="197"/>
      <c r="K8" s="233"/>
    </row>
    <row r="9" s="164" customFormat="1" spans="1:11">
      <c r="A9" s="181" t="s">
        <v>312</v>
      </c>
      <c r="B9" s="183"/>
      <c r="C9" s="198" t="s">
        <v>66</v>
      </c>
      <c r="D9" s="198" t="s">
        <v>67</v>
      </c>
      <c r="E9" s="177" t="s">
        <v>313</v>
      </c>
      <c r="F9" s="199" t="s">
        <v>314</v>
      </c>
      <c r="G9" s="200"/>
      <c r="H9" s="201"/>
      <c r="I9" s="201"/>
      <c r="J9" s="201"/>
      <c r="K9" s="234"/>
    </row>
    <row r="10" s="164" customFormat="1" spans="1:11">
      <c r="A10" s="181" t="s">
        <v>315</v>
      </c>
      <c r="B10" s="183"/>
      <c r="C10" s="198" t="s">
        <v>66</v>
      </c>
      <c r="D10" s="198" t="s">
        <v>67</v>
      </c>
      <c r="E10" s="177" t="s">
        <v>316</v>
      </c>
      <c r="F10" s="199" t="s">
        <v>317</v>
      </c>
      <c r="G10" s="200" t="s">
        <v>318</v>
      </c>
      <c r="H10" s="201"/>
      <c r="I10" s="201"/>
      <c r="J10" s="201"/>
      <c r="K10" s="234"/>
    </row>
    <row r="11" s="164" customFormat="1" spans="1:11">
      <c r="A11" s="202" t="s">
        <v>199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5"/>
    </row>
    <row r="12" s="164" customFormat="1" spans="1:11">
      <c r="A12" s="174" t="s">
        <v>88</v>
      </c>
      <c r="B12" s="198" t="s">
        <v>84</v>
      </c>
      <c r="C12" s="198" t="s">
        <v>85</v>
      </c>
      <c r="D12" s="199"/>
      <c r="E12" s="177" t="s">
        <v>86</v>
      </c>
      <c r="F12" s="198" t="s">
        <v>84</v>
      </c>
      <c r="G12" s="198" t="s">
        <v>85</v>
      </c>
      <c r="H12" s="198"/>
      <c r="I12" s="177" t="s">
        <v>319</v>
      </c>
      <c r="J12" s="198" t="s">
        <v>84</v>
      </c>
      <c r="K12" s="231" t="s">
        <v>85</v>
      </c>
    </row>
    <row r="13" s="164" customFormat="1" spans="1:11">
      <c r="A13" s="174" t="s">
        <v>91</v>
      </c>
      <c r="B13" s="198" t="s">
        <v>84</v>
      </c>
      <c r="C13" s="198" t="s">
        <v>85</v>
      </c>
      <c r="D13" s="199"/>
      <c r="E13" s="177" t="s">
        <v>96</v>
      </c>
      <c r="F13" s="198" t="s">
        <v>84</v>
      </c>
      <c r="G13" s="198" t="s">
        <v>85</v>
      </c>
      <c r="H13" s="198"/>
      <c r="I13" s="177" t="s">
        <v>320</v>
      </c>
      <c r="J13" s="198" t="s">
        <v>84</v>
      </c>
      <c r="K13" s="231" t="s">
        <v>85</v>
      </c>
    </row>
    <row r="14" s="164" customFormat="1" ht="15" spans="1:11">
      <c r="A14" s="186" t="s">
        <v>321</v>
      </c>
      <c r="B14" s="190" t="s">
        <v>84</v>
      </c>
      <c r="C14" s="190" t="s">
        <v>85</v>
      </c>
      <c r="D14" s="189"/>
      <c r="E14" s="188" t="s">
        <v>322</v>
      </c>
      <c r="F14" s="190" t="s">
        <v>84</v>
      </c>
      <c r="G14" s="190" t="s">
        <v>85</v>
      </c>
      <c r="H14" s="190"/>
      <c r="I14" s="188" t="s">
        <v>323</v>
      </c>
      <c r="J14" s="190" t="s">
        <v>84</v>
      </c>
      <c r="K14" s="232" t="s">
        <v>85</v>
      </c>
    </row>
    <row r="15" s="164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5" customFormat="1" spans="1:11">
      <c r="A16" s="168" t="s">
        <v>324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6"/>
    </row>
    <row r="17" s="164" customFormat="1" spans="1:11">
      <c r="A17" s="181" t="s">
        <v>325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7"/>
    </row>
    <row r="18" s="164" customFormat="1" spans="1:11">
      <c r="A18" s="181" t="s">
        <v>326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7"/>
    </row>
    <row r="19" s="164" customFormat="1" spans="1:11">
      <c r="A19" s="206" t="s">
        <v>348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1"/>
    </row>
    <row r="20" s="164" customFormat="1" spans="1:11">
      <c r="A20" s="207" t="s">
        <v>349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38"/>
    </row>
    <row r="21" s="164" customFormat="1" spans="1:11">
      <c r="A21" s="207" t="s">
        <v>350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38"/>
    </row>
    <row r="22" s="164" customFormat="1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38"/>
    </row>
    <row r="23" s="164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39"/>
    </row>
    <row r="24" s="164" customFormat="1" spans="1:11">
      <c r="A24" s="181" t="s">
        <v>125</v>
      </c>
      <c r="B24" s="183"/>
      <c r="C24" s="198" t="s">
        <v>66</v>
      </c>
      <c r="D24" s="198" t="s">
        <v>67</v>
      </c>
      <c r="E24" s="180"/>
      <c r="F24" s="180"/>
      <c r="G24" s="180"/>
      <c r="H24" s="180"/>
      <c r="I24" s="180"/>
      <c r="J24" s="180"/>
      <c r="K24" s="230"/>
    </row>
    <row r="25" s="164" customFormat="1" ht="15" spans="1:11">
      <c r="A25" s="211" t="s">
        <v>330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64" customFormat="1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64" customFormat="1" spans="1:11">
      <c r="A27" s="214" t="s">
        <v>331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33"/>
    </row>
    <row r="28" s="164" customFormat="1" spans="1:11">
      <c r="A28" s="215" t="s">
        <v>351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41"/>
    </row>
    <row r="29" s="164" customFormat="1" ht="17.25" customHeight="1" spans="1:11">
      <c r="A29" s="217" t="s">
        <v>352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2"/>
    </row>
    <row r="30" s="164" customFormat="1" ht="17.25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42"/>
    </row>
    <row r="31" s="164" customFormat="1" ht="17.25" customHeight="1" spans="1:1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42"/>
    </row>
    <row r="32" s="164" customFormat="1" ht="17.25" customHeight="1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2"/>
    </row>
    <row r="33" s="164" customFormat="1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s="164" customFormat="1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2"/>
    </row>
    <row r="35" s="164" customFormat="1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38"/>
    </row>
    <row r="36" s="164" customFormat="1" ht="17.25" customHeight="1" spans="1:11">
      <c r="A36" s="219"/>
      <c r="B36" s="208"/>
      <c r="C36" s="208"/>
      <c r="D36" s="208"/>
      <c r="E36" s="208"/>
      <c r="F36" s="208"/>
      <c r="G36" s="208"/>
      <c r="H36" s="208"/>
      <c r="I36" s="208"/>
      <c r="J36" s="208"/>
      <c r="K36" s="238"/>
    </row>
    <row r="37" s="164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3"/>
    </row>
    <row r="38" s="164" customFormat="1" ht="18.75" customHeight="1" spans="1:11">
      <c r="A38" s="222" t="s">
        <v>336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66" customFormat="1" ht="18.75" customHeight="1" spans="1:11">
      <c r="A39" s="181" t="s">
        <v>337</v>
      </c>
      <c r="B39" s="183"/>
      <c r="C39" s="183"/>
      <c r="D39" s="180" t="s">
        <v>338</v>
      </c>
      <c r="E39" s="180"/>
      <c r="F39" s="224" t="s">
        <v>339</v>
      </c>
      <c r="G39" s="225"/>
      <c r="H39" s="183" t="s">
        <v>340</v>
      </c>
      <c r="I39" s="183"/>
      <c r="J39" s="183" t="s">
        <v>341</v>
      </c>
      <c r="K39" s="237"/>
    </row>
    <row r="40" s="164" customFormat="1" ht="18.75" customHeight="1" spans="1:13">
      <c r="A40" s="181" t="s">
        <v>189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37"/>
      <c r="M40" s="166"/>
    </row>
    <row r="41" s="164" customFormat="1" ht="30.95" customHeight="1" spans="1:11">
      <c r="A41" s="181"/>
      <c r="B41" s="183"/>
      <c r="C41" s="183"/>
      <c r="D41" s="183"/>
      <c r="E41" s="183"/>
      <c r="F41" s="183"/>
      <c r="G41" s="183"/>
      <c r="H41" s="183"/>
      <c r="I41" s="183"/>
      <c r="J41" s="183"/>
      <c r="K41" s="237"/>
    </row>
    <row r="42" s="164" customFormat="1" ht="18.75" customHeight="1" spans="1:11">
      <c r="A42" s="181"/>
      <c r="B42" s="183"/>
      <c r="C42" s="183"/>
      <c r="D42" s="183"/>
      <c r="E42" s="183"/>
      <c r="F42" s="183"/>
      <c r="G42" s="183"/>
      <c r="H42" s="183"/>
      <c r="I42" s="183"/>
      <c r="J42" s="183"/>
      <c r="K42" s="237"/>
    </row>
    <row r="43" s="164" customFormat="1" ht="32.1" customHeight="1" spans="1:11">
      <c r="A43" s="186" t="s">
        <v>137</v>
      </c>
      <c r="B43" s="226" t="s">
        <v>342</v>
      </c>
      <c r="C43" s="226"/>
      <c r="D43" s="188" t="s">
        <v>343</v>
      </c>
      <c r="E43" s="189"/>
      <c r="F43" s="188" t="s">
        <v>141</v>
      </c>
      <c r="G43" s="227" t="s">
        <v>353</v>
      </c>
      <c r="H43" s="228" t="s">
        <v>142</v>
      </c>
      <c r="I43" s="228"/>
      <c r="J43" s="226"/>
      <c r="K43" s="245"/>
    </row>
    <row r="44" s="164" customFormat="1" ht="16.5" customHeight="1"/>
    <row r="45" s="164" customFormat="1" ht="16.5" customHeight="1"/>
    <row r="46" s="16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48"/>
      <c r="K1" s="148"/>
      <c r="L1" s="148"/>
      <c r="M1" s="148"/>
      <c r="N1" s="148"/>
      <c r="O1" s="148"/>
      <c r="P1" s="148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9"/>
      <c r="J2" s="150" t="s">
        <v>58</v>
      </c>
      <c r="K2" s="150"/>
      <c r="L2" s="150"/>
      <c r="M2" s="150"/>
      <c r="N2" s="151"/>
      <c r="O2" s="151"/>
      <c r="P2" s="152"/>
    </row>
    <row r="3" s="119" customFormat="1" ht="29.1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3"/>
      <c r="K3" s="153"/>
      <c r="L3" s="153"/>
      <c r="M3" s="153"/>
      <c r="N3" s="154"/>
      <c r="O3" s="154"/>
      <c r="P3" s="155"/>
    </row>
    <row r="4" s="119" customFormat="1" ht="29.1" customHeight="1" spans="1:16">
      <c r="A4" s="126"/>
      <c r="B4" s="128" t="s">
        <v>110</v>
      </c>
      <c r="C4" s="129" t="s">
        <v>111</v>
      </c>
      <c r="D4" s="130" t="s">
        <v>112</v>
      </c>
      <c r="E4" s="129" t="s">
        <v>113</v>
      </c>
      <c r="F4" s="129" t="s">
        <v>114</v>
      </c>
      <c r="G4" s="129" t="s">
        <v>115</v>
      </c>
      <c r="H4" s="129" t="s">
        <v>116</v>
      </c>
      <c r="I4" s="141"/>
      <c r="J4" s="156" t="s">
        <v>111</v>
      </c>
      <c r="K4" s="156" t="s">
        <v>112</v>
      </c>
      <c r="L4" s="157" t="s">
        <v>113</v>
      </c>
      <c r="M4" s="156" t="s">
        <v>114</v>
      </c>
      <c r="N4" s="156" t="s">
        <v>115</v>
      </c>
      <c r="O4" s="156" t="s">
        <v>116</v>
      </c>
      <c r="P4" s="143" t="s">
        <v>258</v>
      </c>
    </row>
    <row r="5" s="119" customFormat="1" ht="29.1" customHeight="1" spans="1:16">
      <c r="A5" s="126"/>
      <c r="B5" s="128" t="s">
        <v>150</v>
      </c>
      <c r="C5" s="129" t="s">
        <v>151</v>
      </c>
      <c r="D5" s="130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41"/>
      <c r="J5" s="158" t="s">
        <v>259</v>
      </c>
      <c r="K5" s="158" t="s">
        <v>260</v>
      </c>
      <c r="L5" s="158" t="s">
        <v>261</v>
      </c>
      <c r="M5" s="158" t="s">
        <v>262</v>
      </c>
      <c r="N5" s="158" t="s">
        <v>263</v>
      </c>
      <c r="O5" s="158" t="s">
        <v>264</v>
      </c>
      <c r="P5" s="158" t="s">
        <v>265</v>
      </c>
    </row>
    <row r="6" s="119" customFormat="1" ht="29.1" customHeight="1" spans="1:16">
      <c r="A6" s="131" t="s">
        <v>158</v>
      </c>
      <c r="B6" s="132">
        <f>C6-2.1</f>
        <v>91.8</v>
      </c>
      <c r="C6" s="132">
        <f>D6-2.1</f>
        <v>93.9</v>
      </c>
      <c r="D6" s="133">
        <v>96</v>
      </c>
      <c r="E6" s="132">
        <f t="shared" ref="E6:H6" si="0">D6+2.1</f>
        <v>98.1</v>
      </c>
      <c r="F6" s="132">
        <f t="shared" si="0"/>
        <v>100.2</v>
      </c>
      <c r="G6" s="132">
        <f t="shared" si="0"/>
        <v>102.3</v>
      </c>
      <c r="H6" s="132">
        <f t="shared" si="0"/>
        <v>104.4</v>
      </c>
      <c r="I6" s="141"/>
      <c r="J6" s="159" t="s">
        <v>267</v>
      </c>
      <c r="K6" s="159" t="s">
        <v>266</v>
      </c>
      <c r="L6" s="159" t="s">
        <v>267</v>
      </c>
      <c r="M6" s="159" t="s">
        <v>266</v>
      </c>
      <c r="N6" s="160">
        <f>-0.5-1</f>
        <v>-1.5</v>
      </c>
      <c r="O6" s="159" t="s">
        <v>266</v>
      </c>
      <c r="P6" s="159"/>
    </row>
    <row r="7" s="119" customFormat="1" ht="29.1" customHeight="1" spans="1:16">
      <c r="A7" s="131" t="s">
        <v>162</v>
      </c>
      <c r="B7" s="132">
        <f>C7-1.5</f>
        <v>65</v>
      </c>
      <c r="C7" s="132">
        <f>D7-1.5</f>
        <v>66.5</v>
      </c>
      <c r="D7" s="133">
        <v>68</v>
      </c>
      <c r="E7" s="132">
        <f t="shared" ref="E7:H7" si="1">D7+1.5</f>
        <v>69.5</v>
      </c>
      <c r="F7" s="132">
        <f t="shared" si="1"/>
        <v>71</v>
      </c>
      <c r="G7" s="132">
        <f t="shared" si="1"/>
        <v>72.5</v>
      </c>
      <c r="H7" s="132">
        <f t="shared" si="1"/>
        <v>74</v>
      </c>
      <c r="I7" s="141"/>
      <c r="J7" s="159" t="s">
        <v>266</v>
      </c>
      <c r="K7" s="159" t="s">
        <v>266</v>
      </c>
      <c r="L7" s="159" t="s">
        <v>266</v>
      </c>
      <c r="M7" s="159" t="s">
        <v>266</v>
      </c>
      <c r="N7" s="160" t="s">
        <v>269</v>
      </c>
      <c r="O7" s="159" t="s">
        <v>266</v>
      </c>
      <c r="P7" s="159"/>
    </row>
    <row r="8" s="119" customFormat="1" ht="29.1" customHeight="1" spans="1:16">
      <c r="A8" s="131" t="s">
        <v>165</v>
      </c>
      <c r="B8" s="134">
        <f>C8-4</f>
        <v>66</v>
      </c>
      <c r="C8" s="134">
        <f>D8-4</f>
        <v>70</v>
      </c>
      <c r="D8" s="133">
        <v>74</v>
      </c>
      <c r="E8" s="134">
        <f t="shared" ref="E8:E10" si="2">D8+4</f>
        <v>78</v>
      </c>
      <c r="F8" s="134">
        <f>E8+5</f>
        <v>83</v>
      </c>
      <c r="G8" s="134">
        <f>F8+6</f>
        <v>89</v>
      </c>
      <c r="H8" s="134">
        <f>G8+6</f>
        <v>95</v>
      </c>
      <c r="I8" s="141"/>
      <c r="J8" s="161" t="s">
        <v>273</v>
      </c>
      <c r="K8" s="159" t="s">
        <v>266</v>
      </c>
      <c r="L8" s="139" t="s">
        <v>271</v>
      </c>
      <c r="M8" s="159" t="s">
        <v>266</v>
      </c>
      <c r="N8" s="161" t="s">
        <v>283</v>
      </c>
      <c r="O8" s="139" t="s">
        <v>271</v>
      </c>
      <c r="P8" s="139"/>
    </row>
    <row r="9" s="119" customFormat="1" ht="29.1" customHeight="1" spans="1:16">
      <c r="A9" s="131" t="s">
        <v>166</v>
      </c>
      <c r="B9" s="134">
        <f>C9-4</f>
        <v>74</v>
      </c>
      <c r="C9" s="134">
        <f>D9-4</f>
        <v>78</v>
      </c>
      <c r="D9" s="133">
        <v>82</v>
      </c>
      <c r="E9" s="134">
        <f t="shared" si="2"/>
        <v>86</v>
      </c>
      <c r="F9" s="134">
        <f>E9+5</f>
        <v>91</v>
      </c>
      <c r="G9" s="134">
        <f>F9+6</f>
        <v>97</v>
      </c>
      <c r="H9" s="134">
        <f>G9+6</f>
        <v>103</v>
      </c>
      <c r="I9" s="141"/>
      <c r="J9" s="159" t="s">
        <v>266</v>
      </c>
      <c r="K9" s="159" t="s">
        <v>266</v>
      </c>
      <c r="L9" s="139" t="s">
        <v>272</v>
      </c>
      <c r="M9" s="159" t="s">
        <v>266</v>
      </c>
      <c r="N9" s="159" t="s">
        <v>266</v>
      </c>
      <c r="O9" s="139" t="s">
        <v>272</v>
      </c>
      <c r="P9" s="159"/>
    </row>
    <row r="10" s="119" customFormat="1" ht="29.1" customHeight="1" spans="1:16">
      <c r="A10" s="131" t="s">
        <v>168</v>
      </c>
      <c r="B10" s="132">
        <f>C10-3.6</f>
        <v>90.8</v>
      </c>
      <c r="C10" s="132">
        <f>D10-3.6</f>
        <v>94.4</v>
      </c>
      <c r="D10" s="133" t="s">
        <v>169</v>
      </c>
      <c r="E10" s="132">
        <f t="shared" si="2"/>
        <v>102</v>
      </c>
      <c r="F10" s="132">
        <f t="shared" ref="F10:H10" si="3">E10+4</f>
        <v>106</v>
      </c>
      <c r="G10" s="132">
        <f t="shared" si="3"/>
        <v>110</v>
      </c>
      <c r="H10" s="132">
        <f t="shared" si="3"/>
        <v>114</v>
      </c>
      <c r="I10" s="141"/>
      <c r="J10" s="161" t="s">
        <v>273</v>
      </c>
      <c r="K10" s="159" t="s">
        <v>266</v>
      </c>
      <c r="L10" s="159" t="s">
        <v>274</v>
      </c>
      <c r="M10" s="161" t="s">
        <v>276</v>
      </c>
      <c r="N10" s="161" t="s">
        <v>347</v>
      </c>
      <c r="O10" s="159" t="s">
        <v>274</v>
      </c>
      <c r="P10" s="139"/>
    </row>
    <row r="11" s="119" customFormat="1" ht="29.1" customHeight="1" spans="1:16">
      <c r="A11" s="135" t="s">
        <v>173</v>
      </c>
      <c r="B11" s="132">
        <f>C11-2.3/2</f>
        <v>27.2</v>
      </c>
      <c r="C11" s="132">
        <f>D11-2.3/2</f>
        <v>28.35</v>
      </c>
      <c r="D11" s="133">
        <v>29.5</v>
      </c>
      <c r="E11" s="132">
        <f t="shared" ref="E11:H11" si="4">D11+2.6/2</f>
        <v>30.8</v>
      </c>
      <c r="F11" s="132">
        <f t="shared" si="4"/>
        <v>32.1</v>
      </c>
      <c r="G11" s="132">
        <f t="shared" si="4"/>
        <v>33.4</v>
      </c>
      <c r="H11" s="132">
        <f t="shared" si="4"/>
        <v>34.7</v>
      </c>
      <c r="I11" s="141"/>
      <c r="J11" s="159" t="s">
        <v>266</v>
      </c>
      <c r="K11" s="159" t="s">
        <v>266</v>
      </c>
      <c r="L11" s="139" t="s">
        <v>276</v>
      </c>
      <c r="M11" s="161" t="s">
        <v>277</v>
      </c>
      <c r="N11" s="159" t="s">
        <v>266</v>
      </c>
      <c r="O11" s="139" t="s">
        <v>276</v>
      </c>
      <c r="P11" s="139"/>
    </row>
    <row r="12" s="119" customFormat="1" ht="29.1" customHeight="1" spans="1:16">
      <c r="A12" s="135" t="s">
        <v>177</v>
      </c>
      <c r="B12" s="132">
        <f>C12-0.7</f>
        <v>19.1</v>
      </c>
      <c r="C12" s="132">
        <f>D12-0.7</f>
        <v>19.8</v>
      </c>
      <c r="D12" s="133">
        <v>20.5</v>
      </c>
      <c r="E12" s="132">
        <f>D12+0.7</f>
        <v>21.2</v>
      </c>
      <c r="F12" s="132">
        <f>E12+0.7</f>
        <v>21.9</v>
      </c>
      <c r="G12" s="132">
        <f>F12+0.9</f>
        <v>22.8</v>
      </c>
      <c r="H12" s="132">
        <f>G12+0.9</f>
        <v>23.7</v>
      </c>
      <c r="I12" s="141"/>
      <c r="J12" s="159" t="s">
        <v>267</v>
      </c>
      <c r="K12" s="139" t="s">
        <v>272</v>
      </c>
      <c r="L12" s="159" t="s">
        <v>267</v>
      </c>
      <c r="M12" s="159" t="s">
        <v>266</v>
      </c>
      <c r="N12" s="159" t="s">
        <v>266</v>
      </c>
      <c r="O12" s="159" t="s">
        <v>267</v>
      </c>
      <c r="P12" s="139"/>
    </row>
    <row r="13" s="119" customFormat="1" ht="29.1" customHeight="1" spans="1:16">
      <c r="A13" s="131" t="s">
        <v>181</v>
      </c>
      <c r="B13" s="132">
        <f>C13-0.5</f>
        <v>16.5</v>
      </c>
      <c r="C13" s="132">
        <f>D13-0.5</f>
        <v>17</v>
      </c>
      <c r="D13" s="133">
        <v>17.5</v>
      </c>
      <c r="E13" s="132">
        <f>D13+0.5</f>
        <v>18</v>
      </c>
      <c r="F13" s="132">
        <f>E13+0.5</f>
        <v>18.5</v>
      </c>
      <c r="G13" s="132">
        <f>F13+0.7</f>
        <v>19.2</v>
      </c>
      <c r="H13" s="132">
        <f>G13+0.7</f>
        <v>19.9</v>
      </c>
      <c r="I13" s="141"/>
      <c r="J13" s="159" t="s">
        <v>266</v>
      </c>
      <c r="K13" s="159" t="s">
        <v>266</v>
      </c>
      <c r="L13" s="159" t="s">
        <v>266</v>
      </c>
      <c r="M13" s="159" t="s">
        <v>266</v>
      </c>
      <c r="N13" s="159" t="s">
        <v>266</v>
      </c>
      <c r="O13" s="159" t="s">
        <v>266</v>
      </c>
      <c r="P13" s="139"/>
    </row>
    <row r="14" s="119" customFormat="1" ht="29.1" customHeight="1" spans="1:16">
      <c r="A14" s="131" t="s">
        <v>183</v>
      </c>
      <c r="B14" s="132">
        <f>C14-0.7</f>
        <v>26.7</v>
      </c>
      <c r="C14" s="132">
        <f>D14-0.6</f>
        <v>27.4</v>
      </c>
      <c r="D14" s="133">
        <v>28</v>
      </c>
      <c r="E14" s="132">
        <f>D14+0.6</f>
        <v>28.6</v>
      </c>
      <c r="F14" s="132">
        <f>E14+0.7</f>
        <v>29.3</v>
      </c>
      <c r="G14" s="132">
        <f>F14+0.6</f>
        <v>29.9</v>
      </c>
      <c r="H14" s="132">
        <f>G14+0.7</f>
        <v>30.6</v>
      </c>
      <c r="I14" s="141"/>
      <c r="J14" s="139" t="s">
        <v>280</v>
      </c>
      <c r="K14" s="159" t="s">
        <v>266</v>
      </c>
      <c r="L14" s="139" t="s">
        <v>280</v>
      </c>
      <c r="M14" s="159" t="s">
        <v>266</v>
      </c>
      <c r="N14" s="161" t="s">
        <v>273</v>
      </c>
      <c r="O14" s="139" t="s">
        <v>280</v>
      </c>
      <c r="P14" s="139"/>
    </row>
    <row r="15" s="119" customFormat="1" ht="29.1" customHeight="1" spans="1:16">
      <c r="A15" s="131" t="s">
        <v>184</v>
      </c>
      <c r="B15" s="132">
        <f>C15-0.9</f>
        <v>37.2</v>
      </c>
      <c r="C15" s="132">
        <f>D15-0.9</f>
        <v>38.1</v>
      </c>
      <c r="D15" s="133">
        <v>39</v>
      </c>
      <c r="E15" s="132">
        <f t="shared" ref="E15:H15" si="5">D15+1.1</f>
        <v>40.1</v>
      </c>
      <c r="F15" s="132">
        <f t="shared" si="5"/>
        <v>41.2</v>
      </c>
      <c r="G15" s="132">
        <f t="shared" si="5"/>
        <v>42.3</v>
      </c>
      <c r="H15" s="132">
        <f t="shared" si="5"/>
        <v>43.4</v>
      </c>
      <c r="I15" s="141"/>
      <c r="J15" s="159" t="s">
        <v>266</v>
      </c>
      <c r="K15" s="139" t="s">
        <v>272</v>
      </c>
      <c r="L15" s="159" t="s">
        <v>266</v>
      </c>
      <c r="M15" s="159" t="s">
        <v>266</v>
      </c>
      <c r="N15" s="159" t="s">
        <v>266</v>
      </c>
      <c r="O15" s="159" t="s">
        <v>266</v>
      </c>
      <c r="P15" s="139"/>
    </row>
    <row r="16" s="119" customFormat="1" ht="29.1" customHeight="1" spans="1:16">
      <c r="A16" s="131" t="s">
        <v>186</v>
      </c>
      <c r="B16" s="132">
        <f>D16-0.5</f>
        <v>13.5</v>
      </c>
      <c r="C16" s="132">
        <f t="shared" ref="C16:H16" si="6">B16</f>
        <v>13.5</v>
      </c>
      <c r="D16" s="133">
        <v>14</v>
      </c>
      <c r="E16" s="132">
        <f t="shared" si="6"/>
        <v>14</v>
      </c>
      <c r="F16" s="132">
        <f>D16+1.5</f>
        <v>15.5</v>
      </c>
      <c r="G16" s="132">
        <f t="shared" si="6"/>
        <v>15.5</v>
      </c>
      <c r="H16" s="132">
        <f t="shared" si="6"/>
        <v>15.5</v>
      </c>
      <c r="I16" s="141"/>
      <c r="J16" s="159" t="s">
        <v>266</v>
      </c>
      <c r="K16" s="159" t="s">
        <v>267</v>
      </c>
      <c r="L16" s="159" t="s">
        <v>266</v>
      </c>
      <c r="M16" s="159" t="s">
        <v>267</v>
      </c>
      <c r="N16" s="161" t="s">
        <v>273</v>
      </c>
      <c r="O16" s="159" t="s">
        <v>266</v>
      </c>
      <c r="P16" s="139"/>
    </row>
    <row r="17" s="119" customFormat="1" ht="29.1" customHeight="1" spans="1:16">
      <c r="A17" s="131" t="s">
        <v>187</v>
      </c>
      <c r="B17" s="132">
        <f>D17-0.5</f>
        <v>15.5</v>
      </c>
      <c r="C17" s="132">
        <f t="shared" ref="C17:H17" si="7">B17</f>
        <v>15.5</v>
      </c>
      <c r="D17" s="133">
        <v>16</v>
      </c>
      <c r="E17" s="132">
        <f t="shared" si="7"/>
        <v>16</v>
      </c>
      <c r="F17" s="132">
        <f>D17+1.5</f>
        <v>17.5</v>
      </c>
      <c r="G17" s="132">
        <f t="shared" si="7"/>
        <v>17.5</v>
      </c>
      <c r="H17" s="132">
        <f t="shared" si="7"/>
        <v>17.5</v>
      </c>
      <c r="I17" s="141"/>
      <c r="J17" s="139" t="s">
        <v>280</v>
      </c>
      <c r="K17" s="159" t="s">
        <v>266</v>
      </c>
      <c r="L17" s="139" t="s">
        <v>275</v>
      </c>
      <c r="M17" s="161" t="s">
        <v>282</v>
      </c>
      <c r="N17" s="159" t="s">
        <v>266</v>
      </c>
      <c r="O17" s="159" t="s">
        <v>266</v>
      </c>
      <c r="P17" s="139"/>
    </row>
    <row r="18" s="119" customFormat="1" ht="29.1" customHeight="1" spans="1:16">
      <c r="A18" s="131" t="s">
        <v>188</v>
      </c>
      <c r="B18" s="132">
        <f>C18</f>
        <v>4</v>
      </c>
      <c r="C18" s="132">
        <f>D18</f>
        <v>4</v>
      </c>
      <c r="D18" s="133">
        <v>4</v>
      </c>
      <c r="E18" s="132">
        <f t="shared" ref="E18:H18" si="8">D18</f>
        <v>4</v>
      </c>
      <c r="F18" s="132">
        <f t="shared" si="8"/>
        <v>4</v>
      </c>
      <c r="G18" s="132">
        <f t="shared" si="8"/>
        <v>4</v>
      </c>
      <c r="H18" s="132">
        <f t="shared" si="8"/>
        <v>4</v>
      </c>
      <c r="I18" s="141"/>
      <c r="J18" s="159" t="s">
        <v>266</v>
      </c>
      <c r="K18" s="159" t="s">
        <v>266</v>
      </c>
      <c r="L18" s="139" t="s">
        <v>267</v>
      </c>
      <c r="M18" s="161" t="s">
        <v>284</v>
      </c>
      <c r="N18" s="159" t="s">
        <v>266</v>
      </c>
      <c r="O18" s="159" t="s">
        <v>266</v>
      </c>
      <c r="P18" s="139"/>
    </row>
    <row r="19" s="119" customFormat="1" ht="29.1" customHeight="1" spans="1:16">
      <c r="A19" s="129"/>
      <c r="B19" s="136"/>
      <c r="C19" s="136"/>
      <c r="D19" s="137"/>
      <c r="E19" s="136"/>
      <c r="F19" s="136"/>
      <c r="G19" s="136"/>
      <c r="H19" s="136"/>
      <c r="I19" s="141"/>
      <c r="J19" s="139"/>
      <c r="K19" s="139"/>
      <c r="L19" s="159"/>
      <c r="M19" s="159"/>
      <c r="N19" s="139"/>
      <c r="O19" s="139"/>
      <c r="P19" s="139"/>
    </row>
    <row r="20" s="119" customFormat="1" ht="29.1" customHeight="1" spans="1:16">
      <c r="A20" s="129"/>
      <c r="B20" s="136"/>
      <c r="C20" s="136"/>
      <c r="D20" s="137"/>
      <c r="E20" s="136"/>
      <c r="F20" s="136"/>
      <c r="G20" s="136"/>
      <c r="H20" s="136"/>
      <c r="I20" s="141"/>
      <c r="J20" s="139"/>
      <c r="K20" s="139"/>
      <c r="L20" s="159"/>
      <c r="M20" s="159"/>
      <c r="N20" s="139"/>
      <c r="O20" s="139"/>
      <c r="P20" s="139"/>
    </row>
    <row r="21" s="119" customFormat="1" ht="29.1" customHeight="1" spans="1:16">
      <c r="A21" s="129"/>
      <c r="B21" s="136"/>
      <c r="C21" s="136"/>
      <c r="D21" s="137"/>
      <c r="E21" s="136"/>
      <c r="F21" s="136"/>
      <c r="G21" s="136"/>
      <c r="H21" s="136"/>
      <c r="I21" s="141"/>
      <c r="J21" s="139"/>
      <c r="K21" s="139"/>
      <c r="L21" s="139"/>
      <c r="M21" s="161"/>
      <c r="N21" s="139"/>
      <c r="O21" s="139"/>
      <c r="P21" s="139"/>
    </row>
    <row r="22" s="119" customFormat="1" ht="29.1" customHeight="1" spans="1:16">
      <c r="A22" s="138"/>
      <c r="B22" s="139"/>
      <c r="C22" s="140"/>
      <c r="D22" s="140"/>
      <c r="E22" s="140"/>
      <c r="F22" s="140"/>
      <c r="G22" s="139"/>
      <c r="H22" s="141"/>
      <c r="I22" s="141"/>
      <c r="J22" s="139"/>
      <c r="K22" s="139"/>
      <c r="L22" s="139"/>
      <c r="M22" s="139"/>
      <c r="N22" s="139"/>
      <c r="O22" s="139"/>
      <c r="P22" s="139"/>
    </row>
    <row r="23" s="119" customFormat="1" ht="29.1" customHeight="1" spans="1:16">
      <c r="A23" s="142"/>
      <c r="B23" s="143"/>
      <c r="C23" s="144"/>
      <c r="D23" s="144"/>
      <c r="E23" s="145"/>
      <c r="F23" s="145"/>
      <c r="G23" s="143"/>
      <c r="H23" s="141"/>
      <c r="I23" s="141"/>
      <c r="J23" s="143"/>
      <c r="K23" s="139"/>
      <c r="L23" s="143"/>
      <c r="M23" s="143"/>
      <c r="N23" s="143"/>
      <c r="O23" s="143"/>
      <c r="P23" s="143"/>
    </row>
    <row r="24" s="119" customFormat="1" ht="14.25" spans="1:16">
      <c r="A24" s="146" t="s">
        <v>189</v>
      </c>
      <c r="D24" s="147"/>
      <c r="E24" s="147"/>
      <c r="F24" s="147"/>
      <c r="G24" s="147"/>
      <c r="H24" s="147"/>
      <c r="I24" s="147"/>
      <c r="J24" s="162"/>
      <c r="K24" s="162"/>
      <c r="L24" s="162"/>
      <c r="M24" s="162"/>
      <c r="N24" s="162"/>
      <c r="O24" s="162"/>
      <c r="P24" s="162"/>
    </row>
    <row r="25" s="119" customFormat="1" ht="14.25" spans="1:16">
      <c r="A25" s="119" t="s">
        <v>190</v>
      </c>
      <c r="B25" s="147"/>
      <c r="C25" s="147"/>
      <c r="D25" s="147"/>
      <c r="E25" s="147"/>
      <c r="F25" s="147"/>
      <c r="G25" s="147"/>
      <c r="H25" s="147"/>
      <c r="I25" s="147"/>
      <c r="J25" s="163"/>
      <c r="K25" s="163" t="s">
        <v>286</v>
      </c>
      <c r="L25" s="163"/>
      <c r="M25" s="163" t="s">
        <v>287</v>
      </c>
      <c r="N25" s="163"/>
      <c r="O25" s="163"/>
      <c r="P25" s="120"/>
    </row>
    <row r="26" s="119" customFormat="1" customHeight="1" spans="1:16">
      <c r="A26" s="147"/>
      <c r="J26" s="120"/>
      <c r="K26" s="120"/>
      <c r="L26" s="120"/>
      <c r="M26" s="120"/>
      <c r="N26" s="120"/>
      <c r="O26" s="120"/>
      <c r="P26" s="120"/>
    </row>
    <row r="27" s="119" customFormat="1" customHeight="1" spans="10:16">
      <c r="J27" s="120"/>
      <c r="K27" s="120"/>
      <c r="L27" s="120"/>
      <c r="M27" s="120"/>
      <c r="N27" s="120"/>
      <c r="O27" s="120"/>
      <c r="P27" s="120"/>
    </row>
    <row r="28" s="119" customFormat="1" customHeight="1" spans="10:16">
      <c r="J28" s="120"/>
      <c r="K28" s="120"/>
      <c r="L28" s="120"/>
      <c r="M28" s="120"/>
      <c r="N28" s="120"/>
      <c r="O28" s="120"/>
      <c r="P28" s="120"/>
    </row>
    <row r="29" s="119" customFormat="1" customHeight="1" spans="10:16"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355</v>
      </c>
      <c r="B2" s="62" t="s">
        <v>356</v>
      </c>
      <c r="C2" s="62" t="s">
        <v>357</v>
      </c>
      <c r="D2" s="62" t="s">
        <v>358</v>
      </c>
      <c r="E2" s="62" t="s">
        <v>359</v>
      </c>
      <c r="F2" s="62" t="s">
        <v>360</v>
      </c>
      <c r="G2" s="62" t="s">
        <v>361</v>
      </c>
      <c r="H2" s="62" t="s">
        <v>362</v>
      </c>
      <c r="I2" s="67" t="s">
        <v>363</v>
      </c>
      <c r="J2" s="67" t="s">
        <v>364</v>
      </c>
      <c r="K2" s="67" t="s">
        <v>365</v>
      </c>
      <c r="L2" s="67" t="s">
        <v>366</v>
      </c>
      <c r="M2" s="67" t="s">
        <v>367</v>
      </c>
      <c r="N2" s="62" t="s">
        <v>368</v>
      </c>
      <c r="O2" s="62" t="s">
        <v>369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370</v>
      </c>
      <c r="J3" s="67" t="s">
        <v>370</v>
      </c>
      <c r="K3" s="67" t="s">
        <v>370</v>
      </c>
      <c r="L3" s="67" t="s">
        <v>370</v>
      </c>
      <c r="M3" s="67" t="s">
        <v>370</v>
      </c>
      <c r="N3" s="65"/>
      <c r="O3" s="65"/>
    </row>
    <row r="4" s="56" customFormat="1" spans="1:15">
      <c r="A4" s="104">
        <v>1</v>
      </c>
      <c r="B4" s="105" t="s">
        <v>371</v>
      </c>
      <c r="C4" s="78" t="s">
        <v>372</v>
      </c>
      <c r="D4" s="104" t="s">
        <v>120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1</v>
      </c>
      <c r="L4" s="78"/>
      <c r="M4" s="78">
        <v>1</v>
      </c>
      <c r="N4" s="78">
        <f>SUM(I4:M4)</f>
        <v>3</v>
      </c>
      <c r="O4" s="78" t="s">
        <v>373</v>
      </c>
    </row>
    <row r="5" s="56" customFormat="1" spans="1:15">
      <c r="A5" s="104">
        <v>2</v>
      </c>
      <c r="B5" s="105" t="s">
        <v>374</v>
      </c>
      <c r="C5" s="78" t="s">
        <v>372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1</v>
      </c>
      <c r="K5" s="78"/>
      <c r="L5" s="78"/>
      <c r="M5" s="78">
        <v>1</v>
      </c>
      <c r="N5" s="78">
        <f>SUM(I5:M5)</f>
        <v>2</v>
      </c>
      <c r="O5" s="78" t="s">
        <v>373</v>
      </c>
    </row>
    <row r="6" s="56" customFormat="1" spans="1:15">
      <c r="A6" s="104"/>
      <c r="B6" s="105"/>
      <c r="C6" s="78"/>
      <c r="D6" s="104"/>
      <c r="E6" s="104"/>
      <c r="F6" s="78"/>
      <c r="G6" s="78"/>
      <c r="H6" s="104"/>
      <c r="I6" s="78"/>
      <c r="J6" s="78"/>
      <c r="K6" s="78"/>
      <c r="L6" s="78"/>
      <c r="M6" s="78"/>
      <c r="N6" s="78"/>
      <c r="O6" s="78"/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6" t="s">
        <v>375</v>
      </c>
      <c r="B20" s="87"/>
      <c r="C20" s="87"/>
      <c r="D20" s="88"/>
      <c r="E20" s="89"/>
      <c r="F20" s="91"/>
      <c r="G20" s="91"/>
      <c r="H20" s="91"/>
      <c r="I20" s="90"/>
      <c r="J20" s="86" t="s">
        <v>376</v>
      </c>
      <c r="K20" s="87"/>
      <c r="L20" s="87"/>
      <c r="M20" s="88"/>
      <c r="N20" s="87"/>
      <c r="O20" s="100"/>
    </row>
    <row r="21" s="60" customFormat="1" ht="16.5" spans="1:15">
      <c r="A21" s="92" t="s">
        <v>377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355</v>
      </c>
      <c r="B2" s="62" t="s">
        <v>360</v>
      </c>
      <c r="C2" s="102" t="s">
        <v>356</v>
      </c>
      <c r="D2" s="62" t="s">
        <v>357</v>
      </c>
      <c r="E2" s="62" t="s">
        <v>358</v>
      </c>
      <c r="F2" s="62" t="s">
        <v>359</v>
      </c>
      <c r="G2" s="63" t="s">
        <v>379</v>
      </c>
      <c r="H2" s="94"/>
      <c r="I2" s="63" t="s">
        <v>380</v>
      </c>
      <c r="J2" s="94"/>
      <c r="K2" s="111" t="s">
        <v>381</v>
      </c>
      <c r="L2" s="112" t="s">
        <v>382</v>
      </c>
      <c r="M2" s="113" t="s">
        <v>383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384</v>
      </c>
      <c r="H3" s="67" t="s">
        <v>385</v>
      </c>
      <c r="I3" s="67" t="s">
        <v>384</v>
      </c>
      <c r="J3" s="67" t="s">
        <v>385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371</v>
      </c>
      <c r="D4" s="78" t="s">
        <v>372</v>
      </c>
      <c r="E4" s="104" t="s">
        <v>120</v>
      </c>
      <c r="F4" s="104" t="s">
        <v>63</v>
      </c>
      <c r="G4" s="106" t="s">
        <v>386</v>
      </c>
      <c r="H4" s="107">
        <v>0.02</v>
      </c>
      <c r="I4" s="107"/>
      <c r="J4" s="107"/>
      <c r="K4" s="107"/>
      <c r="L4" s="78"/>
      <c r="M4" s="78" t="s">
        <v>373</v>
      </c>
    </row>
    <row r="5" s="56" customFormat="1" spans="1:13">
      <c r="A5" s="104"/>
      <c r="B5" s="105" t="s">
        <v>54</v>
      </c>
      <c r="C5" s="105" t="s">
        <v>374</v>
      </c>
      <c r="D5" s="78" t="s">
        <v>372</v>
      </c>
      <c r="E5" s="104" t="s">
        <v>119</v>
      </c>
      <c r="F5" s="104" t="s">
        <v>63</v>
      </c>
      <c r="G5" s="106" t="s">
        <v>386</v>
      </c>
      <c r="H5" s="107">
        <v>0.02</v>
      </c>
      <c r="I5" s="107"/>
      <c r="J5" s="107"/>
      <c r="K5" s="107"/>
      <c r="L5" s="78"/>
      <c r="M5" s="78" t="s">
        <v>373</v>
      </c>
    </row>
    <row r="6" s="56" customFormat="1" spans="1:13">
      <c r="A6" s="104"/>
      <c r="B6" s="105"/>
      <c r="C6" s="105"/>
      <c r="D6" s="78"/>
      <c r="E6" s="104"/>
      <c r="F6" s="104"/>
      <c r="G6" s="106"/>
      <c r="H6" s="107"/>
      <c r="I6" s="107"/>
      <c r="J6" s="107"/>
      <c r="K6" s="107"/>
      <c r="L6" s="78"/>
      <c r="M6" s="78"/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6" t="s">
        <v>387</v>
      </c>
      <c r="B20" s="87"/>
      <c r="C20" s="87"/>
      <c r="D20" s="87"/>
      <c r="E20" s="88"/>
      <c r="F20" s="89"/>
      <c r="G20" s="90"/>
      <c r="H20" s="86" t="s">
        <v>376</v>
      </c>
      <c r="I20" s="87"/>
      <c r="J20" s="87"/>
      <c r="K20" s="88"/>
      <c r="L20" s="117"/>
      <c r="M20" s="100"/>
    </row>
    <row r="21" s="60" customFormat="1" ht="16.5" spans="1:13">
      <c r="A21" s="109" t="s">
        <v>388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390</v>
      </c>
      <c r="B2" s="62" t="s">
        <v>360</v>
      </c>
      <c r="C2" s="62" t="s">
        <v>356</v>
      </c>
      <c r="D2" s="62" t="s">
        <v>357</v>
      </c>
      <c r="E2" s="62" t="s">
        <v>358</v>
      </c>
      <c r="F2" s="62" t="s">
        <v>359</v>
      </c>
      <c r="G2" s="63" t="s">
        <v>391</v>
      </c>
      <c r="H2" s="64"/>
      <c r="I2" s="94"/>
      <c r="J2" s="63" t="s">
        <v>392</v>
      </c>
      <c r="K2" s="64"/>
      <c r="L2" s="94"/>
      <c r="M2" s="63" t="s">
        <v>393</v>
      </c>
      <c r="N2" s="64"/>
      <c r="O2" s="94"/>
      <c r="P2" s="63" t="s">
        <v>394</v>
      </c>
      <c r="Q2" s="64"/>
      <c r="R2" s="94"/>
      <c r="S2" s="64" t="s">
        <v>395</v>
      </c>
      <c r="T2" s="64"/>
      <c r="U2" s="94"/>
      <c r="V2" s="97" t="s">
        <v>396</v>
      </c>
      <c r="W2" s="97" t="s">
        <v>369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397</v>
      </c>
      <c r="H3" s="67" t="s">
        <v>68</v>
      </c>
      <c r="I3" s="67" t="s">
        <v>360</v>
      </c>
      <c r="J3" s="67" t="s">
        <v>397</v>
      </c>
      <c r="K3" s="67" t="s">
        <v>68</v>
      </c>
      <c r="L3" s="67" t="s">
        <v>360</v>
      </c>
      <c r="M3" s="67" t="s">
        <v>397</v>
      </c>
      <c r="N3" s="67" t="s">
        <v>68</v>
      </c>
      <c r="O3" s="67" t="s">
        <v>360</v>
      </c>
      <c r="P3" s="67" t="s">
        <v>397</v>
      </c>
      <c r="Q3" s="67" t="s">
        <v>68</v>
      </c>
      <c r="R3" s="67" t="s">
        <v>360</v>
      </c>
      <c r="S3" s="67" t="s">
        <v>397</v>
      </c>
      <c r="T3" s="67" t="s">
        <v>68</v>
      </c>
      <c r="U3" s="67" t="s">
        <v>360</v>
      </c>
      <c r="V3" s="98"/>
      <c r="W3" s="98"/>
    </row>
    <row r="4" s="56" customFormat="1" ht="29.25" spans="1:23">
      <c r="A4" s="68" t="s">
        <v>398</v>
      </c>
      <c r="B4" s="68" t="s">
        <v>399</v>
      </c>
      <c r="C4" s="69" t="s">
        <v>371</v>
      </c>
      <c r="D4" s="70" t="s">
        <v>372</v>
      </c>
      <c r="E4" s="68" t="s">
        <v>120</v>
      </c>
      <c r="F4" s="68" t="s">
        <v>63</v>
      </c>
      <c r="G4" s="71"/>
      <c r="H4" s="71" t="s">
        <v>400</v>
      </c>
      <c r="I4" s="71" t="s">
        <v>54</v>
      </c>
      <c r="J4" s="71"/>
      <c r="K4" s="95" t="s">
        <v>401</v>
      </c>
      <c r="L4" s="71" t="s">
        <v>54</v>
      </c>
      <c r="N4" s="96" t="s">
        <v>402</v>
      </c>
      <c r="O4" s="71" t="s">
        <v>54</v>
      </c>
      <c r="P4" s="71"/>
      <c r="Q4" s="96" t="s">
        <v>403</v>
      </c>
      <c r="R4" s="71" t="s">
        <v>404</v>
      </c>
      <c r="S4" s="71"/>
      <c r="T4" s="96" t="s">
        <v>405</v>
      </c>
      <c r="U4" s="71" t="s">
        <v>406</v>
      </c>
      <c r="V4" s="68" t="s">
        <v>407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408</v>
      </c>
      <c r="H5" s="64"/>
      <c r="I5" s="94"/>
      <c r="J5" s="63" t="s">
        <v>409</v>
      </c>
      <c r="K5" s="64"/>
      <c r="L5" s="94"/>
      <c r="M5" s="63" t="s">
        <v>410</v>
      </c>
      <c r="N5" s="64"/>
      <c r="O5" s="94"/>
      <c r="P5" s="63" t="s">
        <v>411</v>
      </c>
      <c r="Q5" s="64"/>
      <c r="R5" s="94"/>
      <c r="S5" s="64" t="s">
        <v>412</v>
      </c>
      <c r="T5" s="64"/>
      <c r="U5" s="94"/>
      <c r="V5" s="80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397</v>
      </c>
      <c r="H6" s="67" t="s">
        <v>68</v>
      </c>
      <c r="I6" s="67" t="s">
        <v>360</v>
      </c>
      <c r="J6" s="67" t="s">
        <v>397</v>
      </c>
      <c r="K6" s="67" t="s">
        <v>68</v>
      </c>
      <c r="L6" s="67" t="s">
        <v>360</v>
      </c>
      <c r="M6" s="67" t="s">
        <v>397</v>
      </c>
      <c r="N6" s="67" t="s">
        <v>68</v>
      </c>
      <c r="O6" s="67" t="s">
        <v>360</v>
      </c>
      <c r="P6" s="67" t="s">
        <v>397</v>
      </c>
      <c r="Q6" s="67" t="s">
        <v>68</v>
      </c>
      <c r="R6" s="67" t="s">
        <v>360</v>
      </c>
      <c r="S6" s="67" t="s">
        <v>397</v>
      </c>
      <c r="T6" s="67" t="s">
        <v>68</v>
      </c>
      <c r="U6" s="67" t="s">
        <v>360</v>
      </c>
      <c r="V6" s="80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413</v>
      </c>
      <c r="I7" s="71" t="s">
        <v>54</v>
      </c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414</v>
      </c>
      <c r="H8" s="64"/>
      <c r="I8" s="94"/>
      <c r="J8" s="63" t="s">
        <v>415</v>
      </c>
      <c r="K8" s="64"/>
      <c r="L8" s="94"/>
      <c r="M8" s="63" t="s">
        <v>416</v>
      </c>
      <c r="N8" s="64"/>
      <c r="O8" s="94"/>
      <c r="P8" s="63" t="s">
        <v>417</v>
      </c>
      <c r="Q8" s="64"/>
      <c r="R8" s="94"/>
      <c r="S8" s="64" t="s">
        <v>418</v>
      </c>
      <c r="T8" s="64"/>
      <c r="U8" s="94"/>
      <c r="V8" s="80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397</v>
      </c>
      <c r="H9" s="67" t="s">
        <v>68</v>
      </c>
      <c r="I9" s="67" t="s">
        <v>360</v>
      </c>
      <c r="J9" s="67" t="s">
        <v>397</v>
      </c>
      <c r="K9" s="67" t="s">
        <v>68</v>
      </c>
      <c r="L9" s="67" t="s">
        <v>360</v>
      </c>
      <c r="M9" s="67" t="s">
        <v>397</v>
      </c>
      <c r="N9" s="67" t="s">
        <v>68</v>
      </c>
      <c r="O9" s="67" t="s">
        <v>360</v>
      </c>
      <c r="P9" s="67" t="s">
        <v>397</v>
      </c>
      <c r="Q9" s="67" t="s">
        <v>68</v>
      </c>
      <c r="R9" s="67" t="s">
        <v>360</v>
      </c>
      <c r="S9" s="67" t="s">
        <v>397</v>
      </c>
      <c r="T9" s="67" t="s">
        <v>68</v>
      </c>
      <c r="U9" s="67" t="s">
        <v>360</v>
      </c>
      <c r="V9" s="80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414</v>
      </c>
      <c r="H11" s="64"/>
      <c r="I11" s="94"/>
      <c r="J11" s="63" t="s">
        <v>415</v>
      </c>
      <c r="K11" s="64"/>
      <c r="L11" s="94"/>
      <c r="M11" s="63" t="s">
        <v>416</v>
      </c>
      <c r="N11" s="64"/>
      <c r="O11" s="94"/>
      <c r="P11" s="63" t="s">
        <v>417</v>
      </c>
      <c r="Q11" s="64"/>
      <c r="R11" s="94"/>
      <c r="S11" s="64" t="s">
        <v>418</v>
      </c>
      <c r="T11" s="64"/>
      <c r="U11" s="94"/>
      <c r="V11" s="80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397</v>
      </c>
      <c r="H12" s="67" t="s">
        <v>68</v>
      </c>
      <c r="I12" s="67" t="s">
        <v>360</v>
      </c>
      <c r="J12" s="67" t="s">
        <v>397</v>
      </c>
      <c r="K12" s="67" t="s">
        <v>68</v>
      </c>
      <c r="L12" s="67" t="s">
        <v>360</v>
      </c>
      <c r="M12" s="67" t="s">
        <v>397</v>
      </c>
      <c r="N12" s="67" t="s">
        <v>68</v>
      </c>
      <c r="O12" s="67" t="s">
        <v>360</v>
      </c>
      <c r="P12" s="67" t="s">
        <v>397</v>
      </c>
      <c r="Q12" s="67" t="s">
        <v>68</v>
      </c>
      <c r="R12" s="67" t="s">
        <v>360</v>
      </c>
      <c r="S12" s="67" t="s">
        <v>397</v>
      </c>
      <c r="T12" s="67" t="s">
        <v>68</v>
      </c>
      <c r="U12" s="67" t="s">
        <v>360</v>
      </c>
      <c r="V12" s="80"/>
      <c r="W12" s="99"/>
    </row>
    <row r="13" s="56" customFormat="1" ht="29.25" spans="1:23">
      <c r="A13" s="68" t="s">
        <v>419</v>
      </c>
      <c r="B13" s="68" t="s">
        <v>399</v>
      </c>
      <c r="C13" s="69" t="s">
        <v>374</v>
      </c>
      <c r="D13" s="70" t="s">
        <v>372</v>
      </c>
      <c r="E13" s="68" t="s">
        <v>119</v>
      </c>
      <c r="F13" s="68" t="s">
        <v>63</v>
      </c>
      <c r="G13" s="71"/>
      <c r="H13" s="71" t="s">
        <v>400</v>
      </c>
      <c r="I13" s="71" t="s">
        <v>54</v>
      </c>
      <c r="J13" s="71"/>
      <c r="K13" s="95" t="s">
        <v>401</v>
      </c>
      <c r="L13" s="71" t="s">
        <v>54</v>
      </c>
      <c r="N13" s="96" t="s">
        <v>402</v>
      </c>
      <c r="O13" s="71" t="s">
        <v>54</v>
      </c>
      <c r="P13" s="71"/>
      <c r="Q13" s="96" t="s">
        <v>403</v>
      </c>
      <c r="R13" s="71" t="s">
        <v>404</v>
      </c>
      <c r="S13" s="71"/>
      <c r="T13" s="96" t="s">
        <v>405</v>
      </c>
      <c r="U13" s="71" t="s">
        <v>406</v>
      </c>
      <c r="V13" s="68" t="s">
        <v>407</v>
      </c>
      <c r="W13" s="78"/>
    </row>
    <row r="14" s="56" customFormat="1" ht="16.5" spans="1:23">
      <c r="A14" s="72"/>
      <c r="B14" s="72"/>
      <c r="C14" s="73"/>
      <c r="D14" s="74"/>
      <c r="E14" s="72"/>
      <c r="F14" s="80"/>
      <c r="G14" s="63" t="s">
        <v>408</v>
      </c>
      <c r="H14" s="64"/>
      <c r="I14" s="94"/>
      <c r="J14" s="63" t="s">
        <v>409</v>
      </c>
      <c r="K14" s="64"/>
      <c r="L14" s="94"/>
      <c r="M14" s="63" t="s">
        <v>410</v>
      </c>
      <c r="N14" s="64"/>
      <c r="O14" s="94"/>
      <c r="P14" s="63" t="s">
        <v>411</v>
      </c>
      <c r="Q14" s="64"/>
      <c r="R14" s="94"/>
      <c r="S14" s="64" t="s">
        <v>412</v>
      </c>
      <c r="T14" s="64"/>
      <c r="U14" s="94"/>
      <c r="V14" s="80"/>
      <c r="W14" s="78"/>
    </row>
    <row r="15" s="56" customFormat="1" ht="16.5" spans="1:23">
      <c r="A15" s="72"/>
      <c r="B15" s="72"/>
      <c r="C15" s="73"/>
      <c r="D15" s="74"/>
      <c r="E15" s="72"/>
      <c r="F15" s="80"/>
      <c r="G15" s="67" t="s">
        <v>397</v>
      </c>
      <c r="H15" s="67" t="s">
        <v>68</v>
      </c>
      <c r="I15" s="67" t="s">
        <v>360</v>
      </c>
      <c r="J15" s="67" t="s">
        <v>397</v>
      </c>
      <c r="K15" s="67" t="s">
        <v>68</v>
      </c>
      <c r="L15" s="67" t="s">
        <v>360</v>
      </c>
      <c r="M15" s="67" t="s">
        <v>397</v>
      </c>
      <c r="N15" s="67" t="s">
        <v>68</v>
      </c>
      <c r="O15" s="67" t="s">
        <v>360</v>
      </c>
      <c r="P15" s="67" t="s">
        <v>397</v>
      </c>
      <c r="Q15" s="67" t="s">
        <v>68</v>
      </c>
      <c r="R15" s="67" t="s">
        <v>360</v>
      </c>
      <c r="S15" s="67" t="s">
        <v>397</v>
      </c>
      <c r="T15" s="67" t="s">
        <v>68</v>
      </c>
      <c r="U15" s="67" t="s">
        <v>360</v>
      </c>
      <c r="V15" s="80"/>
      <c r="W15" s="78"/>
    </row>
    <row r="16" s="56" customFormat="1" spans="1:23">
      <c r="A16" s="75"/>
      <c r="B16" s="75"/>
      <c r="C16" s="76"/>
      <c r="D16" s="77"/>
      <c r="E16" s="75"/>
      <c r="F16" s="80"/>
      <c r="G16" s="78"/>
      <c r="H16" s="79" t="s">
        <v>413</v>
      </c>
      <c r="I16" s="71" t="s">
        <v>54</v>
      </c>
      <c r="J16" s="78"/>
      <c r="K16" s="78"/>
      <c r="L16" s="71"/>
      <c r="M16" s="78"/>
      <c r="N16" s="78"/>
      <c r="O16" s="71"/>
      <c r="P16" s="78"/>
      <c r="Q16" s="78"/>
      <c r="R16" s="78"/>
      <c r="S16" s="78"/>
      <c r="T16" s="78"/>
      <c r="U16" s="78"/>
      <c r="V16" s="75"/>
      <c r="W16" s="78"/>
    </row>
    <row r="17" s="56" customFormat="1" ht="16.5" spans="1:23">
      <c r="A17" s="72"/>
      <c r="B17" s="72"/>
      <c r="C17" s="73"/>
      <c r="D17" s="74"/>
      <c r="E17" s="72"/>
      <c r="F17" s="80"/>
      <c r="G17" s="63" t="s">
        <v>414</v>
      </c>
      <c r="H17" s="64"/>
      <c r="I17" s="94"/>
      <c r="J17" s="63" t="s">
        <v>415</v>
      </c>
      <c r="K17" s="64"/>
      <c r="L17" s="94"/>
      <c r="M17" s="63" t="s">
        <v>416</v>
      </c>
      <c r="N17" s="64"/>
      <c r="O17" s="94"/>
      <c r="P17" s="63" t="s">
        <v>417</v>
      </c>
      <c r="Q17" s="64"/>
      <c r="R17" s="94"/>
      <c r="S17" s="64" t="s">
        <v>418</v>
      </c>
      <c r="T17" s="64"/>
      <c r="U17" s="94"/>
      <c r="V17" s="80"/>
      <c r="W17" s="78"/>
    </row>
    <row r="18" s="58" customFormat="1" ht="16.5" spans="1:23">
      <c r="A18" s="72"/>
      <c r="B18" s="72"/>
      <c r="C18" s="73"/>
      <c r="D18" s="74"/>
      <c r="E18" s="72"/>
      <c r="F18" s="80"/>
      <c r="G18" s="67" t="s">
        <v>397</v>
      </c>
      <c r="H18" s="67" t="s">
        <v>68</v>
      </c>
      <c r="I18" s="67" t="s">
        <v>360</v>
      </c>
      <c r="J18" s="67" t="s">
        <v>397</v>
      </c>
      <c r="K18" s="67" t="s">
        <v>68</v>
      </c>
      <c r="L18" s="67" t="s">
        <v>360</v>
      </c>
      <c r="M18" s="67" t="s">
        <v>397</v>
      </c>
      <c r="N18" s="67" t="s">
        <v>68</v>
      </c>
      <c r="O18" s="67" t="s">
        <v>360</v>
      </c>
      <c r="P18" s="67" t="s">
        <v>397</v>
      </c>
      <c r="Q18" s="67" t="s">
        <v>68</v>
      </c>
      <c r="R18" s="67" t="s">
        <v>360</v>
      </c>
      <c r="S18" s="67" t="s">
        <v>397</v>
      </c>
      <c r="T18" s="67" t="s">
        <v>68</v>
      </c>
      <c r="U18" s="67" t="s">
        <v>360</v>
      </c>
      <c r="V18" s="80"/>
      <c r="W18" s="82"/>
    </row>
    <row r="19" s="58" customFormat="1" spans="1:23">
      <c r="A19" s="75"/>
      <c r="B19" s="75"/>
      <c r="C19" s="76"/>
      <c r="D19" s="77"/>
      <c r="E19" s="75"/>
      <c r="F19" s="80"/>
      <c r="G19" s="78"/>
      <c r="H19" s="78"/>
      <c r="I19" s="71"/>
      <c r="J19" s="78"/>
      <c r="K19" s="78"/>
      <c r="L19" s="71"/>
      <c r="M19" s="78"/>
      <c r="N19" s="78"/>
      <c r="O19" s="71"/>
      <c r="P19" s="78"/>
      <c r="Q19" s="78"/>
      <c r="R19" s="71"/>
      <c r="S19" s="78"/>
      <c r="T19" s="78"/>
      <c r="U19" s="78"/>
      <c r="V19" s="75"/>
      <c r="W19" s="82"/>
    </row>
    <row r="20" s="58" customFormat="1" ht="16.5" spans="1:23">
      <c r="A20" s="72"/>
      <c r="B20" s="72"/>
      <c r="C20" s="73"/>
      <c r="D20" s="74"/>
      <c r="E20" s="72"/>
      <c r="F20" s="80"/>
      <c r="G20" s="63" t="s">
        <v>414</v>
      </c>
      <c r="H20" s="64"/>
      <c r="I20" s="94"/>
      <c r="J20" s="63" t="s">
        <v>415</v>
      </c>
      <c r="K20" s="64"/>
      <c r="L20" s="94"/>
      <c r="M20" s="63" t="s">
        <v>416</v>
      </c>
      <c r="N20" s="64"/>
      <c r="O20" s="94"/>
      <c r="P20" s="63" t="s">
        <v>417</v>
      </c>
      <c r="Q20" s="64"/>
      <c r="R20" s="94"/>
      <c r="S20" s="64" t="s">
        <v>418</v>
      </c>
      <c r="T20" s="64"/>
      <c r="U20" s="94"/>
      <c r="V20" s="80"/>
      <c r="W20" s="82"/>
    </row>
    <row r="21" s="58" customFormat="1" ht="16.5" spans="1:23">
      <c r="A21" s="72"/>
      <c r="B21" s="72"/>
      <c r="C21" s="73"/>
      <c r="D21" s="74"/>
      <c r="E21" s="72"/>
      <c r="F21" s="80"/>
      <c r="G21" s="67" t="s">
        <v>397</v>
      </c>
      <c r="H21" s="67" t="s">
        <v>68</v>
      </c>
      <c r="I21" s="67" t="s">
        <v>360</v>
      </c>
      <c r="J21" s="67" t="s">
        <v>397</v>
      </c>
      <c r="K21" s="67" t="s">
        <v>68</v>
      </c>
      <c r="L21" s="67" t="s">
        <v>360</v>
      </c>
      <c r="M21" s="67" t="s">
        <v>397</v>
      </c>
      <c r="N21" s="67" t="s">
        <v>68</v>
      </c>
      <c r="O21" s="67" t="s">
        <v>360</v>
      </c>
      <c r="P21" s="67" t="s">
        <v>397</v>
      </c>
      <c r="Q21" s="67" t="s">
        <v>68</v>
      </c>
      <c r="R21" s="67" t="s">
        <v>360</v>
      </c>
      <c r="S21" s="67" t="s">
        <v>397</v>
      </c>
      <c r="T21" s="67" t="s">
        <v>68</v>
      </c>
      <c r="U21" s="67" t="s">
        <v>360</v>
      </c>
      <c r="V21" s="80"/>
      <c r="W21" s="82"/>
    </row>
    <row r="22" s="58" customFormat="1" spans="1:23">
      <c r="A22" s="75"/>
      <c r="B22" s="75"/>
      <c r="C22" s="76"/>
      <c r="D22" s="77"/>
      <c r="E22" s="75"/>
      <c r="F22" s="75"/>
      <c r="G22" s="78"/>
      <c r="H22" s="78"/>
      <c r="I22" s="71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5"/>
      <c r="W22" s="82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3"/>
      <c r="B24" s="83"/>
      <c r="C24" s="83"/>
      <c r="D24" s="83"/>
      <c r="E24" s="83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="58" customFormat="1" spans="1:23">
      <c r="A25" s="81"/>
      <c r="B25" s="81"/>
      <c r="C25" s="81"/>
      <c r="D25" s="81"/>
      <c r="E25" s="81"/>
      <c r="F25" s="81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="58" customFormat="1" spans="1:2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s="58" customFormat="1" ht="18.75" spans="1:23">
      <c r="A27" s="86" t="s">
        <v>420</v>
      </c>
      <c r="B27" s="87"/>
      <c r="C27" s="87"/>
      <c r="D27" s="87"/>
      <c r="E27" s="88"/>
      <c r="F27" s="89"/>
      <c r="G27" s="90"/>
      <c r="H27" s="91"/>
      <c r="I27" s="91"/>
      <c r="J27" s="86" t="s">
        <v>421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  <c r="V27" s="87"/>
      <c r="W27" s="100"/>
    </row>
    <row r="28" s="58" customFormat="1" ht="16.5" spans="1:23">
      <c r="A28" s="92" t="s">
        <v>422</v>
      </c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A27:E27"/>
    <mergeCell ref="F27:G27"/>
    <mergeCell ref="J27:U27"/>
    <mergeCell ref="A28:W28"/>
    <mergeCell ref="A2:A3"/>
    <mergeCell ref="A4:A12"/>
    <mergeCell ref="A13:A22"/>
    <mergeCell ref="A24:A25"/>
    <mergeCell ref="B2:B3"/>
    <mergeCell ref="B4:B12"/>
    <mergeCell ref="B13:B22"/>
    <mergeCell ref="B24:B25"/>
    <mergeCell ref="C2:C3"/>
    <mergeCell ref="C4:C12"/>
    <mergeCell ref="C13:C22"/>
    <mergeCell ref="C24:C25"/>
    <mergeCell ref="D2:D3"/>
    <mergeCell ref="D4:D12"/>
    <mergeCell ref="D13:D22"/>
    <mergeCell ref="D24:D25"/>
    <mergeCell ref="E2:E3"/>
    <mergeCell ref="E4:E12"/>
    <mergeCell ref="E13:E22"/>
    <mergeCell ref="E24:E25"/>
    <mergeCell ref="F2:F3"/>
    <mergeCell ref="F4:F12"/>
    <mergeCell ref="F13:F22"/>
    <mergeCell ref="F24:F25"/>
    <mergeCell ref="V2:V3"/>
    <mergeCell ref="V4:V12"/>
    <mergeCell ref="V13:V22"/>
    <mergeCell ref="W2:W3"/>
  </mergeCells>
  <dataValidations count="1">
    <dataValidation type="list" allowBlank="1" showInputMessage="1" showErrorMessage="1" sqref="W1 W4:W12 W13:W17 W1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424</v>
      </c>
      <c r="B2" s="39" t="s">
        <v>425</v>
      </c>
      <c r="C2" s="40" t="s">
        <v>397</v>
      </c>
      <c r="D2" s="40" t="s">
        <v>358</v>
      </c>
      <c r="E2" s="41" t="s">
        <v>359</v>
      </c>
      <c r="F2" s="41" t="s">
        <v>360</v>
      </c>
      <c r="G2" s="42" t="s">
        <v>426</v>
      </c>
      <c r="H2" s="42" t="s">
        <v>427</v>
      </c>
      <c r="I2" s="42" t="s">
        <v>428</v>
      </c>
      <c r="J2" s="42" t="s">
        <v>427</v>
      </c>
      <c r="K2" s="42" t="s">
        <v>429</v>
      </c>
      <c r="L2" s="42" t="s">
        <v>427</v>
      </c>
      <c r="M2" s="41" t="s">
        <v>396</v>
      </c>
      <c r="N2" s="41" t="s">
        <v>369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407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407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407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407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407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407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407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407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407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407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407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407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407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407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407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407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407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407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407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407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407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407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407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407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407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407</v>
      </c>
      <c r="N28" s="27"/>
    </row>
    <row r="29" s="2" customFormat="1" ht="18.75" spans="1:14">
      <c r="A29" s="11" t="s">
        <v>420</v>
      </c>
      <c r="B29" s="12"/>
      <c r="C29" s="12"/>
      <c r="D29" s="13"/>
      <c r="E29" s="14"/>
      <c r="F29" s="52"/>
      <c r="G29" s="36"/>
      <c r="H29" s="52"/>
      <c r="I29" s="11" t="s">
        <v>430</v>
      </c>
      <c r="J29" s="12"/>
      <c r="K29" s="12"/>
      <c r="L29" s="12"/>
      <c r="M29" s="12"/>
      <c r="N29" s="19"/>
    </row>
    <row r="30" ht="53" customHeight="1" spans="1:14">
      <c r="A30" s="15" t="s">
        <v>431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390</v>
      </c>
      <c r="B2" s="5" t="s">
        <v>360</v>
      </c>
      <c r="C2" s="23" t="s">
        <v>356</v>
      </c>
      <c r="D2" s="5" t="s">
        <v>357</v>
      </c>
      <c r="E2" s="5" t="s">
        <v>358</v>
      </c>
      <c r="F2" s="5" t="s">
        <v>359</v>
      </c>
      <c r="G2" s="4" t="s">
        <v>433</v>
      </c>
      <c r="H2" s="4" t="s">
        <v>434</v>
      </c>
      <c r="I2" s="4" t="s">
        <v>435</v>
      </c>
      <c r="J2" s="4" t="s">
        <v>436</v>
      </c>
      <c r="K2" s="5" t="s">
        <v>396</v>
      </c>
      <c r="L2" s="5" t="s">
        <v>369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420</v>
      </c>
      <c r="B11" s="12"/>
      <c r="C11" s="35"/>
      <c r="D11" s="12"/>
      <c r="E11" s="13"/>
      <c r="F11" s="14"/>
      <c r="G11" s="36"/>
      <c r="H11" s="11" t="s">
        <v>430</v>
      </c>
      <c r="I11" s="12"/>
      <c r="J11" s="12"/>
      <c r="K11" s="12"/>
      <c r="L11" s="19"/>
    </row>
    <row r="12" ht="69" customHeight="1" spans="1:12">
      <c r="A12" s="15" t="s">
        <v>437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397</v>
      </c>
      <c r="D2" s="5" t="s">
        <v>358</v>
      </c>
      <c r="E2" s="5" t="s">
        <v>359</v>
      </c>
      <c r="F2" s="4" t="s">
        <v>439</v>
      </c>
      <c r="G2" s="4" t="s">
        <v>380</v>
      </c>
      <c r="H2" s="6" t="s">
        <v>381</v>
      </c>
      <c r="I2" s="17" t="s">
        <v>383</v>
      </c>
    </row>
    <row r="3" s="1" customFormat="1" ht="16.5" spans="1:9">
      <c r="A3" s="4"/>
      <c r="B3" s="7"/>
      <c r="C3" s="7"/>
      <c r="D3" s="7"/>
      <c r="E3" s="7"/>
      <c r="F3" s="4" t="s">
        <v>440</v>
      </c>
      <c r="G3" s="4" t="s">
        <v>384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420</v>
      </c>
      <c r="B12" s="12"/>
      <c r="C12" s="12"/>
      <c r="D12" s="13"/>
      <c r="E12" s="14"/>
      <c r="F12" s="11" t="s">
        <v>430</v>
      </c>
      <c r="G12" s="12"/>
      <c r="H12" s="13"/>
      <c r="I12" s="19"/>
    </row>
    <row r="13" ht="16.5" spans="1:9">
      <c r="A13" s="15" t="s">
        <v>441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63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64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6" t="s">
        <v>41</v>
      </c>
      <c r="G4" s="456" t="s">
        <v>42</v>
      </c>
      <c r="H4" s="451" t="s">
        <v>41</v>
      </c>
      <c r="I4" s="465" t="s">
        <v>42</v>
      </c>
    </row>
    <row r="5" ht="27.95" customHeight="1" spans="2:9">
      <c r="B5" s="457" t="s">
        <v>43</v>
      </c>
      <c r="C5" s="9">
        <v>13</v>
      </c>
      <c r="D5" s="9">
        <v>0</v>
      </c>
      <c r="E5" s="9">
        <v>1</v>
      </c>
      <c r="F5" s="458">
        <v>0</v>
      </c>
      <c r="G5" s="458">
        <v>1</v>
      </c>
      <c r="H5" s="9">
        <v>1</v>
      </c>
      <c r="I5" s="466">
        <v>2</v>
      </c>
    </row>
    <row r="6" ht="27.95" customHeight="1" spans="2:9">
      <c r="B6" s="457" t="s">
        <v>44</v>
      </c>
      <c r="C6" s="9">
        <v>20</v>
      </c>
      <c r="D6" s="9">
        <v>0</v>
      </c>
      <c r="E6" s="9">
        <v>1</v>
      </c>
      <c r="F6" s="458">
        <v>1</v>
      </c>
      <c r="G6" s="458">
        <v>2</v>
      </c>
      <c r="H6" s="9">
        <v>2</v>
      </c>
      <c r="I6" s="466">
        <v>3</v>
      </c>
    </row>
    <row r="7" ht="27.95" customHeight="1" spans="2:9">
      <c r="B7" s="457" t="s">
        <v>45</v>
      </c>
      <c r="C7" s="9">
        <v>32</v>
      </c>
      <c r="D7" s="9">
        <v>0</v>
      </c>
      <c r="E7" s="9">
        <v>1</v>
      </c>
      <c r="F7" s="458">
        <v>2</v>
      </c>
      <c r="G7" s="458">
        <v>3</v>
      </c>
      <c r="H7" s="9">
        <v>3</v>
      </c>
      <c r="I7" s="466">
        <v>4</v>
      </c>
    </row>
    <row r="8" ht="27.95" customHeight="1" spans="2:9">
      <c r="B8" s="457" t="s">
        <v>46</v>
      </c>
      <c r="C8" s="9">
        <v>50</v>
      </c>
      <c r="D8" s="9">
        <v>1</v>
      </c>
      <c r="E8" s="9">
        <v>2</v>
      </c>
      <c r="F8" s="458">
        <v>3</v>
      </c>
      <c r="G8" s="458">
        <v>4</v>
      </c>
      <c r="H8" s="9">
        <v>5</v>
      </c>
      <c r="I8" s="466">
        <v>6</v>
      </c>
    </row>
    <row r="9" ht="27.95" customHeight="1" spans="2:9">
      <c r="B9" s="457" t="s">
        <v>47</v>
      </c>
      <c r="C9" s="9">
        <v>80</v>
      </c>
      <c r="D9" s="9">
        <v>2</v>
      </c>
      <c r="E9" s="9">
        <v>3</v>
      </c>
      <c r="F9" s="458">
        <v>5</v>
      </c>
      <c r="G9" s="458">
        <v>6</v>
      </c>
      <c r="H9" s="9">
        <v>7</v>
      </c>
      <c r="I9" s="466">
        <v>8</v>
      </c>
    </row>
    <row r="10" ht="27.95" customHeight="1" spans="2:9">
      <c r="B10" s="457" t="s">
        <v>48</v>
      </c>
      <c r="C10" s="9">
        <v>125</v>
      </c>
      <c r="D10" s="9">
        <v>3</v>
      </c>
      <c r="E10" s="9">
        <v>4</v>
      </c>
      <c r="F10" s="458">
        <v>7</v>
      </c>
      <c r="G10" s="458">
        <v>8</v>
      </c>
      <c r="H10" s="9">
        <v>10</v>
      </c>
      <c r="I10" s="466">
        <v>11</v>
      </c>
    </row>
    <row r="11" ht="27.95" customHeight="1" spans="2:9">
      <c r="B11" s="457" t="s">
        <v>49</v>
      </c>
      <c r="C11" s="9">
        <v>200</v>
      </c>
      <c r="D11" s="9">
        <v>5</v>
      </c>
      <c r="E11" s="9">
        <v>6</v>
      </c>
      <c r="F11" s="458">
        <v>10</v>
      </c>
      <c r="G11" s="458">
        <v>11</v>
      </c>
      <c r="H11" s="9">
        <v>14</v>
      </c>
      <c r="I11" s="466">
        <v>15</v>
      </c>
    </row>
    <row r="12" ht="27.95" customHeight="1" spans="2:9">
      <c r="B12" s="459" t="s">
        <v>50</v>
      </c>
      <c r="C12" s="460">
        <v>315</v>
      </c>
      <c r="D12" s="460">
        <v>7</v>
      </c>
      <c r="E12" s="460">
        <v>8</v>
      </c>
      <c r="F12" s="461">
        <v>14</v>
      </c>
      <c r="G12" s="461">
        <v>15</v>
      </c>
      <c r="H12" s="460">
        <v>21</v>
      </c>
      <c r="I12" s="467">
        <v>22</v>
      </c>
    </row>
    <row r="14" spans="2:4">
      <c r="B14" s="462" t="s">
        <v>51</v>
      </c>
      <c r="C14" s="462"/>
      <c r="D14" s="4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6" workbookViewId="0">
      <selection activeCell="O12" sqref="O11:O12"/>
    </sheetView>
  </sheetViews>
  <sheetFormatPr defaultColWidth="10.375" defaultRowHeight="16.5" customHeight="1"/>
  <cols>
    <col min="1" max="1" width="11.125" style="268" customWidth="1"/>
    <col min="2" max="6" width="10.375" style="268"/>
    <col min="7" max="7" width="11.75" style="268" customWidth="1"/>
    <col min="8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376" t="s">
        <v>52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ht="15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6" t="s">
        <v>58</v>
      </c>
      <c r="J2" s="346"/>
      <c r="K2" s="347"/>
    </row>
    <row r="3" ht="14.25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377" t="s">
        <v>61</v>
      </c>
      <c r="I3" s="423"/>
      <c r="J3" s="423"/>
      <c r="K3" s="424"/>
    </row>
    <row r="4" ht="14.25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44587</v>
      </c>
      <c r="G4" s="285"/>
      <c r="H4" s="319" t="s">
        <v>65</v>
      </c>
      <c r="I4" s="425"/>
      <c r="J4" s="320" t="s">
        <v>66</v>
      </c>
      <c r="K4" s="357" t="s">
        <v>67</v>
      </c>
    </row>
    <row r="5" ht="14.25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44903</v>
      </c>
      <c r="G5" s="285"/>
      <c r="H5" s="319" t="s">
        <v>71</v>
      </c>
      <c r="I5" s="425"/>
      <c r="J5" s="320" t="s">
        <v>66</v>
      </c>
      <c r="K5" s="357" t="s">
        <v>67</v>
      </c>
    </row>
    <row r="6" ht="14.25" spans="1:11">
      <c r="A6" s="280" t="s">
        <v>72</v>
      </c>
      <c r="B6" s="287">
        <v>2</v>
      </c>
      <c r="C6" s="288">
        <v>6</v>
      </c>
      <c r="D6" s="286" t="s">
        <v>73</v>
      </c>
      <c r="E6" s="289"/>
      <c r="F6" s="290">
        <v>44917</v>
      </c>
      <c r="G6" s="291"/>
      <c r="H6" s="319" t="s">
        <v>74</v>
      </c>
      <c r="I6" s="425"/>
      <c r="J6" s="320" t="s">
        <v>66</v>
      </c>
      <c r="K6" s="357" t="s">
        <v>67</v>
      </c>
    </row>
    <row r="7" ht="14.25" spans="1:11">
      <c r="A7" s="280" t="s">
        <v>75</v>
      </c>
      <c r="B7" s="175">
        <v>1200</v>
      </c>
      <c r="C7" s="176"/>
      <c r="D7" s="286" t="s">
        <v>76</v>
      </c>
      <c r="E7" s="293"/>
      <c r="F7" s="290">
        <v>44919</v>
      </c>
      <c r="G7" s="291"/>
      <c r="H7" s="319" t="s">
        <v>77</v>
      </c>
      <c r="I7" s="425"/>
      <c r="J7" s="320" t="s">
        <v>66</v>
      </c>
      <c r="K7" s="357" t="s">
        <v>67</v>
      </c>
    </row>
    <row r="8" ht="15" spans="1:11">
      <c r="A8" s="295" t="s">
        <v>78</v>
      </c>
      <c r="B8" s="296"/>
      <c r="C8" s="297"/>
      <c r="D8" s="298" t="s">
        <v>79</v>
      </c>
      <c r="E8" s="299"/>
      <c r="F8" s="300">
        <v>44919</v>
      </c>
      <c r="G8" s="301"/>
      <c r="H8" s="378" t="s">
        <v>80</v>
      </c>
      <c r="I8" s="426"/>
      <c r="J8" s="427" t="s">
        <v>66</v>
      </c>
      <c r="K8" s="428" t="s">
        <v>67</v>
      </c>
    </row>
    <row r="9" ht="15" spans="1:11">
      <c r="A9" s="379" t="s">
        <v>81</v>
      </c>
      <c r="B9" s="380"/>
      <c r="C9" s="380"/>
      <c r="D9" s="380"/>
      <c r="E9" s="380"/>
      <c r="F9" s="380"/>
      <c r="G9" s="380"/>
      <c r="H9" s="380"/>
      <c r="I9" s="380"/>
      <c r="J9" s="380"/>
      <c r="K9" s="429"/>
    </row>
    <row r="10" ht="15" spans="1:11">
      <c r="A10" s="381" t="s">
        <v>82</v>
      </c>
      <c r="B10" s="382"/>
      <c r="C10" s="382"/>
      <c r="D10" s="382"/>
      <c r="E10" s="382"/>
      <c r="F10" s="382"/>
      <c r="G10" s="382"/>
      <c r="H10" s="382"/>
      <c r="I10" s="382"/>
      <c r="J10" s="382"/>
      <c r="K10" s="430"/>
    </row>
    <row r="11" ht="14.25" spans="1:11">
      <c r="A11" s="383" t="s">
        <v>83</v>
      </c>
      <c r="B11" s="384" t="s">
        <v>84</v>
      </c>
      <c r="C11" s="385" t="s">
        <v>85</v>
      </c>
      <c r="D11" s="386"/>
      <c r="E11" s="387" t="s">
        <v>86</v>
      </c>
      <c r="F11" s="384" t="s">
        <v>84</v>
      </c>
      <c r="G11" s="385" t="s">
        <v>85</v>
      </c>
      <c r="H11" s="385" t="s">
        <v>87</v>
      </c>
      <c r="I11" s="387" t="s">
        <v>88</v>
      </c>
      <c r="J11" s="384" t="s">
        <v>84</v>
      </c>
      <c r="K11" s="431" t="s">
        <v>85</v>
      </c>
    </row>
    <row r="12" ht="14.25" spans="1:11">
      <c r="A12" s="286" t="s">
        <v>89</v>
      </c>
      <c r="B12" s="308" t="s">
        <v>84</v>
      </c>
      <c r="C12" s="281" t="s">
        <v>85</v>
      </c>
      <c r="D12" s="293"/>
      <c r="E12" s="289" t="s">
        <v>90</v>
      </c>
      <c r="F12" s="308" t="s">
        <v>84</v>
      </c>
      <c r="G12" s="281" t="s">
        <v>85</v>
      </c>
      <c r="H12" s="281" t="s">
        <v>87</v>
      </c>
      <c r="I12" s="289" t="s">
        <v>91</v>
      </c>
      <c r="J12" s="308" t="s">
        <v>84</v>
      </c>
      <c r="K12" s="282" t="s">
        <v>85</v>
      </c>
    </row>
    <row r="13" ht="14.25" spans="1:11">
      <c r="A13" s="286" t="s">
        <v>92</v>
      </c>
      <c r="B13" s="308" t="s">
        <v>84</v>
      </c>
      <c r="C13" s="281" t="s">
        <v>85</v>
      </c>
      <c r="D13" s="293"/>
      <c r="E13" s="289" t="s">
        <v>93</v>
      </c>
      <c r="F13" s="281" t="s">
        <v>94</v>
      </c>
      <c r="G13" s="281" t="s">
        <v>95</v>
      </c>
      <c r="H13" s="281" t="s">
        <v>87</v>
      </c>
      <c r="I13" s="289" t="s">
        <v>96</v>
      </c>
      <c r="J13" s="308" t="s">
        <v>84</v>
      </c>
      <c r="K13" s="282" t="s">
        <v>85</v>
      </c>
    </row>
    <row r="14" ht="15" spans="1:11">
      <c r="A14" s="298" t="s">
        <v>97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49"/>
    </row>
    <row r="15" ht="15" spans="1:11">
      <c r="A15" s="381" t="s">
        <v>98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430"/>
    </row>
    <row r="16" ht="14.25" spans="1:11">
      <c r="A16" s="388" t="s">
        <v>99</v>
      </c>
      <c r="B16" s="385" t="s">
        <v>94</v>
      </c>
      <c r="C16" s="385" t="s">
        <v>95</v>
      </c>
      <c r="D16" s="389"/>
      <c r="E16" s="390" t="s">
        <v>100</v>
      </c>
      <c r="F16" s="385" t="s">
        <v>94</v>
      </c>
      <c r="G16" s="385" t="s">
        <v>95</v>
      </c>
      <c r="H16" s="391"/>
      <c r="I16" s="390" t="s">
        <v>101</v>
      </c>
      <c r="J16" s="385" t="s">
        <v>94</v>
      </c>
      <c r="K16" s="431" t="s">
        <v>95</v>
      </c>
    </row>
    <row r="17" customHeight="1" spans="1:22">
      <c r="A17" s="292" t="s">
        <v>102</v>
      </c>
      <c r="B17" s="281" t="s">
        <v>94</v>
      </c>
      <c r="C17" s="281" t="s">
        <v>95</v>
      </c>
      <c r="D17" s="392"/>
      <c r="E17" s="323" t="s">
        <v>103</v>
      </c>
      <c r="F17" s="281" t="s">
        <v>94</v>
      </c>
      <c r="G17" s="281" t="s">
        <v>95</v>
      </c>
      <c r="H17" s="393"/>
      <c r="I17" s="323" t="s">
        <v>104</v>
      </c>
      <c r="J17" s="281" t="s">
        <v>94</v>
      </c>
      <c r="K17" s="282" t="s">
        <v>95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394" t="s">
        <v>105</v>
      </c>
      <c r="B18" s="395"/>
      <c r="C18" s="395"/>
      <c r="D18" s="395"/>
      <c r="E18" s="395"/>
      <c r="F18" s="395"/>
      <c r="G18" s="395"/>
      <c r="H18" s="395"/>
      <c r="I18" s="395"/>
      <c r="J18" s="395"/>
      <c r="K18" s="433"/>
    </row>
    <row r="19" s="375" customFormat="1" ht="18" customHeight="1" spans="1:11">
      <c r="A19" s="381" t="s">
        <v>106</v>
      </c>
      <c r="B19" s="382"/>
      <c r="C19" s="382"/>
      <c r="D19" s="382"/>
      <c r="E19" s="382"/>
      <c r="F19" s="382"/>
      <c r="G19" s="382"/>
      <c r="H19" s="382"/>
      <c r="I19" s="382"/>
      <c r="J19" s="382"/>
      <c r="K19" s="430"/>
    </row>
    <row r="20" customHeight="1" spans="1:11">
      <c r="A20" s="396" t="s">
        <v>107</v>
      </c>
      <c r="B20" s="397"/>
      <c r="C20" s="397"/>
      <c r="D20" s="397"/>
      <c r="E20" s="397"/>
      <c r="F20" s="397"/>
      <c r="G20" s="397"/>
      <c r="H20" s="397"/>
      <c r="I20" s="397"/>
      <c r="J20" s="397"/>
      <c r="K20" s="434"/>
    </row>
    <row r="21" ht="21.75" customHeight="1" spans="1:11">
      <c r="A21" s="398" t="s">
        <v>108</v>
      </c>
      <c r="B21" s="323" t="s">
        <v>109</v>
      </c>
      <c r="C21" s="323" t="s">
        <v>110</v>
      </c>
      <c r="D21" s="323" t="s">
        <v>111</v>
      </c>
      <c r="E21" s="323" t="s">
        <v>112</v>
      </c>
      <c r="F21" s="323" t="s">
        <v>113</v>
      </c>
      <c r="G21" s="323" t="s">
        <v>114</v>
      </c>
      <c r="H21" s="323" t="s">
        <v>115</v>
      </c>
      <c r="I21" s="323" t="s">
        <v>116</v>
      </c>
      <c r="J21" s="323" t="s">
        <v>117</v>
      </c>
      <c r="K21" s="359" t="s">
        <v>118</v>
      </c>
    </row>
    <row r="22" customHeight="1" spans="1:11">
      <c r="A22" s="294" t="s">
        <v>119</v>
      </c>
      <c r="B22" s="399"/>
      <c r="C22" s="399"/>
      <c r="D22" s="399">
        <v>1</v>
      </c>
      <c r="E22" s="399">
        <v>1</v>
      </c>
      <c r="F22" s="399">
        <v>1</v>
      </c>
      <c r="G22" s="399">
        <v>1</v>
      </c>
      <c r="H22" s="399">
        <v>1</v>
      </c>
      <c r="I22" s="399">
        <v>1</v>
      </c>
      <c r="J22" s="399"/>
      <c r="K22" s="435"/>
    </row>
    <row r="23" customHeight="1" spans="1:11">
      <c r="A23" s="294" t="s">
        <v>120</v>
      </c>
      <c r="B23" s="399"/>
      <c r="C23" s="399"/>
      <c r="D23" s="399">
        <v>1</v>
      </c>
      <c r="E23" s="399">
        <v>1</v>
      </c>
      <c r="F23" s="399">
        <v>1</v>
      </c>
      <c r="G23" s="399">
        <v>1</v>
      </c>
      <c r="H23" s="399">
        <v>1</v>
      </c>
      <c r="I23" s="399">
        <v>1</v>
      </c>
      <c r="J23" s="399"/>
      <c r="K23" s="436"/>
    </row>
    <row r="24" customHeight="1" spans="1:11">
      <c r="A24" s="294"/>
      <c r="B24" s="399"/>
      <c r="C24" s="399"/>
      <c r="D24" s="399"/>
      <c r="E24" s="399"/>
      <c r="F24" s="399"/>
      <c r="G24" s="399"/>
      <c r="H24" s="399"/>
      <c r="I24" s="399"/>
      <c r="J24" s="399"/>
      <c r="K24" s="436"/>
    </row>
    <row r="25" customHeight="1" spans="1:11">
      <c r="A25" s="294"/>
      <c r="B25" s="399"/>
      <c r="C25" s="399"/>
      <c r="D25" s="399"/>
      <c r="E25" s="399"/>
      <c r="F25" s="399"/>
      <c r="G25" s="399"/>
      <c r="H25" s="399"/>
      <c r="I25" s="399"/>
      <c r="J25" s="399"/>
      <c r="K25" s="436"/>
    </row>
    <row r="26" customHeight="1" spans="1:11">
      <c r="A26" s="294"/>
      <c r="B26" s="399"/>
      <c r="C26" s="399"/>
      <c r="D26" s="399"/>
      <c r="E26" s="399"/>
      <c r="F26" s="399"/>
      <c r="G26" s="399"/>
      <c r="H26" s="399"/>
      <c r="I26" s="399"/>
      <c r="J26" s="399"/>
      <c r="K26" s="436"/>
    </row>
    <row r="27" customHeight="1" spans="1:11">
      <c r="A27" s="294"/>
      <c r="B27" s="399"/>
      <c r="C27" s="399"/>
      <c r="D27" s="399"/>
      <c r="E27" s="399"/>
      <c r="F27" s="399"/>
      <c r="G27" s="399"/>
      <c r="H27" s="399"/>
      <c r="I27" s="399"/>
      <c r="J27" s="399"/>
      <c r="K27" s="437"/>
    </row>
    <row r="28" customHeight="1" spans="1:11">
      <c r="A28" s="294"/>
      <c r="B28" s="399"/>
      <c r="C28" s="399"/>
      <c r="D28" s="399"/>
      <c r="E28" s="399"/>
      <c r="F28" s="399"/>
      <c r="G28" s="399"/>
      <c r="H28" s="399"/>
      <c r="I28" s="399"/>
      <c r="J28" s="399"/>
      <c r="K28" s="437"/>
    </row>
    <row r="29" ht="18" customHeight="1" spans="1:11">
      <c r="A29" s="400" t="s">
        <v>121</v>
      </c>
      <c r="B29" s="401"/>
      <c r="C29" s="401"/>
      <c r="D29" s="401"/>
      <c r="E29" s="401"/>
      <c r="F29" s="401"/>
      <c r="G29" s="401"/>
      <c r="H29" s="401"/>
      <c r="I29" s="401"/>
      <c r="J29" s="401"/>
      <c r="K29" s="438"/>
    </row>
    <row r="30" ht="18.75" customHeight="1" spans="1:11">
      <c r="A30" s="402" t="s">
        <v>122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39"/>
    </row>
    <row r="31" ht="18.75" customHeight="1" spans="1:11">
      <c r="A31" s="404"/>
      <c r="B31" s="405"/>
      <c r="C31" s="405"/>
      <c r="D31" s="405"/>
      <c r="E31" s="405"/>
      <c r="F31" s="405"/>
      <c r="G31" s="405"/>
      <c r="H31" s="405"/>
      <c r="I31" s="405"/>
      <c r="J31" s="405"/>
      <c r="K31" s="440"/>
    </row>
    <row r="32" ht="18" customHeight="1" spans="1:11">
      <c r="A32" s="400" t="s">
        <v>123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38"/>
    </row>
    <row r="33" ht="14.25" spans="1:11">
      <c r="A33" s="406" t="s">
        <v>124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41"/>
    </row>
    <row r="34" ht="15" spans="1:11">
      <c r="A34" s="181" t="s">
        <v>125</v>
      </c>
      <c r="B34" s="183"/>
      <c r="C34" s="281" t="s">
        <v>66</v>
      </c>
      <c r="D34" s="281" t="s">
        <v>67</v>
      </c>
      <c r="E34" s="408" t="s">
        <v>126</v>
      </c>
      <c r="F34" s="409"/>
      <c r="G34" s="409"/>
      <c r="H34" s="409"/>
      <c r="I34" s="409"/>
      <c r="J34" s="409"/>
      <c r="K34" s="442"/>
    </row>
    <row r="35" ht="15" spans="1:11">
      <c r="A35" s="410" t="s">
        <v>127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</row>
    <row r="36" ht="14.25" spans="1:11">
      <c r="A36" s="411" t="s">
        <v>128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43"/>
    </row>
    <row r="37" ht="14.25" spans="1:11">
      <c r="A37" s="330" t="s">
        <v>129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62"/>
    </row>
    <row r="38" ht="14.25" spans="1:11">
      <c r="A38" s="330" t="s">
        <v>130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62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2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2"/>
    </row>
    <row r="41" ht="14.25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2"/>
    </row>
    <row r="42" ht="14.25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2"/>
    </row>
    <row r="43" ht="15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0"/>
    </row>
    <row r="44" ht="15" spans="1:11">
      <c r="A44" s="381" t="s">
        <v>132</v>
      </c>
      <c r="B44" s="382"/>
      <c r="C44" s="382"/>
      <c r="D44" s="382"/>
      <c r="E44" s="382"/>
      <c r="F44" s="382"/>
      <c r="G44" s="382"/>
      <c r="H44" s="382"/>
      <c r="I44" s="382"/>
      <c r="J44" s="382"/>
      <c r="K44" s="430"/>
    </row>
    <row r="45" ht="14.25" spans="1:11">
      <c r="A45" s="388" t="s">
        <v>133</v>
      </c>
      <c r="B45" s="385" t="s">
        <v>94</v>
      </c>
      <c r="C45" s="385" t="s">
        <v>95</v>
      </c>
      <c r="D45" s="385" t="s">
        <v>87</v>
      </c>
      <c r="E45" s="390" t="s">
        <v>134</v>
      </c>
      <c r="F45" s="385" t="s">
        <v>94</v>
      </c>
      <c r="G45" s="385" t="s">
        <v>95</v>
      </c>
      <c r="H45" s="385" t="s">
        <v>87</v>
      </c>
      <c r="I45" s="390" t="s">
        <v>135</v>
      </c>
      <c r="J45" s="385" t="s">
        <v>94</v>
      </c>
      <c r="K45" s="431" t="s">
        <v>95</v>
      </c>
    </row>
    <row r="46" ht="14.25" spans="1:11">
      <c r="A46" s="292" t="s">
        <v>86</v>
      </c>
      <c r="B46" s="281" t="s">
        <v>94</v>
      </c>
      <c r="C46" s="281" t="s">
        <v>95</v>
      </c>
      <c r="D46" s="281" t="s">
        <v>87</v>
      </c>
      <c r="E46" s="323" t="s">
        <v>93</v>
      </c>
      <c r="F46" s="281" t="s">
        <v>94</v>
      </c>
      <c r="G46" s="281" t="s">
        <v>95</v>
      </c>
      <c r="H46" s="281" t="s">
        <v>87</v>
      </c>
      <c r="I46" s="323" t="s">
        <v>104</v>
      </c>
      <c r="J46" s="281" t="s">
        <v>94</v>
      </c>
      <c r="K46" s="282" t="s">
        <v>95</v>
      </c>
    </row>
    <row r="47" ht="15" spans="1:11">
      <c r="A47" s="298" t="s">
        <v>97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49"/>
    </row>
    <row r="48" ht="15" spans="1:11">
      <c r="A48" s="410" t="s">
        <v>136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</row>
    <row r="49" ht="15" spans="1:11">
      <c r="A49" s="411"/>
      <c r="B49" s="412"/>
      <c r="C49" s="412"/>
      <c r="D49" s="412"/>
      <c r="E49" s="412"/>
      <c r="F49" s="412"/>
      <c r="G49" s="412"/>
      <c r="H49" s="412"/>
      <c r="I49" s="412"/>
      <c r="J49" s="412"/>
      <c r="K49" s="443"/>
    </row>
    <row r="50" ht="15" spans="1:11">
      <c r="A50" s="413" t="s">
        <v>137</v>
      </c>
      <c r="B50" s="414" t="s">
        <v>138</v>
      </c>
      <c r="C50" s="414"/>
      <c r="D50" s="415" t="s">
        <v>139</v>
      </c>
      <c r="E50" s="416" t="s">
        <v>140</v>
      </c>
      <c r="F50" s="417" t="s">
        <v>141</v>
      </c>
      <c r="G50" s="418">
        <v>44875</v>
      </c>
      <c r="H50" s="419" t="s">
        <v>142</v>
      </c>
      <c r="I50" s="444"/>
      <c r="J50" s="445"/>
      <c r="K50" s="446"/>
    </row>
    <row r="51" ht="15" spans="1:11">
      <c r="A51" s="410" t="s">
        <v>143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10"/>
    </row>
    <row r="52" ht="15" spans="1:11">
      <c r="A52" s="420"/>
      <c r="B52" s="421"/>
      <c r="C52" s="421"/>
      <c r="D52" s="421"/>
      <c r="E52" s="421"/>
      <c r="F52" s="421"/>
      <c r="G52" s="421"/>
      <c r="H52" s="421"/>
      <c r="I52" s="421"/>
      <c r="J52" s="421"/>
      <c r="K52" s="447"/>
    </row>
    <row r="53" ht="15" spans="1:11">
      <c r="A53" s="413" t="s">
        <v>137</v>
      </c>
      <c r="B53" s="414" t="s">
        <v>138</v>
      </c>
      <c r="C53" s="414"/>
      <c r="D53" s="415" t="s">
        <v>139</v>
      </c>
      <c r="E53" s="422"/>
      <c r="F53" s="417" t="s">
        <v>144</v>
      </c>
      <c r="G53" s="418"/>
      <c r="H53" s="419" t="s">
        <v>142</v>
      </c>
      <c r="I53" s="444"/>
      <c r="J53" s="445"/>
      <c r="K53" s="4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N31" sqref="N3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6"/>
      <c r="J2" s="257" t="s">
        <v>57</v>
      </c>
      <c r="K2" s="124" t="s">
        <v>146</v>
      </c>
      <c r="L2" s="124"/>
      <c r="M2" s="124"/>
      <c r="N2" s="124"/>
      <c r="O2" s="124"/>
      <c r="P2" s="258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2"/>
      <c r="J3" s="251" t="s">
        <v>149</v>
      </c>
      <c r="K3" s="251"/>
      <c r="L3" s="251"/>
      <c r="M3" s="251"/>
      <c r="N3" s="251"/>
      <c r="O3" s="251"/>
      <c r="P3" s="259"/>
    </row>
    <row r="4" s="119" customFormat="1" ht="16" customHeight="1" spans="1:16">
      <c r="A4" s="126"/>
      <c r="B4" s="128" t="s">
        <v>110</v>
      </c>
      <c r="C4" s="129" t="s">
        <v>111</v>
      </c>
      <c r="D4" s="130" t="s">
        <v>112</v>
      </c>
      <c r="E4" s="129" t="s">
        <v>113</v>
      </c>
      <c r="F4" s="129" t="s">
        <v>114</v>
      </c>
      <c r="G4" s="129" t="s">
        <v>115</v>
      </c>
      <c r="H4" s="129" t="s">
        <v>116</v>
      </c>
      <c r="I4" s="142"/>
      <c r="J4" s="252" t="s">
        <v>113</v>
      </c>
      <c r="K4" s="252" t="s">
        <v>114</v>
      </c>
      <c r="L4" s="252" t="s">
        <v>115</v>
      </c>
      <c r="M4" s="252"/>
      <c r="N4" s="252"/>
      <c r="O4" s="252"/>
      <c r="P4" s="260"/>
    </row>
    <row r="5" s="119" customFormat="1" ht="16" customHeight="1" spans="1:16">
      <c r="A5" s="126"/>
      <c r="B5" s="128" t="s">
        <v>150</v>
      </c>
      <c r="C5" s="129" t="s">
        <v>151</v>
      </c>
      <c r="D5" s="130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42"/>
      <c r="J5" s="373" t="s">
        <v>157</v>
      </c>
      <c r="K5" s="373" t="s">
        <v>157</v>
      </c>
      <c r="L5" s="373" t="s">
        <v>157</v>
      </c>
      <c r="M5" s="129"/>
      <c r="N5" s="129"/>
      <c r="O5" s="129"/>
      <c r="P5" s="261"/>
    </row>
    <row r="6" s="119" customFormat="1" ht="16" customHeight="1" spans="1:16">
      <c r="A6" s="131" t="s">
        <v>158</v>
      </c>
      <c r="B6" s="132">
        <f>C6-2.1</f>
        <v>91.8</v>
      </c>
      <c r="C6" s="132">
        <f>D6-2.1</f>
        <v>93.9</v>
      </c>
      <c r="D6" s="133">
        <v>96</v>
      </c>
      <c r="E6" s="132">
        <f t="shared" ref="E6:H6" si="0">D6+2.1</f>
        <v>98.1</v>
      </c>
      <c r="F6" s="132">
        <f t="shared" si="0"/>
        <v>100.2</v>
      </c>
      <c r="G6" s="132">
        <f t="shared" si="0"/>
        <v>102.3</v>
      </c>
      <c r="H6" s="132">
        <f t="shared" si="0"/>
        <v>104.4</v>
      </c>
      <c r="I6" s="142"/>
      <c r="J6" s="263" t="s">
        <v>159</v>
      </c>
      <c r="K6" s="263" t="s">
        <v>160</v>
      </c>
      <c r="L6" s="139" t="s">
        <v>161</v>
      </c>
      <c r="M6" s="139"/>
      <c r="N6" s="139"/>
      <c r="O6" s="139"/>
      <c r="P6" s="262"/>
    </row>
    <row r="7" s="119" customFormat="1" ht="16" customHeight="1" spans="1:16">
      <c r="A7" s="131" t="s">
        <v>162</v>
      </c>
      <c r="B7" s="132">
        <f>C7-1.5</f>
        <v>65</v>
      </c>
      <c r="C7" s="132">
        <f>D7-1.5</f>
        <v>66.5</v>
      </c>
      <c r="D7" s="133">
        <v>68</v>
      </c>
      <c r="E7" s="132">
        <f t="shared" ref="E7:H7" si="1">D7+1.5</f>
        <v>69.5</v>
      </c>
      <c r="F7" s="132">
        <f t="shared" si="1"/>
        <v>71</v>
      </c>
      <c r="G7" s="132">
        <f t="shared" si="1"/>
        <v>72.5</v>
      </c>
      <c r="H7" s="132">
        <f t="shared" si="1"/>
        <v>74</v>
      </c>
      <c r="I7" s="142"/>
      <c r="J7" s="263" t="s">
        <v>159</v>
      </c>
      <c r="K7" s="263" t="s">
        <v>163</v>
      </c>
      <c r="L7" s="263" t="s">
        <v>164</v>
      </c>
      <c r="M7" s="139"/>
      <c r="N7" s="139"/>
      <c r="O7" s="139"/>
      <c r="P7" s="262"/>
    </row>
    <row r="8" s="119" customFormat="1" ht="16" customHeight="1" spans="1:16">
      <c r="A8" s="131" t="s">
        <v>165</v>
      </c>
      <c r="B8" s="134">
        <f>C8-4</f>
        <v>66</v>
      </c>
      <c r="C8" s="134">
        <f>D8-4</f>
        <v>70</v>
      </c>
      <c r="D8" s="133">
        <v>74</v>
      </c>
      <c r="E8" s="134">
        <f t="shared" ref="E8:E10" si="2">D8+4</f>
        <v>78</v>
      </c>
      <c r="F8" s="134">
        <f>E8+5</f>
        <v>83</v>
      </c>
      <c r="G8" s="134">
        <f>F8+6</f>
        <v>89</v>
      </c>
      <c r="H8" s="134">
        <f>G8+6</f>
        <v>95</v>
      </c>
      <c r="I8" s="142"/>
      <c r="J8" s="263" t="s">
        <v>163</v>
      </c>
      <c r="K8" s="263" t="s">
        <v>160</v>
      </c>
      <c r="L8" s="263" t="s">
        <v>163</v>
      </c>
      <c r="M8" s="263"/>
      <c r="N8" s="263"/>
      <c r="O8" s="263"/>
      <c r="P8" s="262"/>
    </row>
    <row r="9" s="119" customFormat="1" ht="16" customHeight="1" spans="1:16">
      <c r="A9" s="131" t="s">
        <v>166</v>
      </c>
      <c r="B9" s="134">
        <f>C9-4</f>
        <v>74</v>
      </c>
      <c r="C9" s="134">
        <f>D9-4</f>
        <v>78</v>
      </c>
      <c r="D9" s="133">
        <v>82</v>
      </c>
      <c r="E9" s="134">
        <f t="shared" si="2"/>
        <v>86</v>
      </c>
      <c r="F9" s="134">
        <f>E9+5</f>
        <v>91</v>
      </c>
      <c r="G9" s="134">
        <f>F9+6</f>
        <v>97</v>
      </c>
      <c r="H9" s="134">
        <f>G9+6</f>
        <v>103</v>
      </c>
      <c r="I9" s="142"/>
      <c r="J9" s="263" t="s">
        <v>167</v>
      </c>
      <c r="K9" s="263" t="s">
        <v>167</v>
      </c>
      <c r="L9" s="263" t="s">
        <v>163</v>
      </c>
      <c r="M9" s="139"/>
      <c r="N9" s="263"/>
      <c r="O9" s="263"/>
      <c r="P9" s="262"/>
    </row>
    <row r="10" s="119" customFormat="1" ht="16" customHeight="1" spans="1:16">
      <c r="A10" s="131" t="s">
        <v>168</v>
      </c>
      <c r="B10" s="132">
        <f>C10-3.6</f>
        <v>90.8</v>
      </c>
      <c r="C10" s="132">
        <f>D10-3.6</f>
        <v>94.4</v>
      </c>
      <c r="D10" s="133" t="s">
        <v>169</v>
      </c>
      <c r="E10" s="132">
        <f t="shared" si="2"/>
        <v>102</v>
      </c>
      <c r="F10" s="132">
        <f t="shared" ref="F10:H10" si="3">E10+4</f>
        <v>106</v>
      </c>
      <c r="G10" s="132">
        <f t="shared" si="3"/>
        <v>110</v>
      </c>
      <c r="H10" s="132">
        <f t="shared" si="3"/>
        <v>114</v>
      </c>
      <c r="I10" s="142"/>
      <c r="J10" s="263" t="s">
        <v>170</v>
      </c>
      <c r="K10" s="263" t="s">
        <v>171</v>
      </c>
      <c r="L10" s="139" t="s">
        <v>172</v>
      </c>
      <c r="M10" s="139"/>
      <c r="N10" s="139"/>
      <c r="O10" s="139"/>
      <c r="P10" s="262"/>
    </row>
    <row r="11" s="119" customFormat="1" ht="16" customHeight="1" spans="1:16">
      <c r="A11" s="135" t="s">
        <v>173</v>
      </c>
      <c r="B11" s="132">
        <f>C11-2.3/2</f>
        <v>27.2</v>
      </c>
      <c r="C11" s="132">
        <f>D11-2.3/2</f>
        <v>28.35</v>
      </c>
      <c r="D11" s="133">
        <v>29.5</v>
      </c>
      <c r="E11" s="132">
        <f t="shared" ref="E11:H11" si="4">D11+2.6/2</f>
        <v>30.8</v>
      </c>
      <c r="F11" s="132">
        <f t="shared" si="4"/>
        <v>32.1</v>
      </c>
      <c r="G11" s="132">
        <f t="shared" si="4"/>
        <v>33.4</v>
      </c>
      <c r="H11" s="132">
        <f t="shared" si="4"/>
        <v>34.7</v>
      </c>
      <c r="I11" s="142"/>
      <c r="J11" s="139" t="s">
        <v>174</v>
      </c>
      <c r="K11" s="139" t="s">
        <v>175</v>
      </c>
      <c r="L11" s="139" t="s">
        <v>176</v>
      </c>
      <c r="M11" s="139"/>
      <c r="N11" s="139"/>
      <c r="O11" s="139"/>
      <c r="P11" s="262"/>
    </row>
    <row r="12" s="119" customFormat="1" ht="16" customHeight="1" spans="1:16">
      <c r="A12" s="135" t="s">
        <v>177</v>
      </c>
      <c r="B12" s="132">
        <f>C12-0.7</f>
        <v>19.1</v>
      </c>
      <c r="C12" s="132">
        <f>D12-0.7</f>
        <v>19.8</v>
      </c>
      <c r="D12" s="133">
        <v>20.5</v>
      </c>
      <c r="E12" s="132">
        <f>D12+0.7</f>
        <v>21.2</v>
      </c>
      <c r="F12" s="132">
        <f>E12+0.7</f>
        <v>21.9</v>
      </c>
      <c r="G12" s="132">
        <f>F12+0.9</f>
        <v>22.8</v>
      </c>
      <c r="H12" s="132">
        <f>G12+0.9</f>
        <v>23.7</v>
      </c>
      <c r="I12" s="142"/>
      <c r="J12" s="139" t="s">
        <v>178</v>
      </c>
      <c r="K12" s="139" t="s">
        <v>179</v>
      </c>
      <c r="L12" s="139" t="s">
        <v>180</v>
      </c>
      <c r="M12" s="139"/>
      <c r="N12" s="139"/>
      <c r="O12" s="139"/>
      <c r="P12" s="262"/>
    </row>
    <row r="13" s="119" customFormat="1" ht="16" customHeight="1" spans="1:16">
      <c r="A13" s="131" t="s">
        <v>181</v>
      </c>
      <c r="B13" s="132">
        <f>C13-0.5</f>
        <v>16.5</v>
      </c>
      <c r="C13" s="132">
        <f>D13-0.5</f>
        <v>17</v>
      </c>
      <c r="D13" s="133">
        <v>17.5</v>
      </c>
      <c r="E13" s="132">
        <f>D13+0.5</f>
        <v>18</v>
      </c>
      <c r="F13" s="132">
        <f>E13+0.5</f>
        <v>18.5</v>
      </c>
      <c r="G13" s="132">
        <f>F13+0.7</f>
        <v>19.2</v>
      </c>
      <c r="H13" s="132">
        <f>G13+0.7</f>
        <v>19.9</v>
      </c>
      <c r="I13" s="142"/>
      <c r="J13" s="139" t="s">
        <v>178</v>
      </c>
      <c r="K13" s="139" t="s">
        <v>178</v>
      </c>
      <c r="L13" s="139" t="s">
        <v>182</v>
      </c>
      <c r="M13" s="139"/>
      <c r="N13" s="139"/>
      <c r="O13" s="139"/>
      <c r="P13" s="262"/>
    </row>
    <row r="14" s="119" customFormat="1" ht="16" customHeight="1" spans="1:16">
      <c r="A14" s="131" t="s">
        <v>183</v>
      </c>
      <c r="B14" s="132">
        <f>C14-0.7</f>
        <v>26.7</v>
      </c>
      <c r="C14" s="132">
        <f>D14-0.6</f>
        <v>27.4</v>
      </c>
      <c r="D14" s="133">
        <v>28</v>
      </c>
      <c r="E14" s="132">
        <f>D14+0.6</f>
        <v>28.6</v>
      </c>
      <c r="F14" s="132">
        <f>E14+0.7</f>
        <v>29.3</v>
      </c>
      <c r="G14" s="132">
        <f>F14+0.6</f>
        <v>29.9</v>
      </c>
      <c r="H14" s="132">
        <f>G14+0.7</f>
        <v>30.6</v>
      </c>
      <c r="I14" s="142"/>
      <c r="J14" s="139" t="s">
        <v>178</v>
      </c>
      <c r="K14" s="139" t="s">
        <v>178</v>
      </c>
      <c r="L14" s="139" t="s">
        <v>182</v>
      </c>
      <c r="M14" s="139"/>
      <c r="N14" s="139"/>
      <c r="O14" s="139"/>
      <c r="P14" s="262"/>
    </row>
    <row r="15" s="119" customFormat="1" ht="16" customHeight="1" spans="1:16">
      <c r="A15" s="131" t="s">
        <v>184</v>
      </c>
      <c r="B15" s="132">
        <f>C15-0.9</f>
        <v>37.2</v>
      </c>
      <c r="C15" s="132">
        <f>D15-0.9</f>
        <v>38.1</v>
      </c>
      <c r="D15" s="133">
        <v>39</v>
      </c>
      <c r="E15" s="132">
        <f t="shared" ref="E15:H15" si="5">D15+1.1</f>
        <v>40.1</v>
      </c>
      <c r="F15" s="132">
        <f t="shared" si="5"/>
        <v>41.2</v>
      </c>
      <c r="G15" s="132">
        <f t="shared" si="5"/>
        <v>42.3</v>
      </c>
      <c r="H15" s="132">
        <f t="shared" si="5"/>
        <v>43.4</v>
      </c>
      <c r="I15" s="142"/>
      <c r="J15" s="263" t="s">
        <v>163</v>
      </c>
      <c r="K15" s="263" t="s">
        <v>163</v>
      </c>
      <c r="L15" s="139" t="s">
        <v>185</v>
      </c>
      <c r="M15" s="264"/>
      <c r="N15" s="264"/>
      <c r="O15" s="264"/>
      <c r="P15" s="264"/>
    </row>
    <row r="16" s="119" customFormat="1" ht="16" customHeight="1" spans="1:16">
      <c r="A16" s="131" t="s">
        <v>186</v>
      </c>
      <c r="B16" s="132">
        <f>D16-0.5</f>
        <v>13.5</v>
      </c>
      <c r="C16" s="132">
        <f t="shared" ref="C16:H16" si="6">B16</f>
        <v>13.5</v>
      </c>
      <c r="D16" s="133">
        <v>14</v>
      </c>
      <c r="E16" s="132">
        <f t="shared" si="6"/>
        <v>14</v>
      </c>
      <c r="F16" s="132">
        <f>D16+1.5</f>
        <v>15.5</v>
      </c>
      <c r="G16" s="132">
        <f t="shared" si="6"/>
        <v>15.5</v>
      </c>
      <c r="H16" s="132">
        <f t="shared" si="6"/>
        <v>15.5</v>
      </c>
      <c r="I16" s="142"/>
      <c r="J16" s="139" t="s">
        <v>178</v>
      </c>
      <c r="K16" s="139" t="s">
        <v>178</v>
      </c>
      <c r="L16" s="139" t="s">
        <v>182</v>
      </c>
      <c r="M16" s="265"/>
      <c r="N16" s="265"/>
      <c r="O16" s="265"/>
      <c r="P16" s="265"/>
    </row>
    <row r="17" s="119" customFormat="1" ht="16" customHeight="1" spans="1:16">
      <c r="A17" s="131" t="s">
        <v>187</v>
      </c>
      <c r="B17" s="132">
        <f>D17-0.5</f>
        <v>15.5</v>
      </c>
      <c r="C17" s="132">
        <f t="shared" ref="C17:H17" si="7">B17</f>
        <v>15.5</v>
      </c>
      <c r="D17" s="133">
        <v>16</v>
      </c>
      <c r="E17" s="132">
        <f t="shared" si="7"/>
        <v>16</v>
      </c>
      <c r="F17" s="132">
        <f>D17+1.5</f>
        <v>17.5</v>
      </c>
      <c r="G17" s="132">
        <f t="shared" si="7"/>
        <v>17.5</v>
      </c>
      <c r="H17" s="132">
        <f t="shared" si="7"/>
        <v>17.5</v>
      </c>
      <c r="I17" s="142"/>
      <c r="J17" s="263" t="s">
        <v>163</v>
      </c>
      <c r="K17" s="263" t="s">
        <v>163</v>
      </c>
      <c r="L17" s="139" t="s">
        <v>185</v>
      </c>
      <c r="M17" s="265"/>
      <c r="N17" s="265"/>
      <c r="O17" s="265"/>
      <c r="P17" s="265"/>
    </row>
    <row r="18" s="119" customFormat="1" ht="16" customHeight="1" spans="1:16">
      <c r="A18" s="131" t="s">
        <v>188</v>
      </c>
      <c r="B18" s="132">
        <f>C18</f>
        <v>4</v>
      </c>
      <c r="C18" s="132">
        <f>D18</f>
        <v>4</v>
      </c>
      <c r="D18" s="133">
        <v>4</v>
      </c>
      <c r="E18" s="132">
        <f t="shared" ref="E18:H18" si="8">D18</f>
        <v>4</v>
      </c>
      <c r="F18" s="132">
        <f t="shared" si="8"/>
        <v>4</v>
      </c>
      <c r="G18" s="132">
        <f t="shared" si="8"/>
        <v>4</v>
      </c>
      <c r="H18" s="132">
        <f t="shared" si="8"/>
        <v>4</v>
      </c>
      <c r="I18" s="142"/>
      <c r="J18" s="139" t="s">
        <v>178</v>
      </c>
      <c r="K18" s="139" t="s">
        <v>178</v>
      </c>
      <c r="L18" s="139" t="s">
        <v>182</v>
      </c>
      <c r="M18" s="265"/>
      <c r="N18" s="265"/>
      <c r="O18" s="265"/>
      <c r="P18" s="265"/>
    </row>
    <row r="19" s="119" customFormat="1" ht="16" customHeight="1" spans="1:16">
      <c r="A19" s="370"/>
      <c r="B19" s="371"/>
      <c r="C19" s="371"/>
      <c r="D19" s="371"/>
      <c r="E19" s="371"/>
      <c r="F19" s="371"/>
      <c r="G19" s="371"/>
      <c r="H19" s="372"/>
      <c r="I19" s="142"/>
      <c r="J19" s="139"/>
      <c r="K19" s="139"/>
      <c r="L19" s="139"/>
      <c r="M19" s="265"/>
      <c r="N19" s="265"/>
      <c r="O19" s="265"/>
      <c r="P19" s="265"/>
    </row>
    <row r="20" s="119" customFormat="1" ht="16" customHeight="1" spans="1:16">
      <c r="A20" s="370"/>
      <c r="B20" s="371"/>
      <c r="C20" s="371"/>
      <c r="D20" s="371"/>
      <c r="E20" s="371"/>
      <c r="F20" s="371"/>
      <c r="G20" s="371"/>
      <c r="H20" s="372"/>
      <c r="I20" s="142"/>
      <c r="J20" s="139"/>
      <c r="K20" s="139"/>
      <c r="L20" s="139"/>
      <c r="M20" s="265"/>
      <c r="N20" s="265"/>
      <c r="O20" s="265"/>
      <c r="P20" s="265"/>
    </row>
    <row r="21" s="119" customFormat="1" ht="16" customHeight="1" spans="1:16">
      <c r="A21" s="370"/>
      <c r="B21" s="371"/>
      <c r="C21" s="371"/>
      <c r="D21" s="371"/>
      <c r="E21" s="371"/>
      <c r="F21" s="371"/>
      <c r="G21" s="371"/>
      <c r="H21" s="372"/>
      <c r="I21" s="266"/>
      <c r="J21" s="139"/>
      <c r="K21" s="139"/>
      <c r="L21" s="139"/>
      <c r="M21" s="265"/>
      <c r="N21" s="265"/>
      <c r="O21" s="265"/>
      <c r="P21" s="265"/>
    </row>
    <row r="22" s="119" customFormat="1" ht="14.25" spans="1:16">
      <c r="A22" s="146" t="s">
        <v>189</v>
      </c>
      <c r="D22" s="147"/>
      <c r="E22" s="147"/>
      <c r="F22" s="147"/>
      <c r="G22" s="147"/>
      <c r="H22" s="147"/>
      <c r="I22" s="147"/>
      <c r="J22" s="374"/>
      <c r="K22" s="374"/>
      <c r="L22" s="374"/>
      <c r="M22" s="147"/>
      <c r="N22" s="147"/>
      <c r="O22" s="147"/>
      <c r="P22" s="147"/>
    </row>
    <row r="23" s="119" customFormat="1" ht="14.25" spans="1:16">
      <c r="A23" s="119" t="s">
        <v>190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s="119" customFormat="1" ht="14.25" spans="1:15">
      <c r="A24" s="147"/>
      <c r="B24" s="147"/>
      <c r="C24" s="147"/>
      <c r="D24" s="147"/>
      <c r="E24" s="147"/>
      <c r="F24" s="147"/>
      <c r="G24" s="147"/>
      <c r="H24" s="147"/>
      <c r="I24" s="147"/>
      <c r="J24" s="146" t="s">
        <v>191</v>
      </c>
      <c r="K24" s="267"/>
      <c r="L24" s="267"/>
      <c r="M24" s="146" t="s">
        <v>192</v>
      </c>
      <c r="N24" s="146"/>
      <c r="O24" s="146" t="s">
        <v>193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M21" sqref="M21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269" t="s">
        <v>194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7.25" customHeight="1" spans="1:11">
      <c r="A2" s="270" t="s">
        <v>53</v>
      </c>
      <c r="B2" s="271"/>
      <c r="C2" s="271"/>
      <c r="D2" s="272" t="s">
        <v>55</v>
      </c>
      <c r="E2" s="272"/>
      <c r="F2" s="271"/>
      <c r="G2" s="271"/>
      <c r="H2" s="273" t="s">
        <v>57</v>
      </c>
      <c r="I2" s="346"/>
      <c r="J2" s="346"/>
      <c r="K2" s="347"/>
    </row>
    <row r="3" customHeight="1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277" t="s">
        <v>61</v>
      </c>
      <c r="I3" s="278"/>
      <c r="J3" s="278"/>
      <c r="K3" s="279"/>
    </row>
    <row r="4" customHeight="1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44587</v>
      </c>
      <c r="G4" s="285"/>
      <c r="H4" s="280" t="s">
        <v>195</v>
      </c>
      <c r="I4" s="283"/>
      <c r="J4" s="281" t="s">
        <v>66</v>
      </c>
      <c r="K4" s="282" t="s">
        <v>67</v>
      </c>
    </row>
    <row r="5" customHeight="1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44903</v>
      </c>
      <c r="G5" s="285"/>
      <c r="H5" s="280" t="s">
        <v>196</v>
      </c>
      <c r="I5" s="283"/>
      <c r="J5" s="281" t="s">
        <v>66</v>
      </c>
      <c r="K5" s="282" t="s">
        <v>67</v>
      </c>
    </row>
    <row r="6" customHeight="1" spans="1:11">
      <c r="A6" s="280" t="s">
        <v>72</v>
      </c>
      <c r="B6" s="287">
        <v>2</v>
      </c>
      <c r="C6" s="288">
        <v>6</v>
      </c>
      <c r="D6" s="286" t="s">
        <v>73</v>
      </c>
      <c r="E6" s="289"/>
      <c r="F6" s="290">
        <v>44917</v>
      </c>
      <c r="G6" s="291"/>
      <c r="H6" s="292" t="s">
        <v>197</v>
      </c>
      <c r="I6" s="323"/>
      <c r="J6" s="323"/>
      <c r="K6" s="348"/>
    </row>
    <row r="7" customHeight="1" spans="1:11">
      <c r="A7" s="280" t="s">
        <v>75</v>
      </c>
      <c r="B7" s="175">
        <v>1200</v>
      </c>
      <c r="C7" s="176"/>
      <c r="D7" s="286" t="s">
        <v>76</v>
      </c>
      <c r="E7" s="293"/>
      <c r="F7" s="290">
        <v>44919</v>
      </c>
      <c r="G7" s="291"/>
      <c r="H7" s="294" t="s">
        <v>198</v>
      </c>
      <c r="I7" s="281"/>
      <c r="J7" s="281"/>
      <c r="K7" s="282"/>
    </row>
    <row r="8" customHeight="1" spans="1:11">
      <c r="A8" s="295" t="s">
        <v>78</v>
      </c>
      <c r="B8" s="296"/>
      <c r="C8" s="297"/>
      <c r="D8" s="298" t="s">
        <v>79</v>
      </c>
      <c r="E8" s="299"/>
      <c r="F8" s="300">
        <v>44919</v>
      </c>
      <c r="G8" s="301"/>
      <c r="H8" s="298"/>
      <c r="I8" s="299"/>
      <c r="J8" s="299"/>
      <c r="K8" s="349"/>
    </row>
    <row r="9" customHeight="1" spans="1:11">
      <c r="A9" s="302" t="s">
        <v>199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83</v>
      </c>
      <c r="B10" s="304" t="s">
        <v>84</v>
      </c>
      <c r="C10" s="305" t="s">
        <v>85</v>
      </c>
      <c r="D10" s="306"/>
      <c r="E10" s="307" t="s">
        <v>88</v>
      </c>
      <c r="F10" s="304" t="s">
        <v>84</v>
      </c>
      <c r="G10" s="305" t="s">
        <v>85</v>
      </c>
      <c r="H10" s="304"/>
      <c r="I10" s="307" t="s">
        <v>86</v>
      </c>
      <c r="J10" s="304" t="s">
        <v>84</v>
      </c>
      <c r="K10" s="350" t="s">
        <v>85</v>
      </c>
    </row>
    <row r="11" customHeight="1" spans="1:11">
      <c r="A11" s="286" t="s">
        <v>89</v>
      </c>
      <c r="B11" s="308" t="s">
        <v>84</v>
      </c>
      <c r="C11" s="281" t="s">
        <v>85</v>
      </c>
      <c r="D11" s="293"/>
      <c r="E11" s="289" t="s">
        <v>91</v>
      </c>
      <c r="F11" s="308" t="s">
        <v>84</v>
      </c>
      <c r="G11" s="281" t="s">
        <v>85</v>
      </c>
      <c r="H11" s="308"/>
      <c r="I11" s="289" t="s">
        <v>96</v>
      </c>
      <c r="J11" s="308" t="s">
        <v>84</v>
      </c>
      <c r="K11" s="282" t="s">
        <v>85</v>
      </c>
    </row>
    <row r="12" customHeight="1" spans="1:11">
      <c r="A12" s="298" t="s">
        <v>189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49"/>
    </row>
    <row r="13" customHeight="1" spans="1:11">
      <c r="A13" s="309" t="s">
        <v>200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201</v>
      </c>
      <c r="B14" s="311"/>
      <c r="C14" s="311"/>
      <c r="D14" s="311"/>
      <c r="E14" s="311"/>
      <c r="F14" s="311"/>
      <c r="G14" s="311"/>
      <c r="H14" s="311"/>
      <c r="I14" s="351"/>
      <c r="J14" s="351"/>
      <c r="K14" s="352"/>
    </row>
    <row r="15" customHeight="1" spans="1:11">
      <c r="A15" s="312" t="s">
        <v>202</v>
      </c>
      <c r="B15" s="313"/>
      <c r="C15" s="313"/>
      <c r="D15" s="314"/>
      <c r="E15" s="315"/>
      <c r="F15" s="313"/>
      <c r="G15" s="313"/>
      <c r="H15" s="314"/>
      <c r="I15" s="353"/>
      <c r="J15" s="354"/>
      <c r="K15" s="355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56"/>
    </row>
    <row r="17" customHeight="1" spans="1:11">
      <c r="A17" s="309" t="s">
        <v>203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0" t="s">
        <v>204</v>
      </c>
      <c r="B18" s="311"/>
      <c r="C18" s="311"/>
      <c r="D18" s="311"/>
      <c r="E18" s="311"/>
      <c r="F18" s="311"/>
      <c r="G18" s="311"/>
      <c r="H18" s="311"/>
      <c r="I18" s="351"/>
      <c r="J18" s="351"/>
      <c r="K18" s="352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3"/>
      <c r="J19" s="354"/>
      <c r="K19" s="355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56"/>
    </row>
    <row r="21" customHeight="1" spans="1:11">
      <c r="A21" s="318" t="s">
        <v>123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68" t="s">
        <v>124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6"/>
    </row>
    <row r="23" customHeight="1" spans="1:11">
      <c r="A23" s="181" t="s">
        <v>125</v>
      </c>
      <c r="B23" s="183"/>
      <c r="C23" s="281" t="s">
        <v>66</v>
      </c>
      <c r="D23" s="281" t="s">
        <v>67</v>
      </c>
      <c r="E23" s="180"/>
      <c r="F23" s="180"/>
      <c r="G23" s="180"/>
      <c r="H23" s="180"/>
      <c r="I23" s="180"/>
      <c r="J23" s="180"/>
      <c r="K23" s="230"/>
    </row>
    <row r="24" customHeight="1" spans="1:11">
      <c r="A24" s="319" t="s">
        <v>205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57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58"/>
    </row>
    <row r="26" customHeight="1" spans="1:11">
      <c r="A26" s="302" t="s">
        <v>132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4" t="s">
        <v>133</v>
      </c>
      <c r="B27" s="305" t="s">
        <v>94</v>
      </c>
      <c r="C27" s="305" t="s">
        <v>95</v>
      </c>
      <c r="D27" s="305" t="s">
        <v>87</v>
      </c>
      <c r="E27" s="275" t="s">
        <v>134</v>
      </c>
      <c r="F27" s="305" t="s">
        <v>94</v>
      </c>
      <c r="G27" s="305" t="s">
        <v>95</v>
      </c>
      <c r="H27" s="305" t="s">
        <v>87</v>
      </c>
      <c r="I27" s="275" t="s">
        <v>135</v>
      </c>
      <c r="J27" s="305" t="s">
        <v>94</v>
      </c>
      <c r="K27" s="350" t="s">
        <v>95</v>
      </c>
    </row>
    <row r="28" customHeight="1" spans="1:11">
      <c r="A28" s="292" t="s">
        <v>86</v>
      </c>
      <c r="B28" s="281" t="s">
        <v>94</v>
      </c>
      <c r="C28" s="281" t="s">
        <v>95</v>
      </c>
      <c r="D28" s="281" t="s">
        <v>87</v>
      </c>
      <c r="E28" s="323" t="s">
        <v>93</v>
      </c>
      <c r="F28" s="281" t="s">
        <v>94</v>
      </c>
      <c r="G28" s="281" t="s">
        <v>95</v>
      </c>
      <c r="H28" s="281" t="s">
        <v>87</v>
      </c>
      <c r="I28" s="323" t="s">
        <v>104</v>
      </c>
      <c r="J28" s="281" t="s">
        <v>94</v>
      </c>
      <c r="K28" s="282" t="s">
        <v>95</v>
      </c>
    </row>
    <row r="29" customHeight="1" spans="1:11">
      <c r="A29" s="280" t="s">
        <v>97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9"/>
    </row>
    <row r="30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60"/>
    </row>
    <row r="31" customHeight="1" spans="1:11">
      <c r="A31" s="327" t="s">
        <v>206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17.25" customHeight="1" spans="1:11">
      <c r="A32" s="328" t="s">
        <v>207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1"/>
    </row>
    <row r="33" ht="17.25" customHeight="1" spans="1:11">
      <c r="A33" s="330" t="s">
        <v>208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2"/>
    </row>
    <row r="34" ht="17.25" customHeight="1" spans="1:11">
      <c r="A34" s="330" t="s">
        <v>209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62"/>
    </row>
    <row r="35" ht="17.25" customHeight="1" spans="1:1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62"/>
    </row>
    <row r="36" ht="17.25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62"/>
    </row>
    <row r="37" ht="17.25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2"/>
    </row>
    <row r="38" ht="17.25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2"/>
    </row>
    <row r="39" ht="17.25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2"/>
    </row>
    <row r="40" ht="17.25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2"/>
    </row>
    <row r="41" ht="17.25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2"/>
    </row>
    <row r="42" ht="17.25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2"/>
    </row>
    <row r="43" ht="17.25" customHeight="1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0"/>
    </row>
    <row r="44" customHeight="1" spans="1:11">
      <c r="A44" s="327" t="s">
        <v>210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ht="18" customHeight="1" spans="1:11">
      <c r="A45" s="332" t="s">
        <v>189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63"/>
    </row>
    <row r="46" ht="18" customHeight="1" spans="1:1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63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58"/>
    </row>
    <row r="48" ht="21" customHeight="1" spans="1:11">
      <c r="A48" s="334" t="s">
        <v>137</v>
      </c>
      <c r="B48" s="335" t="s">
        <v>138</v>
      </c>
      <c r="C48" s="335"/>
      <c r="D48" s="336" t="s">
        <v>139</v>
      </c>
      <c r="E48" s="337"/>
      <c r="F48" s="336" t="s">
        <v>141</v>
      </c>
      <c r="G48" s="338"/>
      <c r="H48" s="339" t="s">
        <v>142</v>
      </c>
      <c r="I48" s="339"/>
      <c r="J48" s="335"/>
      <c r="K48" s="364"/>
    </row>
    <row r="49" customHeight="1" spans="1:11">
      <c r="A49" s="340" t="s">
        <v>143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5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66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67"/>
    </row>
    <row r="52" ht="21" customHeight="1" spans="1:11">
      <c r="A52" s="334" t="s">
        <v>137</v>
      </c>
      <c r="B52" s="335" t="s">
        <v>138</v>
      </c>
      <c r="C52" s="335"/>
      <c r="D52" s="336" t="s">
        <v>139</v>
      </c>
      <c r="E52" s="336"/>
      <c r="F52" s="336" t="s">
        <v>141</v>
      </c>
      <c r="G52" s="336"/>
      <c r="H52" s="339" t="s">
        <v>142</v>
      </c>
      <c r="I52" s="339"/>
      <c r="J52" s="368"/>
      <c r="K52" s="3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A2" sqref="A2:H19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6"/>
      <c r="J2" s="257" t="s">
        <v>57</v>
      </c>
      <c r="K2" s="124" t="s">
        <v>58</v>
      </c>
      <c r="L2" s="124"/>
      <c r="M2" s="124"/>
      <c r="N2" s="124"/>
      <c r="O2" s="124"/>
      <c r="P2" s="258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2"/>
      <c r="J3" s="251" t="s">
        <v>149</v>
      </c>
      <c r="K3" s="251"/>
      <c r="L3" s="251"/>
      <c r="M3" s="251"/>
      <c r="N3" s="251"/>
      <c r="O3" s="251"/>
      <c r="P3" s="259"/>
    </row>
    <row r="4" s="119" customFormat="1" ht="16" customHeight="1" spans="1:16">
      <c r="A4" s="126"/>
      <c r="B4" s="128" t="s">
        <v>110</v>
      </c>
      <c r="C4" s="129" t="s">
        <v>111</v>
      </c>
      <c r="D4" s="130" t="s">
        <v>112</v>
      </c>
      <c r="E4" s="129" t="s">
        <v>113</v>
      </c>
      <c r="F4" s="129" t="s">
        <v>114</v>
      </c>
      <c r="G4" s="129" t="s">
        <v>115</v>
      </c>
      <c r="H4" s="129" t="s">
        <v>116</v>
      </c>
      <c r="I4" s="142"/>
      <c r="J4" s="252" t="s">
        <v>120</v>
      </c>
      <c r="K4" s="252" t="s">
        <v>119</v>
      </c>
      <c r="L4" s="252" t="s">
        <v>120</v>
      </c>
      <c r="M4" s="252" t="s">
        <v>119</v>
      </c>
      <c r="N4" s="252" t="s">
        <v>120</v>
      </c>
      <c r="O4" s="252" t="s">
        <v>119</v>
      </c>
      <c r="P4" s="260"/>
    </row>
    <row r="5" s="119" customFormat="1" ht="16" customHeight="1" spans="1:16">
      <c r="A5" s="126"/>
      <c r="B5" s="128" t="s">
        <v>150</v>
      </c>
      <c r="C5" s="129" t="s">
        <v>151</v>
      </c>
      <c r="D5" s="130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42"/>
      <c r="J5" s="128" t="s">
        <v>211</v>
      </c>
      <c r="K5" s="129" t="s">
        <v>212</v>
      </c>
      <c r="L5" s="129" t="s">
        <v>213</v>
      </c>
      <c r="M5" s="129" t="s">
        <v>214</v>
      </c>
      <c r="N5" s="129" t="s">
        <v>215</v>
      </c>
      <c r="O5" s="129" t="s">
        <v>216</v>
      </c>
      <c r="P5" s="261" t="s">
        <v>117</v>
      </c>
    </row>
    <row r="6" s="119" customFormat="1" ht="16" customHeight="1" spans="1:16">
      <c r="A6" s="131" t="s">
        <v>158</v>
      </c>
      <c r="B6" s="132">
        <f>C6-2.1</f>
        <v>91.8</v>
      </c>
      <c r="C6" s="132">
        <f>D6-2.1</f>
        <v>93.9</v>
      </c>
      <c r="D6" s="133">
        <v>96</v>
      </c>
      <c r="E6" s="132">
        <f t="shared" ref="E6:H6" si="0">D6+2.1</f>
        <v>98.1</v>
      </c>
      <c r="F6" s="132">
        <f t="shared" si="0"/>
        <v>100.2</v>
      </c>
      <c r="G6" s="132">
        <f t="shared" si="0"/>
        <v>102.3</v>
      </c>
      <c r="H6" s="132">
        <f t="shared" si="0"/>
        <v>104.4</v>
      </c>
      <c r="I6" s="142"/>
      <c r="J6" s="139" t="s">
        <v>217</v>
      </c>
      <c r="K6" s="139" t="s">
        <v>218</v>
      </c>
      <c r="L6" s="139" t="s">
        <v>219</v>
      </c>
      <c r="M6" s="139" t="s">
        <v>220</v>
      </c>
      <c r="N6" s="139" t="s">
        <v>221</v>
      </c>
      <c r="O6" s="139" t="s">
        <v>222</v>
      </c>
      <c r="P6" s="262"/>
    </row>
    <row r="7" s="119" customFormat="1" ht="16" customHeight="1" spans="1:16">
      <c r="A7" s="131" t="s">
        <v>162</v>
      </c>
      <c r="B7" s="132">
        <f>C7-1.5</f>
        <v>65</v>
      </c>
      <c r="C7" s="132">
        <f>D7-1.5</f>
        <v>66.5</v>
      </c>
      <c r="D7" s="133">
        <v>68</v>
      </c>
      <c r="E7" s="132">
        <f t="shared" ref="E7:H7" si="1">D7+1.5</f>
        <v>69.5</v>
      </c>
      <c r="F7" s="132">
        <f t="shared" si="1"/>
        <v>71</v>
      </c>
      <c r="G7" s="132">
        <f t="shared" si="1"/>
        <v>72.5</v>
      </c>
      <c r="H7" s="132">
        <f t="shared" si="1"/>
        <v>74</v>
      </c>
      <c r="I7" s="142"/>
      <c r="J7" s="139" t="s">
        <v>223</v>
      </c>
      <c r="K7" s="139" t="s">
        <v>224</v>
      </c>
      <c r="L7" s="139" t="s">
        <v>225</v>
      </c>
      <c r="M7" s="139" t="s">
        <v>226</v>
      </c>
      <c r="N7" s="139" t="s">
        <v>227</v>
      </c>
      <c r="O7" s="139" t="s">
        <v>228</v>
      </c>
      <c r="P7" s="262"/>
    </row>
    <row r="8" s="119" customFormat="1" ht="16" customHeight="1" spans="1:16">
      <c r="A8" s="131" t="s">
        <v>165</v>
      </c>
      <c r="B8" s="134">
        <f>C8-4</f>
        <v>66</v>
      </c>
      <c r="C8" s="134">
        <f>D8-4</f>
        <v>70</v>
      </c>
      <c r="D8" s="133">
        <v>74</v>
      </c>
      <c r="E8" s="134">
        <f t="shared" ref="E8:E10" si="2">D8+4</f>
        <v>78</v>
      </c>
      <c r="F8" s="134">
        <f>E8+5</f>
        <v>83</v>
      </c>
      <c r="G8" s="134">
        <f>F8+6</f>
        <v>89</v>
      </c>
      <c r="H8" s="134">
        <f>G8+6</f>
        <v>95</v>
      </c>
      <c r="I8" s="142"/>
      <c r="J8" s="263" t="s">
        <v>229</v>
      </c>
      <c r="K8" s="139" t="s">
        <v>230</v>
      </c>
      <c r="L8" s="139" t="s">
        <v>178</v>
      </c>
      <c r="M8" s="263" t="s">
        <v>229</v>
      </c>
      <c r="N8" s="263" t="s">
        <v>163</v>
      </c>
      <c r="O8" s="263" t="s">
        <v>160</v>
      </c>
      <c r="P8" s="262"/>
    </row>
    <row r="9" s="119" customFormat="1" ht="16" customHeight="1" spans="1:16">
      <c r="A9" s="131" t="s">
        <v>166</v>
      </c>
      <c r="B9" s="134">
        <f>C9-4</f>
        <v>74</v>
      </c>
      <c r="C9" s="134">
        <f>D9-4</f>
        <v>78</v>
      </c>
      <c r="D9" s="133">
        <v>82</v>
      </c>
      <c r="E9" s="134">
        <f t="shared" si="2"/>
        <v>86</v>
      </c>
      <c r="F9" s="134">
        <f>E9+5</f>
        <v>91</v>
      </c>
      <c r="G9" s="134">
        <f>F9+6</f>
        <v>97</v>
      </c>
      <c r="H9" s="134">
        <f>G9+6</f>
        <v>103</v>
      </c>
      <c r="I9" s="142"/>
      <c r="J9" s="139" t="s">
        <v>217</v>
      </c>
      <c r="K9" s="139" t="s">
        <v>231</v>
      </c>
      <c r="L9" s="139" t="s">
        <v>161</v>
      </c>
      <c r="M9" s="139" t="s">
        <v>185</v>
      </c>
      <c r="N9" s="263" t="s">
        <v>232</v>
      </c>
      <c r="O9" s="263" t="s">
        <v>232</v>
      </c>
      <c r="P9" s="262"/>
    </row>
    <row r="10" s="119" customFormat="1" ht="16" customHeight="1" spans="1:16">
      <c r="A10" s="131" t="s">
        <v>168</v>
      </c>
      <c r="B10" s="132">
        <f>C10-3.6</f>
        <v>90.8</v>
      </c>
      <c r="C10" s="132">
        <f>D10-3.6</f>
        <v>94.4</v>
      </c>
      <c r="D10" s="133" t="s">
        <v>169</v>
      </c>
      <c r="E10" s="132">
        <f t="shared" si="2"/>
        <v>102</v>
      </c>
      <c r="F10" s="132">
        <f t="shared" ref="F10:H10" si="3">E10+4</f>
        <v>106</v>
      </c>
      <c r="G10" s="132">
        <f t="shared" si="3"/>
        <v>110</v>
      </c>
      <c r="H10" s="132">
        <f t="shared" si="3"/>
        <v>114</v>
      </c>
      <c r="I10" s="142"/>
      <c r="J10" s="139" t="s">
        <v>233</v>
      </c>
      <c r="K10" s="139" t="s">
        <v>172</v>
      </c>
      <c r="L10" s="139" t="s">
        <v>223</v>
      </c>
      <c r="M10" s="139" t="s">
        <v>217</v>
      </c>
      <c r="N10" s="139" t="s">
        <v>234</v>
      </c>
      <c r="O10" s="139" t="s">
        <v>235</v>
      </c>
      <c r="P10" s="262"/>
    </row>
    <row r="11" s="119" customFormat="1" ht="16" customHeight="1" spans="1:16">
      <c r="A11" s="135" t="s">
        <v>173</v>
      </c>
      <c r="B11" s="132">
        <f>C11-2.3/2</f>
        <v>27.2</v>
      </c>
      <c r="C11" s="132">
        <f>D11-2.3/2</f>
        <v>28.35</v>
      </c>
      <c r="D11" s="133">
        <v>29.5</v>
      </c>
      <c r="E11" s="132">
        <f t="shared" ref="E11:H11" si="4">D11+2.6/2</f>
        <v>30.8</v>
      </c>
      <c r="F11" s="132">
        <f t="shared" si="4"/>
        <v>32.1</v>
      </c>
      <c r="G11" s="132">
        <f t="shared" si="4"/>
        <v>33.4</v>
      </c>
      <c r="H11" s="132">
        <f t="shared" si="4"/>
        <v>34.7</v>
      </c>
      <c r="I11" s="142"/>
      <c r="J11" s="139" t="s">
        <v>236</v>
      </c>
      <c r="K11" s="139" t="s">
        <v>237</v>
      </c>
      <c r="L11" s="139" t="s">
        <v>185</v>
      </c>
      <c r="M11" s="139" t="s">
        <v>238</v>
      </c>
      <c r="N11" s="139" t="s">
        <v>239</v>
      </c>
      <c r="O11" s="139" t="s">
        <v>240</v>
      </c>
      <c r="P11" s="262"/>
    </row>
    <row r="12" s="119" customFormat="1" ht="16" customHeight="1" spans="1:16">
      <c r="A12" s="135" t="s">
        <v>177</v>
      </c>
      <c r="B12" s="132">
        <f>C12-0.7</f>
        <v>19.1</v>
      </c>
      <c r="C12" s="132">
        <f>D12-0.7</f>
        <v>19.8</v>
      </c>
      <c r="D12" s="133">
        <v>20.5</v>
      </c>
      <c r="E12" s="132">
        <f>D12+0.7</f>
        <v>21.2</v>
      </c>
      <c r="F12" s="132">
        <f>E12+0.7</f>
        <v>21.9</v>
      </c>
      <c r="G12" s="132">
        <f>F12+0.9</f>
        <v>22.8</v>
      </c>
      <c r="H12" s="132">
        <f>G12+0.9</f>
        <v>23.7</v>
      </c>
      <c r="I12" s="142"/>
      <c r="J12" s="139" t="s">
        <v>178</v>
      </c>
      <c r="K12" s="139" t="s">
        <v>241</v>
      </c>
      <c r="L12" s="139" t="s">
        <v>242</v>
      </c>
      <c r="M12" s="139" t="s">
        <v>174</v>
      </c>
      <c r="N12" s="139" t="s">
        <v>243</v>
      </c>
      <c r="O12" s="139" t="s">
        <v>244</v>
      </c>
      <c r="P12" s="262"/>
    </row>
    <row r="13" s="119" customFormat="1" ht="16" customHeight="1" spans="1:16">
      <c r="A13" s="131" t="s">
        <v>181</v>
      </c>
      <c r="B13" s="132">
        <f>C13-0.5</f>
        <v>16.5</v>
      </c>
      <c r="C13" s="132">
        <f>D13-0.5</f>
        <v>17</v>
      </c>
      <c r="D13" s="133">
        <v>17.5</v>
      </c>
      <c r="E13" s="132">
        <f>D13+0.5</f>
        <v>18</v>
      </c>
      <c r="F13" s="132">
        <f>E13+0.5</f>
        <v>18.5</v>
      </c>
      <c r="G13" s="132">
        <f>F13+0.7</f>
        <v>19.2</v>
      </c>
      <c r="H13" s="132">
        <f>G13+0.7</f>
        <v>19.9</v>
      </c>
      <c r="I13" s="142"/>
      <c r="J13" s="139" t="s">
        <v>245</v>
      </c>
      <c r="K13" s="139" t="s">
        <v>246</v>
      </c>
      <c r="L13" s="139" t="s">
        <v>247</v>
      </c>
      <c r="M13" s="139" t="s">
        <v>248</v>
      </c>
      <c r="N13" s="139" t="s">
        <v>249</v>
      </c>
      <c r="O13" s="139" t="s">
        <v>250</v>
      </c>
      <c r="P13" s="262"/>
    </row>
    <row r="14" s="119" customFormat="1" ht="16" customHeight="1" spans="1:16">
      <c r="A14" s="131" t="s">
        <v>183</v>
      </c>
      <c r="B14" s="132">
        <f>C14-0.7</f>
        <v>26.7</v>
      </c>
      <c r="C14" s="132">
        <f>D14-0.6</f>
        <v>27.4</v>
      </c>
      <c r="D14" s="133">
        <v>28</v>
      </c>
      <c r="E14" s="132">
        <f>D14+0.6</f>
        <v>28.6</v>
      </c>
      <c r="F14" s="132">
        <f>E14+0.7</f>
        <v>29.3</v>
      </c>
      <c r="G14" s="132">
        <f>F14+0.6</f>
        <v>29.9</v>
      </c>
      <c r="H14" s="132">
        <f>G14+0.7</f>
        <v>30.6</v>
      </c>
      <c r="I14" s="142"/>
      <c r="J14" s="139" t="s">
        <v>251</v>
      </c>
      <c r="K14" s="139" t="s">
        <v>252</v>
      </c>
      <c r="L14" s="139" t="s">
        <v>185</v>
      </c>
      <c r="M14" s="139" t="s">
        <v>253</v>
      </c>
      <c r="N14" s="139" t="s">
        <v>254</v>
      </c>
      <c r="O14" s="139" t="s">
        <v>255</v>
      </c>
      <c r="P14" s="262"/>
    </row>
    <row r="15" s="119" customFormat="1" ht="16" customHeight="1" spans="1:16">
      <c r="A15" s="131" t="s">
        <v>184</v>
      </c>
      <c r="B15" s="132">
        <f>C15-0.9</f>
        <v>37.2</v>
      </c>
      <c r="C15" s="132">
        <f>D15-0.9</f>
        <v>38.1</v>
      </c>
      <c r="D15" s="133">
        <v>39</v>
      </c>
      <c r="E15" s="132">
        <f t="shared" ref="E15:H15" si="5">D15+1.1</f>
        <v>40.1</v>
      </c>
      <c r="F15" s="132">
        <f t="shared" si="5"/>
        <v>41.2</v>
      </c>
      <c r="G15" s="132">
        <f t="shared" si="5"/>
        <v>42.3</v>
      </c>
      <c r="H15" s="132">
        <f t="shared" si="5"/>
        <v>43.4</v>
      </c>
      <c r="I15" s="142"/>
      <c r="J15" s="139" t="s">
        <v>178</v>
      </c>
      <c r="K15" s="139" t="s">
        <v>178</v>
      </c>
      <c r="L15" s="139" t="s">
        <v>182</v>
      </c>
      <c r="M15" s="139" t="s">
        <v>178</v>
      </c>
      <c r="N15" s="139" t="s">
        <v>178</v>
      </c>
      <c r="O15" s="139" t="s">
        <v>238</v>
      </c>
      <c r="P15" s="262"/>
    </row>
    <row r="16" s="119" customFormat="1" ht="16" customHeight="1" spans="1:16">
      <c r="A16" s="131" t="s">
        <v>186</v>
      </c>
      <c r="B16" s="132">
        <f>D16-0.5</f>
        <v>13.5</v>
      </c>
      <c r="C16" s="132">
        <f t="shared" ref="C16:H16" si="6">B16</f>
        <v>13.5</v>
      </c>
      <c r="D16" s="133">
        <v>14</v>
      </c>
      <c r="E16" s="132">
        <f t="shared" si="6"/>
        <v>14</v>
      </c>
      <c r="F16" s="132">
        <f>D16+1.5</f>
        <v>15.5</v>
      </c>
      <c r="G16" s="132">
        <f t="shared" si="6"/>
        <v>15.5</v>
      </c>
      <c r="H16" s="132">
        <f t="shared" si="6"/>
        <v>15.5</v>
      </c>
      <c r="I16" s="142"/>
      <c r="J16" s="263" t="s">
        <v>163</v>
      </c>
      <c r="K16" s="263" t="s">
        <v>163</v>
      </c>
      <c r="L16" s="139" t="s">
        <v>185</v>
      </c>
      <c r="M16" s="263" t="s">
        <v>163</v>
      </c>
      <c r="N16" s="263" t="s">
        <v>163</v>
      </c>
      <c r="O16" s="139" t="s">
        <v>185</v>
      </c>
      <c r="P16" s="264"/>
    </row>
    <row r="17" s="119" customFormat="1" ht="16" customHeight="1" spans="1:16">
      <c r="A17" s="131" t="s">
        <v>187</v>
      </c>
      <c r="B17" s="132">
        <f>D17-0.5</f>
        <v>15.5</v>
      </c>
      <c r="C17" s="132">
        <f t="shared" ref="C17:H17" si="7">B17</f>
        <v>15.5</v>
      </c>
      <c r="D17" s="133">
        <v>16</v>
      </c>
      <c r="E17" s="132">
        <f t="shared" si="7"/>
        <v>16</v>
      </c>
      <c r="F17" s="132">
        <f>D17+1.5</f>
        <v>17.5</v>
      </c>
      <c r="G17" s="132">
        <f t="shared" si="7"/>
        <v>17.5</v>
      </c>
      <c r="H17" s="132">
        <f t="shared" si="7"/>
        <v>17.5</v>
      </c>
      <c r="I17" s="142"/>
      <c r="J17" s="139" t="s">
        <v>178</v>
      </c>
      <c r="K17" s="139" t="s">
        <v>178</v>
      </c>
      <c r="L17" s="139" t="s">
        <v>182</v>
      </c>
      <c r="M17" s="139" t="s">
        <v>178</v>
      </c>
      <c r="N17" s="139" t="s">
        <v>178</v>
      </c>
      <c r="O17" s="139" t="s">
        <v>238</v>
      </c>
      <c r="P17" s="265"/>
    </row>
    <row r="18" s="119" customFormat="1" ht="16" customHeight="1" spans="1:16">
      <c r="A18" s="131" t="s">
        <v>188</v>
      </c>
      <c r="B18" s="132">
        <f>C18</f>
        <v>4</v>
      </c>
      <c r="C18" s="132">
        <f>D18</f>
        <v>4</v>
      </c>
      <c r="D18" s="133">
        <v>4</v>
      </c>
      <c r="E18" s="132">
        <f t="shared" ref="E18:H18" si="8">D18</f>
        <v>4</v>
      </c>
      <c r="F18" s="132">
        <f t="shared" si="8"/>
        <v>4</v>
      </c>
      <c r="G18" s="132">
        <f t="shared" si="8"/>
        <v>4</v>
      </c>
      <c r="H18" s="132">
        <f t="shared" si="8"/>
        <v>4</v>
      </c>
      <c r="I18" s="142"/>
      <c r="J18" s="263" t="s">
        <v>163</v>
      </c>
      <c r="K18" s="263" t="s">
        <v>163</v>
      </c>
      <c r="L18" s="139" t="s">
        <v>185</v>
      </c>
      <c r="M18" s="263" t="s">
        <v>163</v>
      </c>
      <c r="N18" s="263" t="s">
        <v>163</v>
      </c>
      <c r="O18" s="139" t="s">
        <v>185</v>
      </c>
      <c r="P18" s="265"/>
    </row>
    <row r="19" s="119" customFormat="1" ht="16" customHeight="1" spans="1:16">
      <c r="A19" s="249"/>
      <c r="B19" s="249"/>
      <c r="C19" s="249"/>
      <c r="D19" s="249"/>
      <c r="E19" s="249"/>
      <c r="F19" s="249"/>
      <c r="G19" s="249"/>
      <c r="H19" s="249"/>
      <c r="I19" s="142"/>
      <c r="J19" s="139" t="s">
        <v>178</v>
      </c>
      <c r="K19" s="139" t="s">
        <v>178</v>
      </c>
      <c r="L19" s="139" t="s">
        <v>182</v>
      </c>
      <c r="M19" s="139" t="s">
        <v>178</v>
      </c>
      <c r="N19" s="139" t="s">
        <v>178</v>
      </c>
      <c r="O19" s="139" t="s">
        <v>238</v>
      </c>
      <c r="P19" s="265"/>
    </row>
    <row r="20" s="119" customFormat="1" ht="16" customHeight="1" spans="1:16">
      <c r="A20" s="249"/>
      <c r="B20" s="249"/>
      <c r="C20" s="249"/>
      <c r="D20" s="249"/>
      <c r="E20" s="249"/>
      <c r="F20" s="249"/>
      <c r="G20" s="249"/>
      <c r="H20" s="249"/>
      <c r="I20" s="142"/>
      <c r="J20" s="265"/>
      <c r="K20" s="265"/>
      <c r="L20" s="265"/>
      <c r="M20" s="265"/>
      <c r="N20" s="265"/>
      <c r="O20" s="265"/>
      <c r="P20" s="265"/>
    </row>
    <row r="21" s="119" customFormat="1" ht="16" customHeight="1" spans="1:16">
      <c r="A21" s="249"/>
      <c r="B21" s="249"/>
      <c r="C21" s="249"/>
      <c r="D21" s="249"/>
      <c r="E21" s="249"/>
      <c r="F21" s="249"/>
      <c r="G21" s="249"/>
      <c r="H21" s="249"/>
      <c r="I21" s="142"/>
      <c r="J21" s="265"/>
      <c r="K21" s="265"/>
      <c r="L21" s="265"/>
      <c r="M21" s="265"/>
      <c r="N21" s="265"/>
      <c r="O21" s="265"/>
      <c r="P21" s="265"/>
    </row>
    <row r="22" s="119" customFormat="1" ht="16" customHeight="1" spans="1:16">
      <c r="A22" s="249"/>
      <c r="B22" s="249"/>
      <c r="C22" s="249"/>
      <c r="D22" s="249"/>
      <c r="E22" s="249"/>
      <c r="F22" s="249"/>
      <c r="G22" s="249"/>
      <c r="H22" s="249"/>
      <c r="I22" s="266"/>
      <c r="J22" s="265"/>
      <c r="K22" s="265"/>
      <c r="L22" s="265"/>
      <c r="M22" s="265"/>
      <c r="N22" s="265"/>
      <c r="O22" s="265"/>
      <c r="P22" s="265"/>
    </row>
    <row r="23" s="119" customFormat="1" ht="14.25" spans="1:16">
      <c r="A23" s="146" t="s">
        <v>189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s="119" customFormat="1" ht="14.25" spans="1:16">
      <c r="A24" s="119" t="s">
        <v>190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</row>
    <row r="25" s="119" customFormat="1" ht="14.25" spans="1:15">
      <c r="A25" s="147"/>
      <c r="B25" s="147"/>
      <c r="C25" s="147"/>
      <c r="D25" s="147"/>
      <c r="E25" s="147"/>
      <c r="F25" s="147"/>
      <c r="G25" s="147"/>
      <c r="H25" s="147"/>
      <c r="I25" s="147"/>
      <c r="J25" s="146" t="s">
        <v>256</v>
      </c>
      <c r="K25" s="267"/>
      <c r="L25" s="267"/>
      <c r="M25" s="146" t="s">
        <v>192</v>
      </c>
      <c r="N25" s="146"/>
      <c r="O25" s="146" t="s">
        <v>193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1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8"/>
      <c r="L1" s="148"/>
      <c r="M1" s="148"/>
      <c r="N1" s="148"/>
      <c r="O1" s="148"/>
      <c r="P1" s="148"/>
      <c r="Q1" s="148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9"/>
      <c r="J2" s="250" t="s">
        <v>57</v>
      </c>
      <c r="K2" s="150" t="s">
        <v>257</v>
      </c>
      <c r="L2" s="150"/>
      <c r="M2" s="150"/>
      <c r="N2" s="150"/>
      <c r="O2" s="151"/>
      <c r="P2" s="151"/>
      <c r="Q2" s="152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251" t="s">
        <v>149</v>
      </c>
      <c r="K3" s="153"/>
      <c r="L3" s="153"/>
      <c r="M3" s="153"/>
      <c r="N3" s="153"/>
      <c r="O3" s="154"/>
      <c r="P3" s="154"/>
      <c r="Q3" s="155"/>
    </row>
    <row r="4" s="119" customFormat="1" ht="29.1" customHeight="1" spans="1:17">
      <c r="A4" s="126"/>
      <c r="B4" s="128" t="s">
        <v>110</v>
      </c>
      <c r="C4" s="129" t="s">
        <v>111</v>
      </c>
      <c r="D4" s="130" t="s">
        <v>112</v>
      </c>
      <c r="E4" s="129" t="s">
        <v>113</v>
      </c>
      <c r="F4" s="129" t="s">
        <v>114</v>
      </c>
      <c r="G4" s="129" t="s">
        <v>115</v>
      </c>
      <c r="H4" s="129" t="s">
        <v>116</v>
      </c>
      <c r="I4" s="141"/>
      <c r="J4" s="252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3" t="s">
        <v>258</v>
      </c>
    </row>
    <row r="5" s="119" customFormat="1" ht="29.1" customHeight="1" spans="1:17">
      <c r="A5" s="126"/>
      <c r="B5" s="128" t="s">
        <v>150</v>
      </c>
      <c r="C5" s="129" t="s">
        <v>151</v>
      </c>
      <c r="D5" s="130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41"/>
      <c r="J5" s="252"/>
      <c r="K5" s="158" t="s">
        <v>259</v>
      </c>
      <c r="L5" s="158" t="s">
        <v>260</v>
      </c>
      <c r="M5" s="158" t="s">
        <v>261</v>
      </c>
      <c r="N5" s="158" t="s">
        <v>262</v>
      </c>
      <c r="O5" s="158" t="s">
        <v>263</v>
      </c>
      <c r="P5" s="158" t="s">
        <v>264</v>
      </c>
      <c r="Q5" s="158" t="s">
        <v>265</v>
      </c>
    </row>
    <row r="6" s="119" customFormat="1" ht="29.1" customHeight="1" spans="1:17">
      <c r="A6" s="131" t="s">
        <v>158</v>
      </c>
      <c r="B6" s="132">
        <f>C6-2.1</f>
        <v>91.8</v>
      </c>
      <c r="C6" s="132">
        <f>D6-2.1</f>
        <v>93.9</v>
      </c>
      <c r="D6" s="133">
        <v>96</v>
      </c>
      <c r="E6" s="132">
        <f t="shared" ref="E6:H6" si="0">D6+2.1</f>
        <v>98.1</v>
      </c>
      <c r="F6" s="132">
        <f t="shared" si="0"/>
        <v>100.2</v>
      </c>
      <c r="G6" s="132">
        <f t="shared" si="0"/>
        <v>102.3</v>
      </c>
      <c r="H6" s="132">
        <f t="shared" si="0"/>
        <v>104.4</v>
      </c>
      <c r="I6" s="141"/>
      <c r="J6" s="131" t="s">
        <v>158</v>
      </c>
      <c r="K6" s="160">
        <f t="shared" ref="K6:O6" si="1">-0.5-1</f>
        <v>-1.5</v>
      </c>
      <c r="L6" s="159" t="s">
        <v>266</v>
      </c>
      <c r="M6" s="159" t="s">
        <v>267</v>
      </c>
      <c r="N6" s="160">
        <f t="shared" si="1"/>
        <v>-1.5</v>
      </c>
      <c r="O6" s="160">
        <f t="shared" si="1"/>
        <v>-1.5</v>
      </c>
      <c r="P6" s="159" t="s">
        <v>267</v>
      </c>
      <c r="Q6" s="159"/>
    </row>
    <row r="7" s="119" customFormat="1" ht="29.1" customHeight="1" spans="1:17">
      <c r="A7" s="131" t="s">
        <v>162</v>
      </c>
      <c r="B7" s="132">
        <f>C7-1.5</f>
        <v>65</v>
      </c>
      <c r="C7" s="132">
        <f>D7-1.5</f>
        <v>66.5</v>
      </c>
      <c r="D7" s="133">
        <v>68</v>
      </c>
      <c r="E7" s="132">
        <f t="shared" ref="E7:H7" si="2">D7+1.5</f>
        <v>69.5</v>
      </c>
      <c r="F7" s="132">
        <f t="shared" si="2"/>
        <v>71</v>
      </c>
      <c r="G7" s="132">
        <f t="shared" si="2"/>
        <v>72.5</v>
      </c>
      <c r="H7" s="132">
        <f t="shared" si="2"/>
        <v>74</v>
      </c>
      <c r="I7" s="141"/>
      <c r="J7" s="131" t="s">
        <v>162</v>
      </c>
      <c r="K7" s="160" t="s">
        <v>268</v>
      </c>
      <c r="L7" s="159" t="s">
        <v>266</v>
      </c>
      <c r="M7" s="159" t="s">
        <v>266</v>
      </c>
      <c r="N7" s="160" t="s">
        <v>269</v>
      </c>
      <c r="O7" s="160" t="s">
        <v>269</v>
      </c>
      <c r="P7" s="159" t="s">
        <v>266</v>
      </c>
      <c r="Q7" s="159"/>
    </row>
    <row r="8" s="119" customFormat="1" ht="29.1" customHeight="1" spans="1:17">
      <c r="A8" s="131" t="s">
        <v>165</v>
      </c>
      <c r="B8" s="134">
        <f>C8-4</f>
        <v>66</v>
      </c>
      <c r="C8" s="134">
        <f>D8-4</f>
        <v>70</v>
      </c>
      <c r="D8" s="133">
        <v>74</v>
      </c>
      <c r="E8" s="134">
        <f t="shared" ref="E8:E10" si="3">D8+4</f>
        <v>78</v>
      </c>
      <c r="F8" s="134">
        <f>E8+5</f>
        <v>83</v>
      </c>
      <c r="G8" s="134">
        <f>F8+6</f>
        <v>89</v>
      </c>
      <c r="H8" s="134">
        <f>G8+6</f>
        <v>95</v>
      </c>
      <c r="I8" s="141"/>
      <c r="J8" s="131" t="s">
        <v>165</v>
      </c>
      <c r="K8" s="161" t="s">
        <v>269</v>
      </c>
      <c r="L8" s="159" t="s">
        <v>266</v>
      </c>
      <c r="M8" s="159" t="s">
        <v>266</v>
      </c>
      <c r="N8" s="159" t="s">
        <v>266</v>
      </c>
      <c r="O8" s="161" t="s">
        <v>270</v>
      </c>
      <c r="P8" s="139" t="s">
        <v>271</v>
      </c>
      <c r="Q8" s="139"/>
    </row>
    <row r="9" s="119" customFormat="1" ht="29.1" customHeight="1" spans="1:17">
      <c r="A9" s="131" t="s">
        <v>166</v>
      </c>
      <c r="B9" s="134">
        <f>C9-4</f>
        <v>74</v>
      </c>
      <c r="C9" s="134">
        <f>D9-4</f>
        <v>78</v>
      </c>
      <c r="D9" s="133">
        <v>82</v>
      </c>
      <c r="E9" s="134">
        <f t="shared" si="3"/>
        <v>86</v>
      </c>
      <c r="F9" s="134">
        <f>E9+5</f>
        <v>91</v>
      </c>
      <c r="G9" s="134">
        <f>F9+6</f>
        <v>97</v>
      </c>
      <c r="H9" s="134">
        <f>G9+6</f>
        <v>103</v>
      </c>
      <c r="I9" s="141"/>
      <c r="J9" s="131" t="s">
        <v>166</v>
      </c>
      <c r="K9" s="159" t="s">
        <v>266</v>
      </c>
      <c r="L9" s="159" t="s">
        <v>266</v>
      </c>
      <c r="M9" s="139" t="s">
        <v>272</v>
      </c>
      <c r="N9" s="159" t="s">
        <v>266</v>
      </c>
      <c r="O9" s="159" t="s">
        <v>266</v>
      </c>
      <c r="P9" s="139" t="s">
        <v>272</v>
      </c>
      <c r="Q9" s="159"/>
    </row>
    <row r="10" s="119" customFormat="1" ht="29.1" customHeight="1" spans="1:17">
      <c r="A10" s="131" t="s">
        <v>168</v>
      </c>
      <c r="B10" s="132">
        <f>C10-3.6</f>
        <v>90.8</v>
      </c>
      <c r="C10" s="132">
        <f>D10-3.6</f>
        <v>94.4</v>
      </c>
      <c r="D10" s="133" t="s">
        <v>169</v>
      </c>
      <c r="E10" s="132">
        <f t="shared" si="3"/>
        <v>102</v>
      </c>
      <c r="F10" s="132">
        <f t="shared" ref="F10:H10" si="4">E10+4</f>
        <v>106</v>
      </c>
      <c r="G10" s="132">
        <f t="shared" si="4"/>
        <v>110</v>
      </c>
      <c r="H10" s="132">
        <f t="shared" si="4"/>
        <v>114</v>
      </c>
      <c r="I10" s="141"/>
      <c r="J10" s="131" t="s">
        <v>168</v>
      </c>
      <c r="K10" s="161" t="s">
        <v>273</v>
      </c>
      <c r="L10" s="159" t="s">
        <v>266</v>
      </c>
      <c r="M10" s="159" t="s">
        <v>274</v>
      </c>
      <c r="N10" s="161" t="s">
        <v>269</v>
      </c>
      <c r="O10" s="161" t="s">
        <v>275</v>
      </c>
      <c r="P10" s="159" t="s">
        <v>274</v>
      </c>
      <c r="Q10" s="139"/>
    </row>
    <row r="11" s="119" customFormat="1" ht="29.1" customHeight="1" spans="1:17">
      <c r="A11" s="135" t="s">
        <v>173</v>
      </c>
      <c r="B11" s="132">
        <f>C11-2.3/2</f>
        <v>27.2</v>
      </c>
      <c r="C11" s="132">
        <f>D11-2.3/2</f>
        <v>28.35</v>
      </c>
      <c r="D11" s="133">
        <v>29.5</v>
      </c>
      <c r="E11" s="132">
        <f t="shared" ref="E11:H11" si="5">D11+2.6/2</f>
        <v>30.8</v>
      </c>
      <c r="F11" s="132">
        <f t="shared" si="5"/>
        <v>32.1</v>
      </c>
      <c r="G11" s="132">
        <f t="shared" si="5"/>
        <v>33.4</v>
      </c>
      <c r="H11" s="132">
        <f t="shared" si="5"/>
        <v>34.7</v>
      </c>
      <c r="I11" s="141"/>
      <c r="J11" s="135" t="s">
        <v>173</v>
      </c>
      <c r="K11" s="159" t="s">
        <v>266</v>
      </c>
      <c r="L11" s="159" t="s">
        <v>266</v>
      </c>
      <c r="M11" s="139" t="s">
        <v>276</v>
      </c>
      <c r="N11" s="161" t="s">
        <v>277</v>
      </c>
      <c r="O11" s="159" t="s">
        <v>266</v>
      </c>
      <c r="P11" s="139" t="s">
        <v>276</v>
      </c>
      <c r="Q11" s="139"/>
    </row>
    <row r="12" s="119" customFormat="1" ht="29.1" customHeight="1" spans="1:17">
      <c r="A12" s="135" t="s">
        <v>177</v>
      </c>
      <c r="B12" s="132">
        <f>C12-0.7</f>
        <v>19.1</v>
      </c>
      <c r="C12" s="132">
        <f>D12-0.7</f>
        <v>19.8</v>
      </c>
      <c r="D12" s="133">
        <v>20.5</v>
      </c>
      <c r="E12" s="132">
        <f>D12+0.7</f>
        <v>21.2</v>
      </c>
      <c r="F12" s="132">
        <f>E12+0.7</f>
        <v>21.9</v>
      </c>
      <c r="G12" s="132">
        <f>F12+0.9</f>
        <v>22.8</v>
      </c>
      <c r="H12" s="132">
        <f>G12+0.9</f>
        <v>23.7</v>
      </c>
      <c r="I12" s="141"/>
      <c r="J12" s="135" t="s">
        <v>177</v>
      </c>
      <c r="K12" s="159" t="s">
        <v>266</v>
      </c>
      <c r="L12" s="139" t="s">
        <v>272</v>
      </c>
      <c r="M12" s="159" t="s">
        <v>266</v>
      </c>
      <c r="N12" s="161" t="s">
        <v>278</v>
      </c>
      <c r="O12" s="159" t="s">
        <v>266</v>
      </c>
      <c r="P12" s="159" t="s">
        <v>266</v>
      </c>
      <c r="Q12" s="139"/>
    </row>
    <row r="13" s="119" customFormat="1" ht="29.1" customHeight="1" spans="1:17">
      <c r="A13" s="131" t="s">
        <v>181</v>
      </c>
      <c r="B13" s="132">
        <f>C13-0.5</f>
        <v>16.5</v>
      </c>
      <c r="C13" s="132">
        <f>D13-0.5</f>
        <v>17</v>
      </c>
      <c r="D13" s="133">
        <v>17.5</v>
      </c>
      <c r="E13" s="132">
        <f>D13+0.5</f>
        <v>18</v>
      </c>
      <c r="F13" s="132">
        <f>E13+0.5</f>
        <v>18.5</v>
      </c>
      <c r="G13" s="132">
        <f>F13+0.7</f>
        <v>19.2</v>
      </c>
      <c r="H13" s="132">
        <f>G13+0.7</f>
        <v>19.9</v>
      </c>
      <c r="I13" s="141"/>
      <c r="J13" s="131" t="s">
        <v>181</v>
      </c>
      <c r="K13" s="159" t="s">
        <v>266</v>
      </c>
      <c r="L13" s="159" t="s">
        <v>266</v>
      </c>
      <c r="M13" s="159" t="s">
        <v>266</v>
      </c>
      <c r="N13" s="161" t="s">
        <v>279</v>
      </c>
      <c r="O13" s="159" t="s">
        <v>266</v>
      </c>
      <c r="P13" s="159" t="s">
        <v>266</v>
      </c>
      <c r="Q13" s="139"/>
    </row>
    <row r="14" s="119" customFormat="1" ht="29.1" customHeight="1" spans="1:17">
      <c r="A14" s="131" t="s">
        <v>183</v>
      </c>
      <c r="B14" s="132">
        <f>C14-0.7</f>
        <v>26.7</v>
      </c>
      <c r="C14" s="132">
        <f>D14-0.6</f>
        <v>27.4</v>
      </c>
      <c r="D14" s="133">
        <v>28</v>
      </c>
      <c r="E14" s="132">
        <f>D14+0.6</f>
        <v>28.6</v>
      </c>
      <c r="F14" s="132">
        <f>E14+0.7</f>
        <v>29.3</v>
      </c>
      <c r="G14" s="132">
        <f>F14+0.6</f>
        <v>29.9</v>
      </c>
      <c r="H14" s="132">
        <f>G14+0.7</f>
        <v>30.6</v>
      </c>
      <c r="I14" s="141"/>
      <c r="J14" s="131" t="s">
        <v>183</v>
      </c>
      <c r="K14" s="139" t="s">
        <v>280</v>
      </c>
      <c r="L14" s="159" t="s">
        <v>266</v>
      </c>
      <c r="M14" s="139" t="s">
        <v>280</v>
      </c>
      <c r="N14" s="161" t="s">
        <v>281</v>
      </c>
      <c r="O14" s="161" t="s">
        <v>282</v>
      </c>
      <c r="P14" s="139" t="s">
        <v>280</v>
      </c>
      <c r="Q14" s="139"/>
    </row>
    <row r="15" s="119" customFormat="1" ht="29.1" customHeight="1" spans="1:17">
      <c r="A15" s="131" t="s">
        <v>184</v>
      </c>
      <c r="B15" s="132">
        <f>C15-0.9</f>
        <v>37.2</v>
      </c>
      <c r="C15" s="132">
        <f>D15-0.9</f>
        <v>38.1</v>
      </c>
      <c r="D15" s="133">
        <v>39</v>
      </c>
      <c r="E15" s="132">
        <f t="shared" ref="E15:H15" si="6">D15+1.1</f>
        <v>40.1</v>
      </c>
      <c r="F15" s="132">
        <f t="shared" si="6"/>
        <v>41.2</v>
      </c>
      <c r="G15" s="132">
        <f t="shared" si="6"/>
        <v>42.3</v>
      </c>
      <c r="H15" s="132">
        <f t="shared" si="6"/>
        <v>43.4</v>
      </c>
      <c r="I15" s="141"/>
      <c r="J15" s="131" t="s">
        <v>184</v>
      </c>
      <c r="K15" s="159" t="s">
        <v>266</v>
      </c>
      <c r="L15" s="139" t="s">
        <v>272</v>
      </c>
      <c r="M15" s="159" t="s">
        <v>266</v>
      </c>
      <c r="N15" s="159" t="s">
        <v>266</v>
      </c>
      <c r="O15" s="159" t="s">
        <v>266</v>
      </c>
      <c r="P15" s="159" t="s">
        <v>266</v>
      </c>
      <c r="Q15" s="139"/>
    </row>
    <row r="16" s="119" customFormat="1" ht="29.1" customHeight="1" spans="1:17">
      <c r="A16" s="131" t="s">
        <v>186</v>
      </c>
      <c r="B16" s="132">
        <f>D16-0.5</f>
        <v>13.5</v>
      </c>
      <c r="C16" s="132">
        <f t="shared" ref="C16:H16" si="7">B16</f>
        <v>13.5</v>
      </c>
      <c r="D16" s="133">
        <v>14</v>
      </c>
      <c r="E16" s="132">
        <f t="shared" si="7"/>
        <v>14</v>
      </c>
      <c r="F16" s="132">
        <f>D16+1.5</f>
        <v>15.5</v>
      </c>
      <c r="G16" s="132">
        <f t="shared" si="7"/>
        <v>15.5</v>
      </c>
      <c r="H16" s="132">
        <f t="shared" si="7"/>
        <v>15.5</v>
      </c>
      <c r="I16" s="141"/>
      <c r="J16" s="131" t="s">
        <v>186</v>
      </c>
      <c r="K16" s="159" t="s">
        <v>266</v>
      </c>
      <c r="L16" s="159" t="s">
        <v>266</v>
      </c>
      <c r="M16" s="159" t="s">
        <v>266</v>
      </c>
      <c r="N16" s="159" t="s">
        <v>266</v>
      </c>
      <c r="O16" s="161" t="s">
        <v>273</v>
      </c>
      <c r="P16" s="159" t="s">
        <v>266</v>
      </c>
      <c r="Q16" s="139"/>
    </row>
    <row r="17" s="119" customFormat="1" ht="29.1" customHeight="1" spans="1:17">
      <c r="A17" s="131" t="s">
        <v>187</v>
      </c>
      <c r="B17" s="132">
        <f>D17-0.5</f>
        <v>15.5</v>
      </c>
      <c r="C17" s="132">
        <f t="shared" ref="C17:H17" si="8">B17</f>
        <v>15.5</v>
      </c>
      <c r="D17" s="133">
        <v>16</v>
      </c>
      <c r="E17" s="132">
        <f t="shared" si="8"/>
        <v>16</v>
      </c>
      <c r="F17" s="132">
        <f>D17+1.5</f>
        <v>17.5</v>
      </c>
      <c r="G17" s="132">
        <f t="shared" si="8"/>
        <v>17.5</v>
      </c>
      <c r="H17" s="132">
        <f t="shared" si="8"/>
        <v>17.5</v>
      </c>
      <c r="I17" s="141"/>
      <c r="J17" s="131" t="s">
        <v>187</v>
      </c>
      <c r="K17" s="139" t="s">
        <v>280</v>
      </c>
      <c r="L17" s="139" t="s">
        <v>276</v>
      </c>
      <c r="M17" s="139" t="s">
        <v>283</v>
      </c>
      <c r="N17" s="161" t="s">
        <v>269</v>
      </c>
      <c r="O17" s="159" t="s">
        <v>266</v>
      </c>
      <c r="P17" s="159" t="s">
        <v>266</v>
      </c>
      <c r="Q17" s="139"/>
    </row>
    <row r="18" s="119" customFormat="1" ht="29.1" customHeight="1" spans="1:17">
      <c r="A18" s="131" t="s">
        <v>188</v>
      </c>
      <c r="B18" s="132">
        <f>C18</f>
        <v>4</v>
      </c>
      <c r="C18" s="132">
        <f>D18</f>
        <v>4</v>
      </c>
      <c r="D18" s="133">
        <v>4</v>
      </c>
      <c r="E18" s="132">
        <f t="shared" ref="E18:H18" si="9">D18</f>
        <v>4</v>
      </c>
      <c r="F18" s="132">
        <f t="shared" si="9"/>
        <v>4</v>
      </c>
      <c r="G18" s="132">
        <f t="shared" si="9"/>
        <v>4</v>
      </c>
      <c r="H18" s="132">
        <f t="shared" si="9"/>
        <v>4</v>
      </c>
      <c r="I18" s="141"/>
      <c r="J18" s="131" t="s">
        <v>188</v>
      </c>
      <c r="K18" s="159" t="s">
        <v>266</v>
      </c>
      <c r="L18" s="139" t="s">
        <v>267</v>
      </c>
      <c r="M18" s="139" t="s">
        <v>267</v>
      </c>
      <c r="N18" s="161" t="s">
        <v>284</v>
      </c>
      <c r="O18" s="159" t="s">
        <v>266</v>
      </c>
      <c r="P18" s="159" t="s">
        <v>266</v>
      </c>
      <c r="Q18" s="139"/>
    </row>
    <row r="19" s="119" customFormat="1" ht="29.1" customHeight="1" spans="1:17">
      <c r="A19" s="249"/>
      <c r="B19" s="249"/>
      <c r="C19" s="249"/>
      <c r="D19" s="249"/>
      <c r="E19" s="249"/>
      <c r="F19" s="249"/>
      <c r="G19" s="249"/>
      <c r="H19" s="249"/>
      <c r="I19" s="141"/>
      <c r="J19" s="253"/>
      <c r="K19" s="159"/>
      <c r="L19" s="159"/>
      <c r="M19" s="159"/>
      <c r="N19" s="161"/>
      <c r="O19" s="159"/>
      <c r="P19" s="159"/>
      <c r="Q19" s="139"/>
    </row>
    <row r="20" s="119" customFormat="1" ht="29.1" customHeight="1" spans="1:17">
      <c r="A20" s="129"/>
      <c r="B20" s="136"/>
      <c r="C20" s="136"/>
      <c r="D20" s="137"/>
      <c r="E20" s="136"/>
      <c r="F20" s="136"/>
      <c r="G20" s="136"/>
      <c r="H20" s="136"/>
      <c r="I20" s="141"/>
      <c r="J20" s="129"/>
      <c r="K20" s="139"/>
      <c r="L20" s="139"/>
      <c r="M20" s="159"/>
      <c r="N20" s="159"/>
      <c r="O20" s="139"/>
      <c r="P20" s="139"/>
      <c r="Q20" s="139"/>
    </row>
    <row r="21" s="119" customFormat="1" ht="29.1" customHeight="1" spans="1:17">
      <c r="A21" s="129"/>
      <c r="B21" s="136"/>
      <c r="C21" s="136"/>
      <c r="D21" s="137"/>
      <c r="E21" s="136"/>
      <c r="F21" s="136"/>
      <c r="G21" s="136"/>
      <c r="H21" s="136"/>
      <c r="I21" s="141"/>
      <c r="J21" s="129"/>
      <c r="K21" s="139"/>
      <c r="L21" s="139"/>
      <c r="M21" s="139"/>
      <c r="N21" s="161"/>
      <c r="O21" s="139"/>
      <c r="P21" s="139"/>
      <c r="Q21" s="139"/>
    </row>
    <row r="22" s="119" customFormat="1" ht="29.1" customHeight="1" spans="1:17">
      <c r="A22" s="138"/>
      <c r="B22" s="139"/>
      <c r="C22" s="140"/>
      <c r="D22" s="140"/>
      <c r="E22" s="140"/>
      <c r="F22" s="140"/>
      <c r="G22" s="139"/>
      <c r="H22" s="141"/>
      <c r="I22" s="141"/>
      <c r="J22" s="139"/>
      <c r="K22" s="139"/>
      <c r="L22" s="139"/>
      <c r="M22" s="139"/>
      <c r="N22" s="139"/>
      <c r="O22" s="139"/>
      <c r="P22" s="139"/>
      <c r="Q22" s="139"/>
    </row>
    <row r="23" s="119" customFormat="1" ht="29.1" customHeight="1" spans="1:17">
      <c r="A23" s="142"/>
      <c r="B23" s="143"/>
      <c r="C23" s="144"/>
      <c r="D23" s="144"/>
      <c r="E23" s="145"/>
      <c r="F23" s="145"/>
      <c r="G23" s="143"/>
      <c r="H23" s="141"/>
      <c r="I23" s="141"/>
      <c r="J23" s="143"/>
      <c r="K23" s="143"/>
      <c r="L23" s="139"/>
      <c r="M23" s="143"/>
      <c r="N23" s="143"/>
      <c r="O23" s="143"/>
      <c r="P23" s="143"/>
      <c r="Q23" s="143"/>
    </row>
    <row r="24" s="119" customFormat="1" ht="14.25" spans="1:17">
      <c r="A24" s="146" t="s">
        <v>189</v>
      </c>
      <c r="D24" s="147"/>
      <c r="E24" s="147"/>
      <c r="F24" s="147"/>
      <c r="G24" s="147"/>
      <c r="H24" s="147"/>
      <c r="I24" s="147"/>
      <c r="J24" s="147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190</v>
      </c>
      <c r="B25" s="147"/>
      <c r="C25" s="147"/>
      <c r="D25" s="147"/>
      <c r="E25" s="147"/>
      <c r="F25" s="147"/>
      <c r="G25" s="147"/>
      <c r="H25" s="147"/>
      <c r="I25" s="147"/>
      <c r="J25" s="146" t="s">
        <v>285</v>
      </c>
      <c r="K25" s="163"/>
      <c r="L25" s="163" t="s">
        <v>286</v>
      </c>
      <c r="M25" s="163"/>
      <c r="N25" s="163" t="s">
        <v>287</v>
      </c>
      <c r="O25" s="163"/>
      <c r="P25" s="163"/>
      <c r="Q25" s="120"/>
    </row>
    <row r="26" s="119" customFormat="1" customHeight="1" spans="1:17">
      <c r="A26" s="147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A17" workbookViewId="0">
      <selection activeCell="A36" sqref="A36:K36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7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s="164" customFormat="1" ht="26.25" spans="1:11">
      <c r="A1" s="167" t="s">
        <v>288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="164" customFormat="1" spans="1:11">
      <c r="A2" s="168" t="s">
        <v>53</v>
      </c>
      <c r="B2" s="169" t="s">
        <v>54</v>
      </c>
      <c r="C2" s="169"/>
      <c r="D2" s="170" t="s">
        <v>62</v>
      </c>
      <c r="E2" s="171" t="s">
        <v>63</v>
      </c>
      <c r="F2" s="172" t="s">
        <v>289</v>
      </c>
      <c r="G2" s="173" t="s">
        <v>69</v>
      </c>
      <c r="H2" s="173"/>
      <c r="I2" s="205" t="s">
        <v>57</v>
      </c>
      <c r="J2" s="173" t="s">
        <v>58</v>
      </c>
      <c r="K2" s="229"/>
    </row>
    <row r="3" s="164" customFormat="1" ht="27" customHeight="1" spans="1:11">
      <c r="A3" s="174" t="s">
        <v>75</v>
      </c>
      <c r="B3" s="175">
        <v>1200</v>
      </c>
      <c r="C3" s="176"/>
      <c r="D3" s="177" t="s">
        <v>290</v>
      </c>
      <c r="E3" s="178" t="s">
        <v>291</v>
      </c>
      <c r="F3" s="179"/>
      <c r="G3" s="179"/>
      <c r="H3" s="180" t="s">
        <v>292</v>
      </c>
      <c r="I3" s="180"/>
      <c r="J3" s="180"/>
      <c r="K3" s="230"/>
    </row>
    <row r="4" s="164" customFormat="1" spans="1:11">
      <c r="A4" s="181" t="s">
        <v>72</v>
      </c>
      <c r="B4" s="182">
        <v>2</v>
      </c>
      <c r="C4" s="182">
        <v>6</v>
      </c>
      <c r="D4" s="183" t="s">
        <v>293</v>
      </c>
      <c r="E4" s="184" t="s">
        <v>294</v>
      </c>
      <c r="F4" s="184"/>
      <c r="G4" s="184"/>
      <c r="H4" s="183" t="s">
        <v>295</v>
      </c>
      <c r="I4" s="183"/>
      <c r="J4" s="198" t="s">
        <v>66</v>
      </c>
      <c r="K4" s="231" t="s">
        <v>67</v>
      </c>
    </row>
    <row r="5" s="164" customFormat="1" spans="1:11">
      <c r="A5" s="181" t="s">
        <v>296</v>
      </c>
      <c r="B5" s="185">
        <v>1</v>
      </c>
      <c r="C5" s="185"/>
      <c r="D5" s="177" t="s">
        <v>297</v>
      </c>
      <c r="E5" s="177" t="s">
        <v>298</v>
      </c>
      <c r="F5" s="177" t="s">
        <v>299</v>
      </c>
      <c r="G5" s="177" t="s">
        <v>300</v>
      </c>
      <c r="H5" s="183" t="s">
        <v>301</v>
      </c>
      <c r="I5" s="183"/>
      <c r="J5" s="198" t="s">
        <v>66</v>
      </c>
      <c r="K5" s="231" t="s">
        <v>67</v>
      </c>
    </row>
    <row r="6" s="164" customFormat="1" ht="15" spans="1:11">
      <c r="A6" s="186" t="s">
        <v>302</v>
      </c>
      <c r="B6" s="187">
        <v>80</v>
      </c>
      <c r="C6" s="187"/>
      <c r="D6" s="188" t="s">
        <v>303</v>
      </c>
      <c r="E6" s="189"/>
      <c r="F6" s="190">
        <v>868</v>
      </c>
      <c r="G6" s="188"/>
      <c r="H6" s="191" t="s">
        <v>304</v>
      </c>
      <c r="I6" s="191"/>
      <c r="J6" s="190" t="s">
        <v>66</v>
      </c>
      <c r="K6" s="232" t="s">
        <v>67</v>
      </c>
    </row>
    <row r="7" s="164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4" customFormat="1" spans="1:11">
      <c r="A8" s="195" t="s">
        <v>305</v>
      </c>
      <c r="B8" s="172" t="s">
        <v>306</v>
      </c>
      <c r="C8" s="172" t="s">
        <v>307</v>
      </c>
      <c r="D8" s="172" t="s">
        <v>308</v>
      </c>
      <c r="E8" s="172" t="s">
        <v>309</v>
      </c>
      <c r="F8" s="172" t="s">
        <v>310</v>
      </c>
      <c r="G8" s="196" t="s">
        <v>311</v>
      </c>
      <c r="H8" s="197"/>
      <c r="I8" s="197"/>
      <c r="J8" s="197"/>
      <c r="K8" s="233"/>
    </row>
    <row r="9" s="164" customFormat="1" spans="1:11">
      <c r="A9" s="181" t="s">
        <v>312</v>
      </c>
      <c r="B9" s="183"/>
      <c r="C9" s="198" t="s">
        <v>66</v>
      </c>
      <c r="D9" s="198" t="s">
        <v>67</v>
      </c>
      <c r="E9" s="177" t="s">
        <v>313</v>
      </c>
      <c r="F9" s="199" t="s">
        <v>314</v>
      </c>
      <c r="G9" s="200"/>
      <c r="H9" s="201"/>
      <c r="I9" s="201"/>
      <c r="J9" s="201"/>
      <c r="K9" s="234"/>
    </row>
    <row r="10" s="164" customFormat="1" spans="1:11">
      <c r="A10" s="181" t="s">
        <v>315</v>
      </c>
      <c r="B10" s="183"/>
      <c r="C10" s="198" t="s">
        <v>66</v>
      </c>
      <c r="D10" s="198" t="s">
        <v>67</v>
      </c>
      <c r="E10" s="177" t="s">
        <v>316</v>
      </c>
      <c r="F10" s="199" t="s">
        <v>317</v>
      </c>
      <c r="G10" s="200" t="s">
        <v>318</v>
      </c>
      <c r="H10" s="201"/>
      <c r="I10" s="201"/>
      <c r="J10" s="201"/>
      <c r="K10" s="234"/>
    </row>
    <row r="11" s="164" customFormat="1" spans="1:11">
      <c r="A11" s="202" t="s">
        <v>199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5"/>
    </row>
    <row r="12" s="164" customFormat="1" spans="1:11">
      <c r="A12" s="174" t="s">
        <v>88</v>
      </c>
      <c r="B12" s="198" t="s">
        <v>84</v>
      </c>
      <c r="C12" s="198" t="s">
        <v>85</v>
      </c>
      <c r="D12" s="199"/>
      <c r="E12" s="177" t="s">
        <v>86</v>
      </c>
      <c r="F12" s="198" t="s">
        <v>84</v>
      </c>
      <c r="G12" s="198" t="s">
        <v>85</v>
      </c>
      <c r="H12" s="198"/>
      <c r="I12" s="177" t="s">
        <v>319</v>
      </c>
      <c r="J12" s="198" t="s">
        <v>84</v>
      </c>
      <c r="K12" s="231" t="s">
        <v>85</v>
      </c>
    </row>
    <row r="13" s="164" customFormat="1" spans="1:11">
      <c r="A13" s="174" t="s">
        <v>91</v>
      </c>
      <c r="B13" s="198" t="s">
        <v>84</v>
      </c>
      <c r="C13" s="198" t="s">
        <v>85</v>
      </c>
      <c r="D13" s="199"/>
      <c r="E13" s="177" t="s">
        <v>96</v>
      </c>
      <c r="F13" s="198" t="s">
        <v>84</v>
      </c>
      <c r="G13" s="198" t="s">
        <v>85</v>
      </c>
      <c r="H13" s="198"/>
      <c r="I13" s="177" t="s">
        <v>320</v>
      </c>
      <c r="J13" s="198" t="s">
        <v>84</v>
      </c>
      <c r="K13" s="231" t="s">
        <v>85</v>
      </c>
    </row>
    <row r="14" s="164" customFormat="1" ht="15" spans="1:11">
      <c r="A14" s="186" t="s">
        <v>321</v>
      </c>
      <c r="B14" s="190" t="s">
        <v>84</v>
      </c>
      <c r="C14" s="190" t="s">
        <v>85</v>
      </c>
      <c r="D14" s="189"/>
      <c r="E14" s="188" t="s">
        <v>322</v>
      </c>
      <c r="F14" s="190" t="s">
        <v>84</v>
      </c>
      <c r="G14" s="190" t="s">
        <v>85</v>
      </c>
      <c r="H14" s="190"/>
      <c r="I14" s="188" t="s">
        <v>323</v>
      </c>
      <c r="J14" s="190" t="s">
        <v>84</v>
      </c>
      <c r="K14" s="232" t="s">
        <v>85</v>
      </c>
    </row>
    <row r="15" s="164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5" customFormat="1" spans="1:11">
      <c r="A16" s="168" t="s">
        <v>324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6"/>
    </row>
    <row r="17" s="164" customFormat="1" spans="1:11">
      <c r="A17" s="181" t="s">
        <v>325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7"/>
    </row>
    <row r="18" s="164" customFormat="1" spans="1:11">
      <c r="A18" s="181" t="s">
        <v>326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7"/>
    </row>
    <row r="19" s="164" customFormat="1" spans="1:11">
      <c r="A19" s="206" t="s">
        <v>327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1"/>
    </row>
    <row r="20" s="164" customFormat="1" spans="1:11">
      <c r="A20" s="207" t="s">
        <v>328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38"/>
    </row>
    <row r="21" s="164" customFormat="1" spans="1:11">
      <c r="A21" s="207" t="s">
        <v>329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38"/>
    </row>
    <row r="22" s="164" customFormat="1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38"/>
    </row>
    <row r="23" s="164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39"/>
    </row>
    <row r="24" s="164" customFormat="1" spans="1:11">
      <c r="A24" s="181" t="s">
        <v>125</v>
      </c>
      <c r="B24" s="183"/>
      <c r="C24" s="198" t="s">
        <v>66</v>
      </c>
      <c r="D24" s="198" t="s">
        <v>67</v>
      </c>
      <c r="E24" s="180"/>
      <c r="F24" s="180"/>
      <c r="G24" s="180"/>
      <c r="H24" s="180"/>
      <c r="I24" s="180"/>
      <c r="J24" s="180"/>
      <c r="K24" s="230"/>
    </row>
    <row r="25" s="164" customFormat="1" ht="15" spans="1:11">
      <c r="A25" s="211" t="s">
        <v>330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64" customFormat="1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64" customFormat="1" spans="1:11">
      <c r="A27" s="214" t="s">
        <v>331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33"/>
    </row>
    <row r="28" s="164" customFormat="1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="164" customFormat="1" ht="17.25" customHeight="1" spans="1:11">
      <c r="A29" s="217" t="s">
        <v>332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2"/>
    </row>
    <row r="30" s="164" customFormat="1" ht="17.25" customHeight="1" spans="1:11">
      <c r="A30" s="217" t="s">
        <v>333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42"/>
    </row>
    <row r="31" s="164" customFormat="1" ht="17.25" customHeight="1" spans="1:11">
      <c r="A31" s="217" t="s">
        <v>334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2"/>
    </row>
    <row r="32" s="164" customFormat="1" ht="17.25" customHeight="1" spans="1:11">
      <c r="A32" s="217" t="s">
        <v>335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42"/>
    </row>
    <row r="33" s="164" customFormat="1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s="164" customFormat="1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2"/>
    </row>
    <row r="35" s="164" customFormat="1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38"/>
    </row>
    <row r="36" s="164" customFormat="1" ht="17.25" customHeight="1" spans="1:11">
      <c r="A36" s="219"/>
      <c r="B36" s="208"/>
      <c r="C36" s="208"/>
      <c r="D36" s="208"/>
      <c r="E36" s="208"/>
      <c r="F36" s="208"/>
      <c r="G36" s="208"/>
      <c r="H36" s="208"/>
      <c r="I36" s="208"/>
      <c r="J36" s="208"/>
      <c r="K36" s="238"/>
    </row>
    <row r="37" s="164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3"/>
    </row>
    <row r="38" s="164" customFormat="1" ht="18.75" customHeight="1" spans="1:11">
      <c r="A38" s="222" t="s">
        <v>336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66" customFormat="1" ht="18.75" customHeight="1" spans="1:11">
      <c r="A39" s="181" t="s">
        <v>337</v>
      </c>
      <c r="B39" s="183"/>
      <c r="C39" s="183"/>
      <c r="D39" s="180" t="s">
        <v>338</v>
      </c>
      <c r="E39" s="180"/>
      <c r="F39" s="224" t="s">
        <v>339</v>
      </c>
      <c r="G39" s="225"/>
      <c r="H39" s="183" t="s">
        <v>340</v>
      </c>
      <c r="I39" s="183"/>
      <c r="J39" s="183" t="s">
        <v>341</v>
      </c>
      <c r="K39" s="237"/>
    </row>
    <row r="40" s="164" customFormat="1" ht="18.75" customHeight="1" spans="1:13">
      <c r="A40" s="181" t="s">
        <v>189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37"/>
      <c r="M40" s="166"/>
    </row>
    <row r="41" s="164" customFormat="1" ht="30.95" customHeight="1" spans="1:11">
      <c r="A41" s="181"/>
      <c r="B41" s="183"/>
      <c r="C41" s="183"/>
      <c r="D41" s="183"/>
      <c r="E41" s="183"/>
      <c r="F41" s="183"/>
      <c r="G41" s="183"/>
      <c r="H41" s="183"/>
      <c r="I41" s="183"/>
      <c r="J41" s="183"/>
      <c r="K41" s="237"/>
    </row>
    <row r="42" s="164" customFormat="1" ht="18.75" customHeight="1" spans="1:11">
      <c r="A42" s="181"/>
      <c r="B42" s="183"/>
      <c r="C42" s="183"/>
      <c r="D42" s="183"/>
      <c r="E42" s="183"/>
      <c r="F42" s="183"/>
      <c r="G42" s="183"/>
      <c r="H42" s="183"/>
      <c r="I42" s="183"/>
      <c r="J42" s="183"/>
      <c r="K42" s="237"/>
    </row>
    <row r="43" s="164" customFormat="1" ht="32.1" customHeight="1" spans="1:11">
      <c r="A43" s="186" t="s">
        <v>137</v>
      </c>
      <c r="B43" s="226" t="s">
        <v>342</v>
      </c>
      <c r="C43" s="226"/>
      <c r="D43" s="188" t="s">
        <v>343</v>
      </c>
      <c r="E43" s="189" t="s">
        <v>344</v>
      </c>
      <c r="F43" s="188" t="s">
        <v>141</v>
      </c>
      <c r="G43" s="227" t="s">
        <v>345</v>
      </c>
      <c r="H43" s="228" t="s">
        <v>142</v>
      </c>
      <c r="I43" s="228"/>
      <c r="J43" s="226" t="s">
        <v>346</v>
      </c>
      <c r="K43" s="245"/>
    </row>
    <row r="44" s="164" customFormat="1" ht="16.5" customHeight="1"/>
    <row r="45" s="164" customFormat="1" ht="16.5" customHeight="1"/>
    <row r="46" s="164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P16" sqref="P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48"/>
      <c r="K1" s="148"/>
      <c r="L1" s="148"/>
      <c r="M1" s="148"/>
      <c r="N1" s="148"/>
      <c r="O1" s="148"/>
      <c r="P1" s="148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9"/>
      <c r="J2" s="150" t="s">
        <v>58</v>
      </c>
      <c r="K2" s="150"/>
      <c r="L2" s="150"/>
      <c r="M2" s="150"/>
      <c r="N2" s="151"/>
      <c r="O2" s="151"/>
      <c r="P2" s="152"/>
    </row>
    <row r="3" s="119" customFormat="1" ht="29.1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3"/>
      <c r="K3" s="153"/>
      <c r="L3" s="153"/>
      <c r="M3" s="153"/>
      <c r="N3" s="154"/>
      <c r="O3" s="154"/>
      <c r="P3" s="155"/>
    </row>
    <row r="4" s="119" customFormat="1" ht="29.1" customHeight="1" spans="1:16">
      <c r="A4" s="126"/>
      <c r="B4" s="128" t="s">
        <v>110</v>
      </c>
      <c r="C4" s="129" t="s">
        <v>111</v>
      </c>
      <c r="D4" s="130" t="s">
        <v>112</v>
      </c>
      <c r="E4" s="129" t="s">
        <v>113</v>
      </c>
      <c r="F4" s="129" t="s">
        <v>114</v>
      </c>
      <c r="G4" s="129" t="s">
        <v>115</v>
      </c>
      <c r="H4" s="129" t="s">
        <v>116</v>
      </c>
      <c r="I4" s="141"/>
      <c r="J4" s="156" t="s">
        <v>111</v>
      </c>
      <c r="K4" s="156" t="s">
        <v>112</v>
      </c>
      <c r="L4" s="157" t="s">
        <v>113</v>
      </c>
      <c r="M4" s="156" t="s">
        <v>114</v>
      </c>
      <c r="N4" s="156" t="s">
        <v>115</v>
      </c>
      <c r="O4" s="156" t="s">
        <v>116</v>
      </c>
      <c r="P4" s="143" t="s">
        <v>258</v>
      </c>
    </row>
    <row r="5" s="119" customFormat="1" ht="29.1" customHeight="1" spans="1:16">
      <c r="A5" s="126"/>
      <c r="B5" s="128" t="s">
        <v>150</v>
      </c>
      <c r="C5" s="129" t="s">
        <v>151</v>
      </c>
      <c r="D5" s="130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41"/>
      <c r="J5" s="158" t="s">
        <v>259</v>
      </c>
      <c r="K5" s="158" t="s">
        <v>260</v>
      </c>
      <c r="L5" s="158" t="s">
        <v>261</v>
      </c>
      <c r="M5" s="158" t="s">
        <v>262</v>
      </c>
      <c r="N5" s="158" t="s">
        <v>263</v>
      </c>
      <c r="O5" s="158" t="s">
        <v>264</v>
      </c>
      <c r="P5" s="158" t="s">
        <v>265</v>
      </c>
    </row>
    <row r="6" s="119" customFormat="1" ht="29.1" customHeight="1" spans="1:16">
      <c r="A6" s="131" t="s">
        <v>158</v>
      </c>
      <c r="B6" s="132">
        <f>C6-2.1</f>
        <v>91.8</v>
      </c>
      <c r="C6" s="132">
        <f>D6-2.1</f>
        <v>93.9</v>
      </c>
      <c r="D6" s="133">
        <v>96</v>
      </c>
      <c r="E6" s="132">
        <f t="shared" ref="E6:H6" si="0">D6+2.1</f>
        <v>98.1</v>
      </c>
      <c r="F6" s="132">
        <f t="shared" si="0"/>
        <v>100.2</v>
      </c>
      <c r="G6" s="132">
        <f t="shared" si="0"/>
        <v>102.3</v>
      </c>
      <c r="H6" s="132">
        <f t="shared" si="0"/>
        <v>104.4</v>
      </c>
      <c r="I6" s="141"/>
      <c r="J6" s="159" t="s">
        <v>267</v>
      </c>
      <c r="K6" s="159" t="s">
        <v>266</v>
      </c>
      <c r="L6" s="159" t="s">
        <v>267</v>
      </c>
      <c r="M6" s="159" t="s">
        <v>266</v>
      </c>
      <c r="N6" s="160">
        <f>-0.5-1</f>
        <v>-1.5</v>
      </c>
      <c r="O6" s="159" t="s">
        <v>266</v>
      </c>
      <c r="P6" s="159"/>
    </row>
    <row r="7" s="119" customFormat="1" ht="29.1" customHeight="1" spans="1:16">
      <c r="A7" s="131" t="s">
        <v>162</v>
      </c>
      <c r="B7" s="132">
        <f>C7-1.5</f>
        <v>65</v>
      </c>
      <c r="C7" s="132">
        <f>D7-1.5</f>
        <v>66.5</v>
      </c>
      <c r="D7" s="133">
        <v>68</v>
      </c>
      <c r="E7" s="132">
        <f t="shared" ref="E7:H7" si="1">D7+1.5</f>
        <v>69.5</v>
      </c>
      <c r="F7" s="132">
        <f t="shared" si="1"/>
        <v>71</v>
      </c>
      <c r="G7" s="132">
        <f t="shared" si="1"/>
        <v>72.5</v>
      </c>
      <c r="H7" s="132">
        <f t="shared" si="1"/>
        <v>74</v>
      </c>
      <c r="I7" s="141"/>
      <c r="J7" s="159" t="s">
        <v>266</v>
      </c>
      <c r="K7" s="159" t="s">
        <v>266</v>
      </c>
      <c r="L7" s="159" t="s">
        <v>266</v>
      </c>
      <c r="M7" s="159" t="s">
        <v>266</v>
      </c>
      <c r="N7" s="160" t="s">
        <v>269</v>
      </c>
      <c r="O7" s="159" t="s">
        <v>266</v>
      </c>
      <c r="P7" s="159"/>
    </row>
    <row r="8" s="119" customFormat="1" ht="29.1" customHeight="1" spans="1:16">
      <c r="A8" s="131" t="s">
        <v>165</v>
      </c>
      <c r="B8" s="134">
        <f>C8-4</f>
        <v>66</v>
      </c>
      <c r="C8" s="134">
        <f>D8-4</f>
        <v>70</v>
      </c>
      <c r="D8" s="133">
        <v>74</v>
      </c>
      <c r="E8" s="134">
        <f t="shared" ref="E8:E10" si="2">D8+4</f>
        <v>78</v>
      </c>
      <c r="F8" s="134">
        <f>E8+5</f>
        <v>83</v>
      </c>
      <c r="G8" s="134">
        <f>F8+6</f>
        <v>89</v>
      </c>
      <c r="H8" s="134">
        <f>G8+6</f>
        <v>95</v>
      </c>
      <c r="I8" s="141"/>
      <c r="J8" s="161" t="s">
        <v>283</v>
      </c>
      <c r="K8" s="159" t="s">
        <v>266</v>
      </c>
      <c r="L8" s="139" t="s">
        <v>271</v>
      </c>
      <c r="M8" s="159" t="s">
        <v>266</v>
      </c>
      <c r="N8" s="161" t="s">
        <v>283</v>
      </c>
      <c r="O8" s="139" t="s">
        <v>271</v>
      </c>
      <c r="P8" s="139"/>
    </row>
    <row r="9" s="119" customFormat="1" ht="29.1" customHeight="1" spans="1:16">
      <c r="A9" s="131" t="s">
        <v>166</v>
      </c>
      <c r="B9" s="134">
        <f>C9-4</f>
        <v>74</v>
      </c>
      <c r="C9" s="134">
        <f>D9-4</f>
        <v>78</v>
      </c>
      <c r="D9" s="133">
        <v>82</v>
      </c>
      <c r="E9" s="134">
        <f t="shared" si="2"/>
        <v>86</v>
      </c>
      <c r="F9" s="134">
        <f>E9+5</f>
        <v>91</v>
      </c>
      <c r="G9" s="134">
        <f>F9+6</f>
        <v>97</v>
      </c>
      <c r="H9" s="134">
        <f>G9+6</f>
        <v>103</v>
      </c>
      <c r="I9" s="141"/>
      <c r="J9" s="159" t="s">
        <v>266</v>
      </c>
      <c r="K9" s="159" t="s">
        <v>266</v>
      </c>
      <c r="L9" s="139" t="s">
        <v>272</v>
      </c>
      <c r="M9" s="159" t="s">
        <v>266</v>
      </c>
      <c r="N9" s="159" t="s">
        <v>266</v>
      </c>
      <c r="O9" s="139" t="s">
        <v>272</v>
      </c>
      <c r="P9" s="159"/>
    </row>
    <row r="10" s="119" customFormat="1" ht="29.1" customHeight="1" spans="1:16">
      <c r="A10" s="131" t="s">
        <v>168</v>
      </c>
      <c r="B10" s="132">
        <f>C10-3.6</f>
        <v>90.8</v>
      </c>
      <c r="C10" s="132">
        <f>D10-3.6</f>
        <v>94.4</v>
      </c>
      <c r="D10" s="133" t="s">
        <v>169</v>
      </c>
      <c r="E10" s="132">
        <f t="shared" si="2"/>
        <v>102</v>
      </c>
      <c r="F10" s="132">
        <f t="shared" ref="F10:H10" si="3">E10+4</f>
        <v>106</v>
      </c>
      <c r="G10" s="132">
        <f t="shared" si="3"/>
        <v>110</v>
      </c>
      <c r="H10" s="132">
        <f t="shared" si="3"/>
        <v>114</v>
      </c>
      <c r="I10" s="141"/>
      <c r="J10" s="161" t="s">
        <v>271</v>
      </c>
      <c r="K10" s="159" t="s">
        <v>266</v>
      </c>
      <c r="L10" s="159" t="s">
        <v>274</v>
      </c>
      <c r="M10" s="161" t="s">
        <v>276</v>
      </c>
      <c r="N10" s="161" t="s">
        <v>347</v>
      </c>
      <c r="O10" s="159" t="s">
        <v>274</v>
      </c>
      <c r="P10" s="139"/>
    </row>
    <row r="11" s="119" customFormat="1" ht="29.1" customHeight="1" spans="1:16">
      <c r="A11" s="135" t="s">
        <v>173</v>
      </c>
      <c r="B11" s="132">
        <f>C11-2.3/2</f>
        <v>27.2</v>
      </c>
      <c r="C11" s="132">
        <f>D11-2.3/2</f>
        <v>28.35</v>
      </c>
      <c r="D11" s="133">
        <v>29.5</v>
      </c>
      <c r="E11" s="132">
        <f t="shared" ref="E11:H11" si="4">D11+2.6/2</f>
        <v>30.8</v>
      </c>
      <c r="F11" s="132">
        <f t="shared" si="4"/>
        <v>32.1</v>
      </c>
      <c r="G11" s="132">
        <f t="shared" si="4"/>
        <v>33.4</v>
      </c>
      <c r="H11" s="132">
        <f t="shared" si="4"/>
        <v>34.7</v>
      </c>
      <c r="I11" s="141"/>
      <c r="J11" s="159" t="s">
        <v>266</v>
      </c>
      <c r="K11" s="159" t="s">
        <v>266</v>
      </c>
      <c r="L11" s="139" t="s">
        <v>276</v>
      </c>
      <c r="M11" s="161" t="s">
        <v>277</v>
      </c>
      <c r="N11" s="159" t="s">
        <v>266</v>
      </c>
      <c r="O11" s="139" t="s">
        <v>276</v>
      </c>
      <c r="P11" s="139"/>
    </row>
    <row r="12" s="119" customFormat="1" ht="29.1" customHeight="1" spans="1:16">
      <c r="A12" s="135" t="s">
        <v>177</v>
      </c>
      <c r="B12" s="132">
        <f>C12-0.7</f>
        <v>19.1</v>
      </c>
      <c r="C12" s="132">
        <f>D12-0.7</f>
        <v>19.8</v>
      </c>
      <c r="D12" s="133">
        <v>20.5</v>
      </c>
      <c r="E12" s="132">
        <f>D12+0.7</f>
        <v>21.2</v>
      </c>
      <c r="F12" s="132">
        <f>E12+0.7</f>
        <v>21.9</v>
      </c>
      <c r="G12" s="132">
        <f>F12+0.9</f>
        <v>22.8</v>
      </c>
      <c r="H12" s="132">
        <f>G12+0.9</f>
        <v>23.7</v>
      </c>
      <c r="I12" s="141"/>
      <c r="J12" s="159" t="s">
        <v>267</v>
      </c>
      <c r="K12" s="139" t="s">
        <v>272</v>
      </c>
      <c r="L12" s="159" t="s">
        <v>267</v>
      </c>
      <c r="M12" s="159" t="s">
        <v>266</v>
      </c>
      <c r="N12" s="159" t="s">
        <v>266</v>
      </c>
      <c r="O12" s="159" t="s">
        <v>267</v>
      </c>
      <c r="P12" s="139"/>
    </row>
    <row r="13" s="119" customFormat="1" ht="29.1" customHeight="1" spans="1:16">
      <c r="A13" s="131" t="s">
        <v>181</v>
      </c>
      <c r="B13" s="132">
        <f>C13-0.5</f>
        <v>16.5</v>
      </c>
      <c r="C13" s="132">
        <f>D13-0.5</f>
        <v>17</v>
      </c>
      <c r="D13" s="133">
        <v>17.5</v>
      </c>
      <c r="E13" s="132">
        <f>D13+0.5</f>
        <v>18</v>
      </c>
      <c r="F13" s="132">
        <f>E13+0.5</f>
        <v>18.5</v>
      </c>
      <c r="G13" s="132">
        <f>F13+0.7</f>
        <v>19.2</v>
      </c>
      <c r="H13" s="132">
        <f>G13+0.7</f>
        <v>19.9</v>
      </c>
      <c r="I13" s="141"/>
      <c r="J13" s="159" t="s">
        <v>266</v>
      </c>
      <c r="K13" s="159" t="s">
        <v>266</v>
      </c>
      <c r="L13" s="159" t="s">
        <v>266</v>
      </c>
      <c r="M13" s="159" t="s">
        <v>266</v>
      </c>
      <c r="N13" s="159" t="s">
        <v>266</v>
      </c>
      <c r="O13" s="159" t="s">
        <v>266</v>
      </c>
      <c r="P13" s="139"/>
    </row>
    <row r="14" s="119" customFormat="1" ht="29.1" customHeight="1" spans="1:16">
      <c r="A14" s="131" t="s">
        <v>183</v>
      </c>
      <c r="B14" s="132">
        <f>C14-0.7</f>
        <v>26.7</v>
      </c>
      <c r="C14" s="132">
        <f>D14-0.6</f>
        <v>27.4</v>
      </c>
      <c r="D14" s="133">
        <v>28</v>
      </c>
      <c r="E14" s="132">
        <f>D14+0.6</f>
        <v>28.6</v>
      </c>
      <c r="F14" s="132">
        <f>E14+0.7</f>
        <v>29.3</v>
      </c>
      <c r="G14" s="132">
        <f>F14+0.6</f>
        <v>29.9</v>
      </c>
      <c r="H14" s="132">
        <f>G14+0.7</f>
        <v>30.6</v>
      </c>
      <c r="I14" s="141"/>
      <c r="J14" s="139" t="s">
        <v>280</v>
      </c>
      <c r="K14" s="159" t="s">
        <v>266</v>
      </c>
      <c r="L14" s="139" t="s">
        <v>280</v>
      </c>
      <c r="M14" s="159" t="s">
        <v>266</v>
      </c>
      <c r="N14" s="161" t="s">
        <v>269</v>
      </c>
      <c r="O14" s="139" t="s">
        <v>280</v>
      </c>
      <c r="P14" s="139"/>
    </row>
    <row r="15" s="119" customFormat="1" ht="29.1" customHeight="1" spans="1:16">
      <c r="A15" s="131" t="s">
        <v>184</v>
      </c>
      <c r="B15" s="132">
        <f>C15-0.9</f>
        <v>37.2</v>
      </c>
      <c r="C15" s="132">
        <f>D15-0.9</f>
        <v>38.1</v>
      </c>
      <c r="D15" s="133">
        <v>39</v>
      </c>
      <c r="E15" s="132">
        <f t="shared" ref="E15:H15" si="5">D15+1.1</f>
        <v>40.1</v>
      </c>
      <c r="F15" s="132">
        <f t="shared" si="5"/>
        <v>41.2</v>
      </c>
      <c r="G15" s="132">
        <f t="shared" si="5"/>
        <v>42.3</v>
      </c>
      <c r="H15" s="132">
        <f t="shared" si="5"/>
        <v>43.4</v>
      </c>
      <c r="I15" s="141"/>
      <c r="J15" s="159" t="s">
        <v>266</v>
      </c>
      <c r="K15" s="139" t="s">
        <v>272</v>
      </c>
      <c r="L15" s="159" t="s">
        <v>266</v>
      </c>
      <c r="M15" s="159" t="s">
        <v>266</v>
      </c>
      <c r="N15" s="159" t="s">
        <v>266</v>
      </c>
      <c r="O15" s="159" t="s">
        <v>266</v>
      </c>
      <c r="P15" s="139"/>
    </row>
    <row r="16" s="119" customFormat="1" ht="29.1" customHeight="1" spans="1:16">
      <c r="A16" s="131" t="s">
        <v>186</v>
      </c>
      <c r="B16" s="132">
        <f>D16-0.5</f>
        <v>13.5</v>
      </c>
      <c r="C16" s="132">
        <f t="shared" ref="C16:H16" si="6">B16</f>
        <v>13.5</v>
      </c>
      <c r="D16" s="133">
        <v>14</v>
      </c>
      <c r="E16" s="132">
        <f t="shared" si="6"/>
        <v>14</v>
      </c>
      <c r="F16" s="132">
        <f>D16+1.5</f>
        <v>15.5</v>
      </c>
      <c r="G16" s="132">
        <f t="shared" si="6"/>
        <v>15.5</v>
      </c>
      <c r="H16" s="132">
        <f t="shared" si="6"/>
        <v>15.5</v>
      </c>
      <c r="I16" s="141"/>
      <c r="J16" s="159" t="s">
        <v>266</v>
      </c>
      <c r="K16" s="159" t="s">
        <v>267</v>
      </c>
      <c r="L16" s="159" t="s">
        <v>266</v>
      </c>
      <c r="M16" s="159" t="s">
        <v>267</v>
      </c>
      <c r="N16" s="161" t="s">
        <v>267</v>
      </c>
      <c r="O16" s="159" t="s">
        <v>266</v>
      </c>
      <c r="P16" s="139"/>
    </row>
    <row r="17" s="119" customFormat="1" ht="29.1" customHeight="1" spans="1:16">
      <c r="A17" s="131" t="s">
        <v>187</v>
      </c>
      <c r="B17" s="132">
        <f>D17-0.5</f>
        <v>15.5</v>
      </c>
      <c r="C17" s="132">
        <f t="shared" ref="C17:H17" si="7">B17</f>
        <v>15.5</v>
      </c>
      <c r="D17" s="133">
        <v>16</v>
      </c>
      <c r="E17" s="132">
        <f t="shared" si="7"/>
        <v>16</v>
      </c>
      <c r="F17" s="132">
        <f>D17+1.5</f>
        <v>17.5</v>
      </c>
      <c r="G17" s="132">
        <f t="shared" si="7"/>
        <v>17.5</v>
      </c>
      <c r="H17" s="132">
        <f t="shared" si="7"/>
        <v>17.5</v>
      </c>
      <c r="I17" s="141"/>
      <c r="J17" s="139" t="s">
        <v>280</v>
      </c>
      <c r="K17" s="159" t="s">
        <v>266</v>
      </c>
      <c r="L17" s="139" t="s">
        <v>275</v>
      </c>
      <c r="M17" s="161" t="s">
        <v>282</v>
      </c>
      <c r="N17" s="159" t="s">
        <v>266</v>
      </c>
      <c r="O17" s="159" t="s">
        <v>266</v>
      </c>
      <c r="P17" s="139"/>
    </row>
    <row r="18" s="119" customFormat="1" ht="29.1" customHeight="1" spans="1:16">
      <c r="A18" s="131" t="s">
        <v>188</v>
      </c>
      <c r="B18" s="132">
        <f>C18</f>
        <v>4</v>
      </c>
      <c r="C18" s="132">
        <f>D18</f>
        <v>4</v>
      </c>
      <c r="D18" s="133">
        <v>4</v>
      </c>
      <c r="E18" s="132">
        <f t="shared" ref="E18:H18" si="8">D18</f>
        <v>4</v>
      </c>
      <c r="F18" s="132">
        <f t="shared" si="8"/>
        <v>4</v>
      </c>
      <c r="G18" s="132">
        <f t="shared" si="8"/>
        <v>4</v>
      </c>
      <c r="H18" s="132">
        <f t="shared" si="8"/>
        <v>4</v>
      </c>
      <c r="I18" s="141"/>
      <c r="J18" s="159" t="s">
        <v>266</v>
      </c>
      <c r="K18" s="159" t="s">
        <v>266</v>
      </c>
      <c r="L18" s="139" t="s">
        <v>267</v>
      </c>
      <c r="M18" s="161" t="s">
        <v>284</v>
      </c>
      <c r="N18" s="159" t="s">
        <v>266</v>
      </c>
      <c r="O18" s="159" t="s">
        <v>266</v>
      </c>
      <c r="P18" s="139"/>
    </row>
    <row r="19" s="119" customFormat="1" ht="29.1" customHeight="1" spans="1:16">
      <c r="A19" s="129"/>
      <c r="B19" s="136"/>
      <c r="C19" s="136"/>
      <c r="D19" s="137"/>
      <c r="E19" s="136"/>
      <c r="F19" s="136"/>
      <c r="G19" s="136"/>
      <c r="H19" s="136"/>
      <c r="I19" s="141"/>
      <c r="J19" s="139"/>
      <c r="K19" s="139"/>
      <c r="L19" s="159"/>
      <c r="M19" s="159"/>
      <c r="N19" s="139"/>
      <c r="O19" s="139"/>
      <c r="P19" s="139"/>
    </row>
    <row r="20" s="119" customFormat="1" ht="29.1" customHeight="1" spans="1:16">
      <c r="A20" s="129"/>
      <c r="B20" s="136"/>
      <c r="C20" s="136"/>
      <c r="D20" s="137"/>
      <c r="E20" s="136"/>
      <c r="F20" s="136"/>
      <c r="G20" s="136"/>
      <c r="H20" s="136"/>
      <c r="I20" s="141"/>
      <c r="J20" s="139"/>
      <c r="K20" s="139"/>
      <c r="L20" s="159"/>
      <c r="M20" s="159"/>
      <c r="N20" s="139"/>
      <c r="O20" s="139"/>
      <c r="P20" s="139"/>
    </row>
    <row r="21" s="119" customFormat="1" ht="29.1" customHeight="1" spans="1:16">
      <c r="A21" s="129"/>
      <c r="B21" s="136"/>
      <c r="C21" s="136"/>
      <c r="D21" s="137"/>
      <c r="E21" s="136"/>
      <c r="F21" s="136"/>
      <c r="G21" s="136"/>
      <c r="H21" s="136"/>
      <c r="I21" s="141"/>
      <c r="J21" s="139"/>
      <c r="K21" s="139"/>
      <c r="L21" s="139"/>
      <c r="M21" s="161"/>
      <c r="N21" s="139"/>
      <c r="O21" s="139"/>
      <c r="P21" s="139"/>
    </row>
    <row r="22" s="119" customFormat="1" ht="29.1" customHeight="1" spans="1:16">
      <c r="A22" s="138"/>
      <c r="B22" s="139"/>
      <c r="C22" s="140"/>
      <c r="D22" s="140"/>
      <c r="E22" s="140"/>
      <c r="F22" s="140"/>
      <c r="G22" s="139"/>
      <c r="H22" s="141"/>
      <c r="I22" s="141"/>
      <c r="J22" s="139"/>
      <c r="K22" s="139"/>
      <c r="L22" s="139"/>
      <c r="M22" s="139"/>
      <c r="N22" s="139"/>
      <c r="O22" s="139"/>
      <c r="P22" s="139"/>
    </row>
    <row r="23" s="119" customFormat="1" ht="29.1" customHeight="1" spans="1:16">
      <c r="A23" s="142"/>
      <c r="B23" s="143"/>
      <c r="C23" s="144"/>
      <c r="D23" s="144"/>
      <c r="E23" s="145"/>
      <c r="F23" s="145"/>
      <c r="G23" s="143"/>
      <c r="H23" s="141"/>
      <c r="I23" s="141"/>
      <c r="J23" s="143"/>
      <c r="K23" s="139"/>
      <c r="L23" s="143"/>
      <c r="M23" s="143"/>
      <c r="N23" s="143"/>
      <c r="O23" s="143"/>
      <c r="P23" s="143"/>
    </row>
    <row r="24" s="119" customFormat="1" ht="14.25" spans="1:16">
      <c r="A24" s="146" t="s">
        <v>189</v>
      </c>
      <c r="D24" s="147"/>
      <c r="E24" s="147"/>
      <c r="F24" s="147"/>
      <c r="G24" s="147"/>
      <c r="H24" s="147"/>
      <c r="I24" s="147"/>
      <c r="J24" s="162"/>
      <c r="K24" s="162"/>
      <c r="L24" s="162"/>
      <c r="M24" s="162"/>
      <c r="N24" s="162"/>
      <c r="O24" s="162"/>
      <c r="P24" s="162"/>
    </row>
    <row r="25" s="119" customFormat="1" ht="14.25" spans="1:16">
      <c r="A25" s="119" t="s">
        <v>190</v>
      </c>
      <c r="B25" s="147"/>
      <c r="C25" s="147"/>
      <c r="D25" s="147"/>
      <c r="E25" s="147"/>
      <c r="F25" s="147"/>
      <c r="G25" s="147"/>
      <c r="H25" s="147"/>
      <c r="I25" s="147"/>
      <c r="J25" s="163"/>
      <c r="K25" s="163" t="s">
        <v>286</v>
      </c>
      <c r="L25" s="163"/>
      <c r="M25" s="163" t="s">
        <v>287</v>
      </c>
      <c r="N25" s="163"/>
      <c r="O25" s="163"/>
      <c r="P25" s="120"/>
    </row>
    <row r="26" s="119" customFormat="1" customHeight="1" spans="1:16">
      <c r="A26" s="147"/>
      <c r="J26" s="120"/>
      <c r="K26" s="120"/>
      <c r="L26" s="120"/>
      <c r="M26" s="120"/>
      <c r="N26" s="120"/>
      <c r="O26" s="120"/>
      <c r="P26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2023-01-02T14:05:42Z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