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8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 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<sst xmlns="http://schemas.openxmlformats.org/spreadsheetml/2006/main" count="1539" uniqueCount="411">
  <si>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</si>
  <si>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</si>
  <si>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</si>
  <si>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</si>
  <si>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</si>
  <si>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</si>
  <si>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</si>
  <si>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</si>
  <si>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</si>
  <si>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</si>
  <si>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</si>
  <si>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</si>
  <si>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</si>
  <si>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</si>
  <si>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</si>
  <si>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</si>
  <si>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</si>
  <si>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</si>
  <si>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</si>
  <si>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</si>
  <si>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</si>
  <si>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</si>
  <si>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</si>
  <si>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</si>
  <si>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</si>
  <si>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</si>
  <si>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</si>
  <si>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</si>
  <si>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</si>
  <si>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</si>
  <si>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</si>
  <si>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</si>
  <si>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</si>
  <si>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</si>
  <si>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</si>
  <si>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</si>
  <si>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</si>
  <si>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</si>
  <si>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</si>
  <si>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</si>
  <si>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</si>
  <si>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</si>
  <si>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</si>
  <si>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</si>
  <si>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</si>
  <si>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</si>
  <si>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</si>
  <si>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</si>
  <si>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</si>
  <si>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</si>
  <si>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</si>
  <si>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</si>
  <si>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</si>
  <si>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</si>
  <si>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</si>
  <si>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</si>
  <si>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</si>
  <si>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</si>
  <si>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</si>
  <si>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</si>
  <si>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</si>
  <si>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</si>
  <si>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</si>
  <si>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TAEEAL82006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</si>
  <si>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</si>
  <si>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</si>
  <si>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</si>
  <si>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</si>
  <si>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</si>
  <si>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</si>
  <si>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</si>
  <si>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</si>
  <si>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</si>
  <si>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</si>
  <si>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</si>
  <si>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</si>
  <si>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</si>
  <si>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</si>
  <si>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</si>
  <si>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CGDD22110200503
CGDD22110200502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</si>
  <si>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</si>
  <si>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</si>
  <si>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</si>
  <si>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</si>
  <si>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</si>
  <si>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</si>
  <si>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</si>
  <si>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</si>
  <si>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</si>
  <si>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</si>
  <si>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</si>
  <si>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</si>
  <si>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</si>
  <si>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</si>
  <si>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</si>
  <si>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</si>
  <si>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</si>
  <si>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</si>
  <si>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</si>
  <si>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</si>
  <si>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</si>
  <si>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</si>
  <si>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</si>
  <si>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</si>
  <si>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</si>
  <si>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</si>
  <si>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</si>
  <si>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</si>
  <si>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</si>
  <si>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</si>
  <si>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</si>
  <si>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</si>
  <si>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</si>
  <si>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</si>
  <si>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</si>
  <si>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</si>
  <si>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</si>
  <si>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鱼肚白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</si>
  <si>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</si>
  <si>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</si>
  <si>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</si>
  <si>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</si>
  <si>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</si>
  <si>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</si>
  <si>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</si>
  <si>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</si>
  <si>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1.前门拉链吃纵不匀</t>
  </si>
  <si>
    <t>2.面拼缝处没有扒开压明线，耷拉眼皮。</t>
  </si>
  <si>
    <t>3.帽沿缝份清理不齐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</si>
  <si>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</si>
  <si>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</si>
  <si>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</si>
  <si>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</si>
  <si>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</si>
  <si>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</si>
  <si>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</si>
  <si>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</si>
  <si>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</si>
  <si>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</si>
  <si>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</si>
  <si>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</si>
  <si>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</si>
  <si>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</si>
  <si>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</si>
  <si>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</si>
  <si>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</si>
  <si>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</si>
  <si>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</si>
  <si>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</si>
  <si>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XXXL</t>
  </si>
  <si>
    <t>155/84B</t>
  </si>
  <si>
    <t>160/88B</t>
  </si>
  <si>
    <t>160/92B</t>
  </si>
  <si>
    <t>165/96B</t>
  </si>
  <si>
    <t>170/100B</t>
  </si>
  <si>
    <t>175/104B</t>
  </si>
  <si>
    <t>后中长</t>
  </si>
  <si>
    <t>+0.3/0</t>
  </si>
  <si>
    <t>0/0</t>
  </si>
  <si>
    <t>+0.2/0</t>
  </si>
  <si>
    <t>前中拉链长</t>
  </si>
  <si>
    <t>胸围</t>
  </si>
  <si>
    <t>+0.4/0</t>
  </si>
  <si>
    <t>腰围</t>
  </si>
  <si>
    <t>0/-0.5</t>
  </si>
  <si>
    <t>下摆平量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</si>
  <si>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</si>
  <si>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</si>
  <si>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</si>
  <si>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</si>
  <si>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</si>
  <si>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</si>
  <si>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</si>
  <si>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</si>
  <si>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</si>
  <si>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</si>
  <si>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</si>
  <si>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</si>
  <si>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袖口围/2（平量）</t>
  </si>
  <si>
    <t>-0.3/0.3</t>
  </si>
  <si>
    <t>0/0.5</t>
  </si>
  <si>
    <t>前领高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</si>
  <si>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</si>
  <si>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</si>
  <si>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</si>
  <si>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</si>
  <si>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</si>
  <si>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</si>
  <si>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</si>
  <si>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</si>
  <si>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前侧袋口长</t>
  </si>
  <si>
    <t xml:space="preserve">     初期请洗测2-3件，有问题的另加测量数量。</t>
  </si>
  <si>
    <t>验货时间：11月2日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</si>
  <si>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</si>
  <si>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</si>
  <si>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</si>
  <si>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</si>
  <si>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</si>
  <si>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</si>
  <si>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</si>
  <si>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</si>
  <si>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</si>
  <si>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</si>
  <si>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</si>
  <si>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</si>
  <si>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</si>
  <si>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</si>
  <si>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</si>
  <si>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M（洗前）</t>
  </si>
  <si>
    <t>M（洗后）</t>
  </si>
  <si>
    <t>L（洗前）</t>
  </si>
  <si>
    <t>L（洗后）</t>
  </si>
  <si>
    <t>-1/-0</t>
  </si>
  <si>
    <t>-0.7/0.5</t>
  </si>
  <si>
    <t>-1.5/-1</t>
  </si>
  <si>
    <t>0/0.3</t>
  </si>
  <si>
    <t>-0.5/-0</t>
  </si>
  <si>
    <t>-0.5/0.3</t>
  </si>
  <si>
    <t>0.5/0.3</t>
  </si>
  <si>
    <t>1/0.5</t>
  </si>
  <si>
    <t>0.3/0.5</t>
  </si>
  <si>
    <t>0.2/0.3</t>
  </si>
  <si>
    <t>0/-0.4</t>
  </si>
  <si>
    <t>-0.3/0.5</t>
  </si>
  <si>
    <t>-0.3/0</t>
  </si>
  <si>
    <t>0.5/-0.5</t>
  </si>
  <si>
    <t>0.2/-0.7</t>
  </si>
  <si>
    <t>0/0.2</t>
  </si>
  <si>
    <t>-0.5/0.8</t>
  </si>
  <si>
    <t>-0.2/0.3</t>
  </si>
  <si>
    <t>验货时间：11月20日</t>
  </si>
  <si>
    <t>跟单QC:王淑波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</si>
  <si>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</si>
  <si>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</si>
  <si>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</si>
  <si>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</si>
  <si>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</si>
  <si>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</si>
  <si>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</si>
  <si>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</si>
  <si>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</si>
  <si>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俄罗斯K</t>
  </si>
  <si>
    <t>天津库</t>
  </si>
  <si>
    <t>俄罗斯S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</si>
  <si>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</si>
  <si>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</si>
  <si>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</si>
  <si>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</si>
  <si>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</si>
  <si>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</si>
  <si>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</si>
  <si>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</si>
  <si>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</si>
  <si>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</si>
  <si>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采购凭证编号：CGDD22110200503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</si>
  <si>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</si>
  <si>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</si>
  <si>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</si>
  <si>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</si>
  <si>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</si>
  <si>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</si>
  <si>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</si>
  <si>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</si>
  <si>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</si>
  <si>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</si>
  <si>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</si>
  <si>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</si>
  <si>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</si>
  <si>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</si>
  <si>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</si>
  <si>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共抽14箱，每箱抽7件，共计98件</t>
  </si>
  <si>
    <t>冰紫色：287# 282# 299# 300# 286#</t>
  </si>
  <si>
    <t xml:space="preserve">黑色：303# 304# 305# 306# </t>
  </si>
  <si>
    <t>鱼肚白：290# 291# 293# 294# 295#</t>
  </si>
  <si>
    <t>情况说明：</t>
  </si>
  <si>
    <t xml:space="preserve">【问题点描述】  </t>
  </si>
  <si>
    <t>1、少量线毛，脏污</t>
  </si>
  <si>
    <t>2、里子暗杠2件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</si>
  <si>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</si>
  <si>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</si>
  <si>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</si>
  <si>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</si>
  <si>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</si>
  <si>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</si>
  <si>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</si>
  <si>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</si>
  <si>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</si>
  <si>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</si>
  <si>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+0.3/+0.5</t>
  </si>
  <si>
    <t>-0.5/0.4</t>
  </si>
  <si>
    <t>0/1</t>
  </si>
  <si>
    <t>+1/0</t>
  </si>
  <si>
    <t>-0.5/+0.6</t>
  </si>
  <si>
    <t>+1/-1</t>
  </si>
  <si>
    <t>-0.5/-0.5</t>
  </si>
  <si>
    <t>-0.6/-1</t>
  </si>
  <si>
    <t>+0.5/+0.5</t>
  </si>
  <si>
    <t>-0.2/-0.3</t>
  </si>
  <si>
    <t>+0.5/-0.3</t>
  </si>
  <si>
    <t>苏州库</t>
  </si>
  <si>
    <t>采购凭证编号：CGDD22110200502</t>
  </si>
  <si>
    <t>共抽16箱，每箱抽7件，共计112件</t>
  </si>
  <si>
    <t>冰紫色：7# 11# 30# 55# 80# 100# 121# 130# 151# 153#</t>
  </si>
  <si>
    <t>黑色：159# 170# 191# 205# 214# 225#</t>
  </si>
  <si>
    <t>1、帽沿脏污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</si>
  <si>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</si>
  <si>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</si>
  <si>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</si>
  <si>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</si>
  <si>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</si>
  <si>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</si>
  <si>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</si>
  <si>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</si>
  <si>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</si>
  <si>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</si>
  <si>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</si>
  <si>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</si>
  <si>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</si>
  <si>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</si>
  <si>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</si>
  <si>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</si>
  <si>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</si>
  <si>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6128#</t>
  </si>
  <si>
    <t>75D涤纶加密四面弹90%P10%SP</t>
  </si>
  <si>
    <t>YES</t>
  </si>
  <si>
    <t>6127#</t>
  </si>
  <si>
    <t>6138#</t>
  </si>
  <si>
    <t>6130#</t>
  </si>
  <si>
    <t>6413#</t>
  </si>
  <si>
    <t>6414#</t>
  </si>
  <si>
    <t>0572#</t>
  </si>
  <si>
    <t>0573#</t>
  </si>
  <si>
    <t>6412#</t>
  </si>
  <si>
    <t>2594#</t>
  </si>
  <si>
    <t>3602#</t>
  </si>
  <si>
    <t>0866#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</si>
  <si>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</si>
  <si>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</si>
  <si>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</si>
  <si>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</si>
  <si>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</si>
  <si>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</si>
  <si>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</si>
  <si>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</si>
  <si>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</si>
  <si>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</si>
  <si>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</si>
  <si>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1.5%/1.5%</t>
  </si>
  <si>
    <t>2.5%/1.5%</t>
  </si>
  <si>
    <t>3%/2%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</si>
  <si>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</si>
  <si>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</si>
  <si>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</si>
  <si>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</si>
  <si>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</si>
  <si>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</si>
  <si>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</si>
  <si>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</si>
  <si>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</si>
  <si>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</si>
  <si>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</si>
  <si>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</si>
  <si>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面料</t>
  </si>
  <si>
    <t>75D涤纶加密四面弹</t>
  </si>
  <si>
    <t>G14FW1100</t>
  </si>
  <si>
    <t>里料</t>
  </si>
  <si>
    <t>乾丰</t>
  </si>
  <si>
    <t>G19SS1221</t>
  </si>
  <si>
    <t>经编布</t>
  </si>
  <si>
    <t>4#尼龙反装露齿拉链开尾DABLH头</t>
  </si>
  <si>
    <t>拉链</t>
  </si>
  <si>
    <t>SBS</t>
  </si>
  <si>
    <t xml:space="preserve"> G20SSZM008</t>
  </si>
  <si>
    <t>主标</t>
  </si>
  <si>
    <t>常美</t>
  </si>
  <si>
    <t>物料6</t>
  </si>
  <si>
    <t>物料7</t>
  </si>
  <si>
    <t>物料8</t>
  </si>
  <si>
    <t>物料9</t>
  </si>
  <si>
    <t>物料10</t>
  </si>
  <si>
    <t>G20SSZM011</t>
  </si>
  <si>
    <t>尺码标</t>
  </si>
  <si>
    <t>弹力绳</t>
  </si>
  <si>
    <t>袖口丈巾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</si>
  <si>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</si>
  <si>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</si>
  <si>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</si>
  <si>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</si>
  <si>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</si>
  <si>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</si>
  <si>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</si>
  <si>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</si>
  <si>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</si>
  <si>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</si>
  <si>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</si>
  <si>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</si>
  <si>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</si>
  <si>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</si>
  <si>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</si>
  <si>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
左下摆</t>
  </si>
  <si>
    <t>转印标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</si>
  <si>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</si>
  <si>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</si>
  <si>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</si>
  <si>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</si>
  <si>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</si>
  <si>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旷野橘</t>
  </si>
  <si>
    <t>订卡织带</t>
  </si>
  <si>
    <t>19SS黑色</t>
  </si>
  <si>
    <t>宽丈巾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</si>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</sst>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3" borderId="6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0" fillId="17" borderId="72" applyNumberFormat="0" applyAlignment="0" applyProtection="0">
      <alignment vertical="center"/>
    </xf>
    <xf numFmtId="0" fontId="51" fillId="17" borderId="68" applyNumberFormat="0" applyAlignment="0" applyProtection="0">
      <alignment vertical="center"/>
    </xf>
    <xf numFmtId="0" fontId="52" fillId="18" borderId="73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  <xf numFmtId="0" fontId="19" fillId="0" borderId="0"/>
    <xf numFmtId="0" fontId="19" fillId="0" borderId="0"/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0" fontId="17" fillId="4" borderId="2" xfId="0" applyFont="1" applyFill="1" applyBorder="1" applyAlignment="1"/>
    <xf numFmtId="177" fontId="17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2" xfId="53" applyNumberFormat="1" applyFont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2" xfId="50" applyFont="1" applyFill="1" applyBorder="1" applyAlignment="1">
      <alignment horizontal="center" vertical="top"/>
    </xf>
    <xf numFmtId="0" fontId="21" fillId="0" borderId="13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vertical="center"/>
    </xf>
    <xf numFmtId="0" fontId="21" fillId="0" borderId="14" xfId="50" applyFont="1" applyFill="1" applyBorder="1" applyAlignment="1">
      <alignment vertical="center"/>
    </xf>
    <xf numFmtId="0" fontId="23" fillId="0" borderId="14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6" xfId="50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vertical="center"/>
    </xf>
    <xf numFmtId="179" fontId="23" fillId="0" borderId="16" xfId="50" applyNumberFormat="1" applyFont="1" applyFill="1" applyBorder="1" applyAlignment="1">
      <alignment horizontal="center" vertical="center"/>
    </xf>
    <xf numFmtId="0" fontId="21" fillId="0" borderId="16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right" vertical="center"/>
    </xf>
    <xf numFmtId="0" fontId="21" fillId="0" borderId="16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1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vertical="center"/>
    </xf>
    <xf numFmtId="0" fontId="23" fillId="0" borderId="21" xfId="50" applyFont="1" applyFill="1" applyBorder="1" applyAlignment="1">
      <alignment horizontal="center" vertical="center"/>
    </xf>
    <xf numFmtId="0" fontId="23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horizontal="left" vertical="center"/>
    </xf>
    <xf numFmtId="0" fontId="23" fillId="0" borderId="15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22" xfId="50" applyFont="1" applyFill="1" applyBorder="1" applyAlignment="1">
      <alignment horizontal="left" vertical="center"/>
    </xf>
    <xf numFmtId="0" fontId="23" fillId="0" borderId="15" xfId="50" applyFont="1" applyFill="1" applyBorder="1" applyAlignment="1">
      <alignment horizontal="left" vertical="center" wrapText="1"/>
    </xf>
    <xf numFmtId="0" fontId="23" fillId="0" borderId="16" xfId="50" applyFont="1" applyFill="1" applyBorder="1" applyAlignment="1">
      <alignment horizontal="left" vertical="center" wrapText="1"/>
    </xf>
    <xf numFmtId="0" fontId="21" fillId="0" borderId="17" xfId="50" applyFont="1" applyFill="1" applyBorder="1" applyAlignment="1">
      <alignment horizontal="left" vertical="center"/>
    </xf>
    <xf numFmtId="0" fontId="19" fillId="0" borderId="18" xfId="50" applyFill="1" applyBorder="1" applyAlignment="1">
      <alignment horizontal="center" vertical="center"/>
    </xf>
    <xf numFmtId="0" fontId="21" fillId="0" borderId="24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center" vertical="center"/>
    </xf>
    <xf numFmtId="179" fontId="23" fillId="0" borderId="18" xfId="50" applyNumberFormat="1" applyFont="1" applyFill="1" applyBorder="1" applyAlignment="1">
      <alignment vertical="center"/>
    </xf>
    <xf numFmtId="0" fontId="21" fillId="0" borderId="18" xfId="50" applyFont="1" applyFill="1" applyBorder="1" applyAlignment="1">
      <alignment horizontal="center" vertical="center"/>
    </xf>
    <xf numFmtId="0" fontId="23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center" vertical="center"/>
    </xf>
    <xf numFmtId="0" fontId="24" fillId="0" borderId="3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left" vertical="center" wrapText="1"/>
    </xf>
    <xf numFmtId="0" fontId="19" fillId="0" borderId="31" xfId="50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3" fillId="0" borderId="31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0" fillId="3" borderId="35" xfId="51" applyFont="1" applyFill="1" applyBorder="1" applyAlignment="1">
      <alignment horizontal="center"/>
    </xf>
    <xf numFmtId="49" fontId="26" fillId="3" borderId="36" xfId="51" applyNumberFormat="1" applyFont="1" applyFill="1" applyBorder="1" applyAlignment="1">
      <alignment horizontal="left" vertical="center"/>
    </xf>
    <xf numFmtId="49" fontId="7" fillId="3" borderId="36" xfId="51" applyNumberFormat="1" applyFont="1" applyFill="1" applyBorder="1" applyAlignment="1">
      <alignment horizontal="center" vertical="center"/>
    </xf>
    <xf numFmtId="49" fontId="7" fillId="3" borderId="37" xfId="51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3" fillId="0" borderId="4" xfId="53" applyFont="1" applyBorder="1" applyAlignment="1">
      <alignment horizontal="center"/>
    </xf>
    <xf numFmtId="0" fontId="13" fillId="0" borderId="0" xfId="53" applyFont="1" applyBorder="1" applyAlignment="1">
      <alignment horizontal="center"/>
    </xf>
    <xf numFmtId="0" fontId="13" fillId="0" borderId="38" xfId="53" applyFont="1" applyBorder="1" applyAlignment="1">
      <alignment horizontal="center"/>
    </xf>
    <xf numFmtId="49" fontId="10" fillId="3" borderId="37" xfId="51" applyNumberFormat="1" applyFont="1" applyFill="1" applyBorder="1" applyAlignment="1">
      <alignment horizontal="center" vertical="center"/>
    </xf>
    <xf numFmtId="49" fontId="10" fillId="3" borderId="36" xfId="51" applyNumberFormat="1" applyFont="1" applyFill="1" applyBorder="1" applyAlignment="1">
      <alignment horizontal="center" vertical="center"/>
    </xf>
    <xf numFmtId="49" fontId="10" fillId="3" borderId="36" xfId="51" applyNumberFormat="1" applyFont="1" applyFill="1" applyBorder="1" applyAlignment="1">
      <alignment horizontal="right" vertical="center"/>
    </xf>
    <xf numFmtId="49" fontId="10" fillId="3" borderId="37" xfId="51" applyNumberFormat="1" applyFont="1" applyFill="1" applyBorder="1" applyAlignment="1">
      <alignment horizontal="center"/>
    </xf>
    <xf numFmtId="0" fontId="19" fillId="0" borderId="0" xfId="50" applyFont="1" applyAlignment="1">
      <alignment horizontal="left" vertical="center"/>
    </xf>
    <xf numFmtId="0" fontId="27" fillId="0" borderId="12" xfId="50" applyFont="1" applyBorder="1" applyAlignment="1">
      <alignment horizontal="center" vertical="top"/>
    </xf>
    <xf numFmtId="0" fontId="25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center" vertical="center"/>
    </xf>
    <xf numFmtId="0" fontId="25" fillId="0" borderId="40" xfId="50" applyFont="1" applyBorder="1" applyAlignment="1">
      <alignment horizontal="center" vertical="center"/>
    </xf>
    <xf numFmtId="0" fontId="24" fillId="0" borderId="40" xfId="50" applyFont="1" applyBorder="1" applyAlignment="1">
      <alignment horizontal="left" vertical="center"/>
    </xf>
    <xf numFmtId="0" fontId="24" fillId="0" borderId="13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4" fillId="0" borderId="29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25" fillId="0" borderId="14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4" fillId="0" borderId="15" xfId="50" applyFont="1" applyBorder="1" applyAlignment="1">
      <alignment horizontal="left" vertical="center"/>
    </xf>
    <xf numFmtId="0" fontId="22" fillId="0" borderId="16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14" fontId="22" fillId="0" borderId="16" xfId="50" applyNumberFormat="1" applyFont="1" applyBorder="1" applyAlignment="1">
      <alignment horizontal="center" vertical="center"/>
    </xf>
    <xf numFmtId="14" fontId="22" fillId="0" borderId="30" xfId="50" applyNumberFormat="1" applyFont="1" applyBorder="1" applyAlignment="1">
      <alignment horizontal="center" vertical="center"/>
    </xf>
    <xf numFmtId="0" fontId="24" fillId="0" borderId="15" xfId="50" applyFont="1" applyBorder="1" applyAlignment="1">
      <alignment vertical="center"/>
    </xf>
    <xf numFmtId="0" fontId="22" fillId="0" borderId="21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2" fillId="0" borderId="16" xfId="50" applyFont="1" applyBorder="1" applyAlignment="1">
      <alignment vertical="center"/>
    </xf>
    <xf numFmtId="0" fontId="22" fillId="0" borderId="30" xfId="50" applyFont="1" applyBorder="1" applyAlignment="1">
      <alignment vertical="center"/>
    </xf>
    <xf numFmtId="0" fontId="22" fillId="0" borderId="16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2" fillId="0" borderId="21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15" xfId="50" applyFont="1" applyBorder="1" applyAlignment="1">
      <alignment horizontal="left" vertical="center"/>
    </xf>
    <xf numFmtId="0" fontId="28" fillId="0" borderId="17" xfId="50" applyFont="1" applyBorder="1" applyAlignment="1">
      <alignment vertical="center"/>
    </xf>
    <xf numFmtId="0" fontId="29" fillId="0" borderId="18" xfId="10" applyNumberFormat="1" applyFont="1" applyFill="1" applyBorder="1" applyAlignment="1" applyProtection="1">
      <alignment horizontal="center" vertical="center" wrapText="1"/>
    </xf>
    <xf numFmtId="0" fontId="22" fillId="0" borderId="31" xfId="50" applyFont="1" applyBorder="1" applyAlignment="1">
      <alignment horizontal="center" vertical="center" wrapText="1"/>
    </xf>
    <xf numFmtId="0" fontId="24" fillId="0" borderId="17" xfId="50" applyFont="1" applyBorder="1" applyAlignment="1">
      <alignment horizontal="left" vertical="center"/>
    </xf>
    <xf numFmtId="0" fontId="24" fillId="0" borderId="18" xfId="50" applyFont="1" applyBorder="1" applyAlignment="1">
      <alignment horizontal="left" vertical="center"/>
    </xf>
    <xf numFmtId="14" fontId="22" fillId="0" borderId="18" xfId="50" applyNumberFormat="1" applyFont="1" applyBorder="1" applyAlignment="1">
      <alignment horizontal="center" vertical="center"/>
    </xf>
    <xf numFmtId="14" fontId="22" fillId="0" borderId="31" xfId="50" applyNumberFormat="1" applyFont="1" applyBorder="1" applyAlignment="1">
      <alignment horizontal="center" vertical="center"/>
    </xf>
    <xf numFmtId="0" fontId="25" fillId="0" borderId="0" xfId="50" applyFont="1" applyBorder="1" applyAlignment="1">
      <alignment horizontal="left" vertical="center"/>
    </xf>
    <xf numFmtId="0" fontId="24" fillId="0" borderId="13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22" fillId="0" borderId="14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24" fillId="0" borderId="14" xfId="50" applyFont="1" applyBorder="1" applyAlignment="1">
      <alignment vertical="center"/>
    </xf>
    <xf numFmtId="0" fontId="19" fillId="0" borderId="16" xfId="50" applyFont="1" applyBorder="1" applyAlignment="1">
      <alignment horizontal="left" vertical="center"/>
    </xf>
    <xf numFmtId="0" fontId="19" fillId="0" borderId="16" xfId="50" applyFont="1" applyBorder="1" applyAlignment="1">
      <alignment vertical="center"/>
    </xf>
    <xf numFmtId="0" fontId="24" fillId="0" borderId="16" xfId="50" applyFont="1" applyBorder="1" applyAlignment="1">
      <alignment vertical="center"/>
    </xf>
    <xf numFmtId="0" fontId="24" fillId="0" borderId="0" xfId="50" applyFont="1" applyBorder="1" applyAlignment="1">
      <alignment horizontal="left" vertical="center"/>
    </xf>
    <xf numFmtId="0" fontId="23" fillId="0" borderId="13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0" fontId="22" fillId="0" borderId="17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5" xfId="50" applyFont="1" applyFill="1" applyBorder="1" applyAlignment="1">
      <alignment horizontal="left" vertical="center"/>
    </xf>
    <xf numFmtId="0" fontId="22" fillId="0" borderId="16" xfId="50" applyFont="1" applyFill="1" applyBorder="1" applyAlignment="1">
      <alignment horizontal="left" vertical="center"/>
    </xf>
    <xf numFmtId="0" fontId="24" fillId="0" borderId="17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6" xfId="50" applyFont="1" applyBorder="1" applyAlignment="1">
      <alignment horizontal="center" vertical="center"/>
    </xf>
    <xf numFmtId="0" fontId="21" fillId="0" borderId="16" xfId="50" applyFont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2" xfId="50" applyFont="1" applyFill="1" applyBorder="1" applyAlignment="1">
      <alignment horizontal="left" vertical="center"/>
    </xf>
    <xf numFmtId="0" fontId="24" fillId="0" borderId="23" xfId="50" applyFont="1" applyBorder="1" applyAlignment="1">
      <alignment horizontal="left" vertical="center"/>
    </xf>
    <xf numFmtId="0" fontId="24" fillId="0" borderId="22" xfId="50" applyFont="1" applyBorder="1" applyAlignment="1">
      <alignment horizontal="left" vertical="center"/>
    </xf>
    <xf numFmtId="0" fontId="25" fillId="0" borderId="41" xfId="50" applyFont="1" applyBorder="1" applyAlignment="1">
      <alignment vertical="center"/>
    </xf>
    <xf numFmtId="0" fontId="22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vertical="center"/>
    </xf>
    <xf numFmtId="0" fontId="22" fillId="0" borderId="42" xfId="50" applyFont="1" applyBorder="1" applyAlignment="1">
      <alignment vertical="center"/>
    </xf>
    <xf numFmtId="58" fontId="19" fillId="0" borderId="42" xfId="50" applyNumberFormat="1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5" fillId="0" borderId="43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center" vertical="center"/>
    </xf>
    <xf numFmtId="0" fontId="25" fillId="0" borderId="45" xfId="50" applyFont="1" applyFill="1" applyBorder="1" applyAlignment="1">
      <alignment horizontal="center" vertical="center"/>
    </xf>
    <xf numFmtId="0" fontId="25" fillId="0" borderId="17" xfId="50" applyFont="1" applyFill="1" applyBorder="1" applyAlignment="1">
      <alignment horizontal="center" vertical="center"/>
    </xf>
    <xf numFmtId="0" fontId="25" fillId="0" borderId="18" xfId="50" applyFont="1" applyFill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4" fillId="0" borderId="31" xfId="50" applyFont="1" applyBorder="1" applyAlignment="1">
      <alignment horizontal="center" vertical="center"/>
    </xf>
    <xf numFmtId="0" fontId="21" fillId="0" borderId="30" xfId="50" applyFont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2" fillId="0" borderId="47" xfId="50" applyFont="1" applyBorder="1" applyAlignment="1">
      <alignment horizontal="center" vertical="center"/>
    </xf>
    <xf numFmtId="0" fontId="25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30" fillId="0" borderId="12" xfId="50" applyFont="1" applyBorder="1" applyAlignment="1">
      <alignment horizontal="center" vertical="top"/>
    </xf>
    <xf numFmtId="0" fontId="24" fillId="0" borderId="50" xfId="50" applyFont="1" applyBorder="1" applyAlignment="1">
      <alignment horizontal="left" vertical="center"/>
    </xf>
    <xf numFmtId="0" fontId="24" fillId="0" borderId="24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19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9" fillId="0" borderId="45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9" fillId="0" borderId="16" xfId="50" applyFont="1" applyBorder="1" applyAlignment="1">
      <alignment horizontal="center" vertical="center"/>
    </xf>
    <xf numFmtId="0" fontId="24" fillId="0" borderId="26" xfId="50" applyFont="1" applyBorder="1" applyAlignment="1">
      <alignment horizontal="left" vertical="center" wrapText="1"/>
    </xf>
    <xf numFmtId="0" fontId="24" fillId="0" borderId="27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31" fillId="0" borderId="51" xfId="50" applyFont="1" applyBorder="1" applyAlignment="1">
      <alignment horizontal="left" vertical="center" wrapText="1"/>
    </xf>
    <xf numFmtId="0" fontId="11" fillId="0" borderId="2" xfId="0" applyFont="1" applyFill="1" applyBorder="1" applyAlignment="1"/>
    <xf numFmtId="9" fontId="22" fillId="0" borderId="16" xfId="5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2" fillId="0" borderId="25" xfId="50" applyNumberFormat="1" applyFont="1" applyBorder="1" applyAlignment="1">
      <alignment horizontal="left" vertical="center"/>
    </xf>
    <xf numFmtId="9" fontId="22" fillId="0" borderId="20" xfId="50" applyNumberFormat="1" applyFont="1" applyBorder="1" applyAlignment="1">
      <alignment horizontal="left" vertical="center"/>
    </xf>
    <xf numFmtId="9" fontId="22" fillId="0" borderId="26" xfId="50" applyNumberFormat="1" applyFont="1" applyBorder="1" applyAlignment="1">
      <alignment horizontal="left" vertical="center"/>
    </xf>
    <xf numFmtId="9" fontId="22" fillId="0" borderId="27" xfId="50" applyNumberFormat="1" applyFont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left" vertical="center"/>
    </xf>
    <xf numFmtId="0" fontId="25" fillId="0" borderId="39" xfId="50" applyFont="1" applyBorder="1" applyAlignment="1">
      <alignment vertical="center"/>
    </xf>
    <xf numFmtId="0" fontId="32" fillId="0" borderId="42" xfId="50" applyFont="1" applyBorder="1" applyAlignment="1">
      <alignment horizontal="center" vertical="center"/>
    </xf>
    <xf numFmtId="0" fontId="25" fillId="0" borderId="40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58" fontId="19" fillId="0" borderId="40" xfId="50" applyNumberFormat="1" applyFont="1" applyBorder="1" applyAlignment="1">
      <alignment vertical="center"/>
    </xf>
    <xf numFmtId="0" fontId="25" fillId="0" borderId="24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6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34" xfId="50" applyFont="1" applyBorder="1" applyAlignment="1">
      <alignment horizontal="left" vertical="center" wrapText="1"/>
    </xf>
    <xf numFmtId="0" fontId="24" fillId="0" borderId="4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 wrapText="1"/>
    </xf>
    <xf numFmtId="0" fontId="33" fillId="0" borderId="30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2" fillId="0" borderId="32" xfId="50" applyNumberFormat="1" applyFont="1" applyBorder="1" applyAlignment="1">
      <alignment horizontal="left" vertical="center"/>
    </xf>
    <xf numFmtId="9" fontId="22" fillId="0" borderId="34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5" fillId="0" borderId="6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47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733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47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33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46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701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27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82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639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70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512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51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70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60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100330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28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0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26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48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138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13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669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0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2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46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4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850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85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756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77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0.25" spans="1:2">
      <c r="A20" s="373"/>
      <c r="B20" s="374" t="s">
        <v>18</v>
      </c>
    </row>
    <row r="21" spans="1:2">
      <c r="A21" s="9">
        <v>1</v>
      </c>
      <c r="B21" s="380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customFormat="1" spans="1:2">
      <c r="A27" s="9">
        <v>7</v>
      </c>
      <c r="B27" s="375" t="s">
        <v>25</v>
      </c>
    </row>
    <row r="28" spans="1:2">
      <c r="A28" s="9"/>
      <c r="B28" s="375"/>
    </row>
    <row r="29" ht="20.25" spans="1:2">
      <c r="A29" s="373"/>
      <c r="B29" s="374" t="s">
        <v>26</v>
      </c>
    </row>
    <row r="30" spans="1:2">
      <c r="A30" s="9">
        <v>1</v>
      </c>
      <c r="B30" s="380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28.5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customFormat="1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1" t="s">
        <v>34</v>
      </c>
      <c r="B39" s="38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I12" sqref="I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6" t="s">
        <v>288</v>
      </c>
      <c r="J6" s="86" t="s">
        <v>289</v>
      </c>
      <c r="K6" s="86" t="s">
        <v>290</v>
      </c>
      <c r="L6" s="86" t="s">
        <v>225</v>
      </c>
      <c r="M6" s="86" t="s">
        <v>224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6"/>
      <c r="J7" s="86"/>
      <c r="K7" s="86"/>
      <c r="L7" s="86"/>
      <c r="M7" s="86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6" t="s">
        <v>291</v>
      </c>
      <c r="J8" s="86" t="s">
        <v>158</v>
      </c>
      <c r="K8" s="86" t="s">
        <v>224</v>
      </c>
      <c r="L8" s="86" t="s">
        <v>292</v>
      </c>
      <c r="M8" s="86" t="s">
        <v>293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6" t="s">
        <v>294</v>
      </c>
      <c r="J9" s="86" t="s">
        <v>295</v>
      </c>
      <c r="K9" s="86" t="s">
        <v>169</v>
      </c>
      <c r="L9" s="86" t="s">
        <v>170</v>
      </c>
      <c r="M9" s="86" t="s">
        <v>168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158</v>
      </c>
      <c r="J10" s="88" t="s">
        <v>184</v>
      </c>
      <c r="K10" s="88" t="s">
        <v>296</v>
      </c>
      <c r="L10" s="88" t="s">
        <v>183</v>
      </c>
      <c r="M10" s="88" t="s">
        <v>180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183</v>
      </c>
      <c r="J11" s="88" t="s">
        <v>184</v>
      </c>
      <c r="K11" s="88" t="s">
        <v>296</v>
      </c>
      <c r="L11" s="88" t="s">
        <v>183</v>
      </c>
      <c r="M11" s="88" t="s">
        <v>180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6" t="s">
        <v>172</v>
      </c>
      <c r="J12" s="86" t="s">
        <v>297</v>
      </c>
      <c r="K12" s="86" t="s">
        <v>158</v>
      </c>
      <c r="L12" s="86" t="s">
        <v>164</v>
      </c>
      <c r="M12" s="86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6" t="s">
        <v>176</v>
      </c>
      <c r="J13" s="86" t="s">
        <v>176</v>
      </c>
      <c r="K13" s="86" t="s">
        <v>175</v>
      </c>
      <c r="L13" s="86" t="s">
        <v>175</v>
      </c>
      <c r="M13" s="86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6" t="s">
        <v>159</v>
      </c>
      <c r="J14" s="86" t="s">
        <v>158</v>
      </c>
      <c r="K14" s="86" t="s">
        <v>175</v>
      </c>
      <c r="L14" s="86" t="s">
        <v>175</v>
      </c>
      <c r="M14" s="86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6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6" t="s">
        <v>158</v>
      </c>
      <c r="J16" s="86" t="s">
        <v>158</v>
      </c>
      <c r="K16" s="86" t="s">
        <v>158</v>
      </c>
      <c r="L16" s="86" t="s">
        <v>158</v>
      </c>
      <c r="M16" s="86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8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6" t="s">
        <v>187</v>
      </c>
      <c r="J18" s="86" t="s">
        <v>176</v>
      </c>
      <c r="K18" s="86" t="s">
        <v>176</v>
      </c>
      <c r="L18" s="86" t="s">
        <v>298</v>
      </c>
      <c r="M18" s="86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6" t="s">
        <v>188</v>
      </c>
      <c r="J19" s="86" t="s">
        <v>187</v>
      </c>
      <c r="K19" s="86" t="s">
        <v>175</v>
      </c>
      <c r="L19" s="86" t="s">
        <v>175</v>
      </c>
      <c r="M19" s="86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6" t="s">
        <v>158</v>
      </c>
      <c r="J20" s="86" t="s">
        <v>158</v>
      </c>
      <c r="K20" s="86" t="s">
        <v>158</v>
      </c>
      <c r="L20" s="86" t="s">
        <v>158</v>
      </c>
      <c r="M20" s="86" t="s">
        <v>158</v>
      </c>
      <c r="N20" s="60"/>
    </row>
    <row r="21" s="57" customFormat="1" ht="14.25" spans="1:14">
      <c r="A21" s="80" t="s">
        <v>124</v>
      </c>
      <c r="B21" s="56"/>
      <c r="C21" s="56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56" customFormat="1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6" customFormat="1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opLeftCell="A6" workbookViewId="0">
      <selection activeCell="B10" sqref="B10:E10"/>
    </sheetView>
  </sheetViews>
  <sheetFormatPr defaultColWidth="9" defaultRowHeight="14.2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306</v>
      </c>
      <c r="B2" s="5" t="s">
        <v>307</v>
      </c>
      <c r="C2" s="5" t="s">
        <v>308</v>
      </c>
      <c r="D2" s="5" t="s">
        <v>309</v>
      </c>
      <c r="E2" s="5" t="s">
        <v>310</v>
      </c>
      <c r="F2" s="5" t="s">
        <v>311</v>
      </c>
      <c r="G2" s="5" t="s">
        <v>312</v>
      </c>
      <c r="H2" s="5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5" t="s">
        <v>319</v>
      </c>
      <c r="O2" s="5" t="s">
        <v>320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321</v>
      </c>
      <c r="J3" s="4" t="s">
        <v>321</v>
      </c>
      <c r="K3" s="4" t="s">
        <v>321</v>
      </c>
      <c r="L3" s="4" t="s">
        <v>321</v>
      </c>
      <c r="M3" s="4" t="s">
        <v>321</v>
      </c>
      <c r="N3" s="7"/>
      <c r="O3" s="7"/>
    </row>
    <row r="4" ht="28.5" spans="1:15">
      <c r="A4" s="9">
        <v>1</v>
      </c>
      <c r="B4" s="10" t="s">
        <v>322</v>
      </c>
      <c r="C4" s="11" t="s">
        <v>323</v>
      </c>
      <c r="D4" s="11" t="s">
        <v>118</v>
      </c>
      <c r="E4" s="11" t="s">
        <v>63</v>
      </c>
      <c r="F4" s="10"/>
      <c r="G4" s="10" t="s">
        <v>66</v>
      </c>
      <c r="H4" s="10"/>
      <c r="I4" s="10">
        <v>3</v>
      </c>
      <c r="J4" s="10">
        <v>1</v>
      </c>
      <c r="K4" s="10">
        <v>2</v>
      </c>
      <c r="L4" s="10">
        <v>1</v>
      </c>
      <c r="M4" s="10">
        <v>3</v>
      </c>
      <c r="N4" s="10">
        <f t="shared" ref="N4:N10" si="0">SUM(I4:M4)</f>
        <v>10</v>
      </c>
      <c r="O4" s="10" t="s">
        <v>324</v>
      </c>
    </row>
    <row r="5" customFormat="1" ht="28.5" spans="1:15">
      <c r="A5" s="9">
        <v>2</v>
      </c>
      <c r="B5" s="10" t="s">
        <v>322</v>
      </c>
      <c r="C5" s="11" t="s">
        <v>323</v>
      </c>
      <c r="D5" s="11" t="s">
        <v>118</v>
      </c>
      <c r="E5" s="11" t="s">
        <v>63</v>
      </c>
      <c r="F5" s="10"/>
      <c r="G5" s="25" t="s">
        <v>66</v>
      </c>
      <c r="H5" s="9"/>
      <c r="I5" s="10">
        <v>1</v>
      </c>
      <c r="J5" s="10">
        <v>4</v>
      </c>
      <c r="K5" s="10">
        <v>5</v>
      </c>
      <c r="L5" s="10">
        <v>2</v>
      </c>
      <c r="M5" s="10">
        <v>2</v>
      </c>
      <c r="N5" s="10">
        <f t="shared" si="0"/>
        <v>14</v>
      </c>
      <c r="O5" s="10" t="s">
        <v>324</v>
      </c>
    </row>
    <row r="6" ht="28.5" spans="1:15">
      <c r="A6" s="9">
        <v>3</v>
      </c>
      <c r="B6" s="10" t="s">
        <v>325</v>
      </c>
      <c r="C6" s="11" t="s">
        <v>323</v>
      </c>
      <c r="D6" s="11" t="s">
        <v>118</v>
      </c>
      <c r="E6" s="11" t="s">
        <v>63</v>
      </c>
      <c r="F6" s="10"/>
      <c r="G6" s="25" t="s">
        <v>66</v>
      </c>
      <c r="H6" s="10"/>
      <c r="I6" s="10">
        <v>2</v>
      </c>
      <c r="J6" s="10"/>
      <c r="K6" s="10">
        <v>2</v>
      </c>
      <c r="L6" s="10">
        <v>1</v>
      </c>
      <c r="M6" s="10">
        <v>5</v>
      </c>
      <c r="N6" s="10">
        <f t="shared" si="0"/>
        <v>10</v>
      </c>
      <c r="O6" s="10" t="s">
        <v>324</v>
      </c>
    </row>
    <row r="7" ht="28.5" spans="1:15">
      <c r="A7" s="9">
        <v>4</v>
      </c>
      <c r="B7" s="10" t="s">
        <v>326</v>
      </c>
      <c r="C7" s="11" t="s">
        <v>323</v>
      </c>
      <c r="D7" s="11" t="s">
        <v>118</v>
      </c>
      <c r="E7" s="11" t="s">
        <v>63</v>
      </c>
      <c r="F7" s="10"/>
      <c r="G7" s="25" t="s">
        <v>66</v>
      </c>
      <c r="H7" s="9"/>
      <c r="I7" s="10">
        <v>1</v>
      </c>
      <c r="J7" s="10"/>
      <c r="K7" s="10">
        <v>3</v>
      </c>
      <c r="L7" s="10">
        <v>2</v>
      </c>
      <c r="M7" s="9">
        <v>5</v>
      </c>
      <c r="N7" s="10">
        <f t="shared" si="0"/>
        <v>11</v>
      </c>
      <c r="O7" s="10" t="s">
        <v>324</v>
      </c>
    </row>
    <row r="8" ht="28.5" spans="1:15">
      <c r="A8" s="9">
        <v>5</v>
      </c>
      <c r="B8" s="10" t="s">
        <v>327</v>
      </c>
      <c r="C8" s="11" t="s">
        <v>323</v>
      </c>
      <c r="D8" s="11" t="s">
        <v>117</v>
      </c>
      <c r="E8" s="11" t="s">
        <v>63</v>
      </c>
      <c r="F8" s="10"/>
      <c r="G8" s="25" t="s">
        <v>66</v>
      </c>
      <c r="H8" s="9"/>
      <c r="I8" s="10">
        <v>5</v>
      </c>
      <c r="J8" s="10">
        <v>1</v>
      </c>
      <c r="K8" s="10"/>
      <c r="L8" s="10">
        <v>2</v>
      </c>
      <c r="M8" s="9">
        <v>6</v>
      </c>
      <c r="N8" s="10">
        <f t="shared" si="0"/>
        <v>14</v>
      </c>
      <c r="O8" s="10" t="s">
        <v>324</v>
      </c>
    </row>
    <row r="9" ht="28.5" spans="1:15">
      <c r="A9" s="9">
        <v>6</v>
      </c>
      <c r="B9" s="10" t="s">
        <v>328</v>
      </c>
      <c r="C9" s="11" t="s">
        <v>323</v>
      </c>
      <c r="D9" s="11" t="s">
        <v>116</v>
      </c>
      <c r="E9" s="11" t="s">
        <v>63</v>
      </c>
      <c r="F9" s="10"/>
      <c r="G9" s="25" t="s">
        <v>66</v>
      </c>
      <c r="H9" s="9"/>
      <c r="I9" s="10">
        <v>3</v>
      </c>
      <c r="J9" s="10"/>
      <c r="K9" s="10">
        <v>1</v>
      </c>
      <c r="L9" s="10"/>
      <c r="M9" s="10">
        <v>1</v>
      </c>
      <c r="N9" s="10">
        <f t="shared" si="0"/>
        <v>5</v>
      </c>
      <c r="O9" s="10" t="s">
        <v>324</v>
      </c>
    </row>
    <row r="10" ht="28.5" spans="1:15">
      <c r="A10" s="9">
        <v>7</v>
      </c>
      <c r="B10" s="10" t="s">
        <v>329</v>
      </c>
      <c r="C10" s="11" t="s">
        <v>323</v>
      </c>
      <c r="D10" s="11" t="s">
        <v>116</v>
      </c>
      <c r="E10" s="11" t="s">
        <v>63</v>
      </c>
      <c r="F10" s="10"/>
      <c r="G10" s="25" t="s">
        <v>66</v>
      </c>
      <c r="H10" s="9"/>
      <c r="I10" s="10">
        <v>2</v>
      </c>
      <c r="J10" s="10">
        <v>1</v>
      </c>
      <c r="K10" s="10">
        <v>2</v>
      </c>
      <c r="L10" s="10"/>
      <c r="M10" s="10">
        <v>5</v>
      </c>
      <c r="N10" s="10">
        <f t="shared" si="0"/>
        <v>10</v>
      </c>
      <c r="O10" s="10" t="s">
        <v>324</v>
      </c>
    </row>
    <row r="11" customFormat="1" ht="28.5" spans="1:15">
      <c r="A11" s="9">
        <v>8</v>
      </c>
      <c r="B11" s="10" t="s">
        <v>330</v>
      </c>
      <c r="C11" s="11" t="s">
        <v>323</v>
      </c>
      <c r="D11" s="11" t="s">
        <v>116</v>
      </c>
      <c r="E11" s="11" t="s">
        <v>63</v>
      </c>
      <c r="F11" s="10"/>
      <c r="G11" s="25" t="s">
        <v>66</v>
      </c>
      <c r="H11" s="9"/>
      <c r="I11" s="10">
        <v>3</v>
      </c>
      <c r="J11" s="10">
        <v>1</v>
      </c>
      <c r="K11" s="10">
        <v>3</v>
      </c>
      <c r="L11" s="10"/>
      <c r="M11" s="10">
        <v>4</v>
      </c>
      <c r="N11" s="10">
        <f t="shared" ref="N11:N16" si="1">SUM(I11:M11)</f>
        <v>11</v>
      </c>
      <c r="O11" s="10" t="s">
        <v>324</v>
      </c>
    </row>
    <row r="12" customFormat="1" ht="28.5" spans="1:15">
      <c r="A12" s="9">
        <v>9</v>
      </c>
      <c r="B12" s="10" t="s">
        <v>331</v>
      </c>
      <c r="C12" s="11" t="s">
        <v>323</v>
      </c>
      <c r="D12" s="11" t="s">
        <v>116</v>
      </c>
      <c r="E12" s="11" t="s">
        <v>63</v>
      </c>
      <c r="F12" s="10"/>
      <c r="G12" s="25" t="s">
        <v>66</v>
      </c>
      <c r="H12" s="9"/>
      <c r="I12" s="10">
        <v>2</v>
      </c>
      <c r="J12" s="10"/>
      <c r="K12" s="10">
        <v>2</v>
      </c>
      <c r="L12" s="10"/>
      <c r="M12" s="10">
        <v>1</v>
      </c>
      <c r="N12" s="10">
        <f t="shared" si="1"/>
        <v>5</v>
      </c>
      <c r="O12" s="10" t="s">
        <v>324</v>
      </c>
    </row>
    <row r="13" customFormat="1" ht="28.5" spans="1:15">
      <c r="A13" s="9">
        <v>10</v>
      </c>
      <c r="B13" s="10" t="s">
        <v>331</v>
      </c>
      <c r="C13" s="11" t="s">
        <v>323</v>
      </c>
      <c r="D13" s="11" t="s">
        <v>116</v>
      </c>
      <c r="E13" s="11" t="s">
        <v>63</v>
      </c>
      <c r="F13" s="10"/>
      <c r="G13" s="25" t="s">
        <v>66</v>
      </c>
      <c r="H13" s="9"/>
      <c r="I13" s="10">
        <v>3</v>
      </c>
      <c r="J13" s="10"/>
      <c r="K13" s="10"/>
      <c r="L13" s="10"/>
      <c r="M13" s="10">
        <v>5</v>
      </c>
      <c r="N13" s="10">
        <f t="shared" si="1"/>
        <v>8</v>
      </c>
      <c r="O13" s="10" t="s">
        <v>324</v>
      </c>
    </row>
    <row r="14" customFormat="1" ht="28.5" spans="1:15">
      <c r="A14" s="9">
        <v>11</v>
      </c>
      <c r="B14" s="10" t="s">
        <v>327</v>
      </c>
      <c r="C14" s="11" t="s">
        <v>323</v>
      </c>
      <c r="D14" s="11" t="s">
        <v>117</v>
      </c>
      <c r="E14" s="11" t="s">
        <v>63</v>
      </c>
      <c r="F14" s="10"/>
      <c r="G14" s="25" t="s">
        <v>66</v>
      </c>
      <c r="H14" s="9"/>
      <c r="I14" s="10">
        <v>2</v>
      </c>
      <c r="J14" s="10">
        <v>2</v>
      </c>
      <c r="K14" s="10"/>
      <c r="L14" s="10"/>
      <c r="M14" s="10">
        <v>4</v>
      </c>
      <c r="N14" s="10">
        <f t="shared" si="1"/>
        <v>8</v>
      </c>
      <c r="O14" s="10" t="s">
        <v>324</v>
      </c>
    </row>
    <row r="15" customFormat="1" ht="28.5" spans="1:15">
      <c r="A15" s="9">
        <v>12</v>
      </c>
      <c r="B15" s="10" t="s">
        <v>332</v>
      </c>
      <c r="C15" s="11" t="s">
        <v>323</v>
      </c>
      <c r="D15" s="11" t="s">
        <v>116</v>
      </c>
      <c r="E15" s="11" t="s">
        <v>63</v>
      </c>
      <c r="F15" s="10"/>
      <c r="G15" s="25" t="s">
        <v>66</v>
      </c>
      <c r="H15" s="9"/>
      <c r="I15" s="10"/>
      <c r="J15" s="10">
        <v>1</v>
      </c>
      <c r="K15" s="10">
        <v>2</v>
      </c>
      <c r="L15" s="10">
        <v>5</v>
      </c>
      <c r="M15" s="10">
        <v>4</v>
      </c>
      <c r="N15" s="10">
        <f t="shared" si="1"/>
        <v>12</v>
      </c>
      <c r="O15" s="10" t="s">
        <v>324</v>
      </c>
    </row>
    <row r="16" customFormat="1" ht="28.5" spans="1:15">
      <c r="A16" s="9">
        <v>13</v>
      </c>
      <c r="B16" s="10" t="s">
        <v>333</v>
      </c>
      <c r="C16" s="11" t="s">
        <v>323</v>
      </c>
      <c r="D16" s="11" t="s">
        <v>118</v>
      </c>
      <c r="E16" s="11" t="s">
        <v>63</v>
      </c>
      <c r="F16" s="10"/>
      <c r="G16" s="25" t="s">
        <v>66</v>
      </c>
      <c r="H16" s="9"/>
      <c r="I16" s="10"/>
      <c r="J16" s="10">
        <v>1</v>
      </c>
      <c r="K16" s="10">
        <v>3</v>
      </c>
      <c r="L16" s="10">
        <v>3</v>
      </c>
      <c r="M16" s="10">
        <v>2</v>
      </c>
      <c r="N16" s="10">
        <f t="shared" si="1"/>
        <v>9</v>
      </c>
      <c r="O16" s="10" t="s">
        <v>324</v>
      </c>
    </row>
    <row r="17" customFormat="1" ht="28.5" spans="1:15">
      <c r="A17" s="9">
        <v>14</v>
      </c>
      <c r="B17" s="10" t="s">
        <v>334</v>
      </c>
      <c r="C17" s="11" t="s">
        <v>323</v>
      </c>
      <c r="D17" s="11" t="s">
        <v>117</v>
      </c>
      <c r="E17" s="11" t="s">
        <v>63</v>
      </c>
      <c r="F17" s="10"/>
      <c r="G17" s="25" t="s">
        <v>66</v>
      </c>
      <c r="H17" s="9"/>
      <c r="I17" s="10">
        <v>4</v>
      </c>
      <c r="J17" s="10">
        <v>1</v>
      </c>
      <c r="K17" s="10"/>
      <c r="L17" s="10">
        <v>3</v>
      </c>
      <c r="M17" s="10">
        <v>5</v>
      </c>
      <c r="N17" s="10"/>
      <c r="O17" s="10" t="s">
        <v>324</v>
      </c>
    </row>
    <row r="18" customFormat="1" ht="28.5" spans="1:15">
      <c r="A18" s="9">
        <v>15</v>
      </c>
      <c r="B18" s="10" t="s">
        <v>335</v>
      </c>
      <c r="C18" s="11" t="s">
        <v>323</v>
      </c>
      <c r="D18" s="11" t="s">
        <v>117</v>
      </c>
      <c r="E18" s="11" t="s">
        <v>63</v>
      </c>
      <c r="F18" s="10"/>
      <c r="G18" s="25" t="s">
        <v>66</v>
      </c>
      <c r="H18" s="9"/>
      <c r="I18" s="10">
        <v>1</v>
      </c>
      <c r="J18" s="10">
        <v>1</v>
      </c>
      <c r="K18" s="10"/>
      <c r="L18" s="10"/>
      <c r="M18" s="10">
        <v>4</v>
      </c>
      <c r="N18" s="10"/>
      <c r="O18" s="10" t="s">
        <v>324</v>
      </c>
    </row>
    <row r="19" customFormat="1" spans="1:15">
      <c r="A19" s="54"/>
      <c r="B19" s="10"/>
      <c r="C19" s="55"/>
      <c r="D19" s="10"/>
      <c r="E19" s="11"/>
      <c r="F19" s="10"/>
      <c r="G19" s="25"/>
      <c r="H19" s="9"/>
      <c r="I19" s="10"/>
      <c r="J19" s="10"/>
      <c r="K19" s="10"/>
      <c r="L19" s="10"/>
      <c r="M19" s="10"/>
      <c r="N19" s="10"/>
      <c r="O19" s="10"/>
    </row>
    <row r="20" s="2" customFormat="1" ht="18.75" spans="1:15">
      <c r="A20" s="16" t="s">
        <v>336</v>
      </c>
      <c r="B20" s="17"/>
      <c r="C20" s="17"/>
      <c r="D20" s="18"/>
      <c r="E20" s="19"/>
      <c r="F20" s="34"/>
      <c r="G20" s="34"/>
      <c r="H20" s="34"/>
      <c r="I20" s="27"/>
      <c r="J20" s="16" t="s">
        <v>337</v>
      </c>
      <c r="K20" s="17"/>
      <c r="L20" s="17"/>
      <c r="M20" s="18"/>
      <c r="N20" s="17"/>
      <c r="O20" s="24"/>
    </row>
    <row r="21" ht="16.5" spans="1:15">
      <c r="A21" s="20" t="s">
        <v>338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3:O4 O5:O6 O7:O10 O11:O18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120" zoomScaleNormal="120" topLeftCell="B1" workbookViewId="0">
      <selection activeCell="C4" sqref="C4:F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9.25" spans="1:1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306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340</v>
      </c>
      <c r="H2" s="4"/>
      <c r="I2" s="4" t="s">
        <v>341</v>
      </c>
      <c r="J2" s="4"/>
      <c r="K2" s="6" t="s">
        <v>342</v>
      </c>
      <c r="L2" s="50" t="s">
        <v>343</v>
      </c>
      <c r="M2" s="22" t="s">
        <v>344</v>
      </c>
    </row>
    <row r="3" s="1" customFormat="1" ht="16.5" spans="1:13">
      <c r="A3" s="4"/>
      <c r="B3" s="7"/>
      <c r="C3" s="7"/>
      <c r="D3" s="7"/>
      <c r="E3" s="7"/>
      <c r="F3" s="7"/>
      <c r="G3" s="4" t="s">
        <v>345</v>
      </c>
      <c r="H3" s="4" t="s">
        <v>346</v>
      </c>
      <c r="I3" s="4" t="s">
        <v>345</v>
      </c>
      <c r="J3" s="4" t="s">
        <v>346</v>
      </c>
      <c r="K3" s="8"/>
      <c r="L3" s="51"/>
      <c r="M3" s="23"/>
    </row>
    <row r="4" ht="42.75" spans="1:13">
      <c r="A4" s="9">
        <v>1</v>
      </c>
      <c r="B4" s="10"/>
      <c r="C4" s="10" t="s">
        <v>322</v>
      </c>
      <c r="D4" s="11" t="s">
        <v>323</v>
      </c>
      <c r="E4" s="11" t="s">
        <v>118</v>
      </c>
      <c r="F4" s="11" t="s">
        <v>63</v>
      </c>
      <c r="G4" s="48">
        <v>0.01</v>
      </c>
      <c r="H4" s="14">
        <v>0.01</v>
      </c>
      <c r="I4" s="52">
        <v>0.005</v>
      </c>
      <c r="J4" s="52">
        <v>0.005</v>
      </c>
      <c r="K4" s="14" t="s">
        <v>347</v>
      </c>
      <c r="L4" s="10" t="s">
        <v>67</v>
      </c>
      <c r="M4" s="10" t="s">
        <v>324</v>
      </c>
    </row>
    <row r="5" ht="42.75" spans="1:13">
      <c r="A5" s="9">
        <v>2</v>
      </c>
      <c r="B5" s="10"/>
      <c r="C5" s="10" t="s">
        <v>327</v>
      </c>
      <c r="D5" s="11" t="s">
        <v>323</v>
      </c>
      <c r="E5" s="11" t="s">
        <v>117</v>
      </c>
      <c r="F5" s="11" t="s">
        <v>63</v>
      </c>
      <c r="G5" s="48">
        <v>0.02</v>
      </c>
      <c r="H5" s="48">
        <v>0.005</v>
      </c>
      <c r="I5" s="52">
        <v>0.005</v>
      </c>
      <c r="J5" s="52">
        <v>0.01</v>
      </c>
      <c r="K5" s="14" t="s">
        <v>348</v>
      </c>
      <c r="L5" s="10" t="s">
        <v>67</v>
      </c>
      <c r="M5" s="10" t="s">
        <v>324</v>
      </c>
    </row>
    <row r="6" ht="42.75" spans="1:13">
      <c r="A6" s="9">
        <v>3</v>
      </c>
      <c r="B6" s="10"/>
      <c r="C6" s="10" t="s">
        <v>329</v>
      </c>
      <c r="D6" s="11" t="s">
        <v>323</v>
      </c>
      <c r="E6" s="11" t="s">
        <v>116</v>
      </c>
      <c r="F6" s="11" t="s">
        <v>63</v>
      </c>
      <c r="G6" s="48">
        <v>0.02</v>
      </c>
      <c r="H6" s="48">
        <v>0.01</v>
      </c>
      <c r="I6" s="52">
        <v>0.01</v>
      </c>
      <c r="J6" s="52">
        <v>0.01</v>
      </c>
      <c r="K6" s="14" t="s">
        <v>349</v>
      </c>
      <c r="L6" s="10" t="s">
        <v>67</v>
      </c>
      <c r="M6" s="10" t="s">
        <v>324</v>
      </c>
    </row>
    <row r="7" s="2" customFormat="1" ht="18.75" spans="1:13">
      <c r="A7" s="16" t="s">
        <v>350</v>
      </c>
      <c r="B7" s="17"/>
      <c r="C7" s="17"/>
      <c r="D7" s="17"/>
      <c r="E7" s="18"/>
      <c r="F7" s="19"/>
      <c r="G7" s="27"/>
      <c r="H7" s="16" t="s">
        <v>337</v>
      </c>
      <c r="I7" s="17"/>
      <c r="J7" s="17"/>
      <c r="K7" s="18"/>
      <c r="L7" s="53"/>
      <c r="M7" s="24"/>
    </row>
    <row r="8" ht="16.5" spans="1:13">
      <c r="A8" s="49" t="s">
        <v>351</v>
      </c>
      <c r="B8" s="4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view="pageBreakPreview" zoomScale="110" zoomScaleNormal="100" topLeftCell="D4" workbookViewId="0">
      <selection activeCell="M7" sqref="M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353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35" t="s">
        <v>354</v>
      </c>
      <c r="H2" s="36"/>
      <c r="I2" s="45"/>
      <c r="J2" s="35" t="s">
        <v>355</v>
      </c>
      <c r="K2" s="36"/>
      <c r="L2" s="45"/>
      <c r="M2" s="35" t="s">
        <v>356</v>
      </c>
      <c r="N2" s="36"/>
      <c r="O2" s="45"/>
      <c r="P2" s="35" t="s">
        <v>357</v>
      </c>
      <c r="Q2" s="36"/>
      <c r="R2" s="45"/>
      <c r="S2" s="36" t="s">
        <v>358</v>
      </c>
      <c r="T2" s="36"/>
      <c r="U2" s="45"/>
      <c r="V2" s="29" t="s">
        <v>359</v>
      </c>
      <c r="W2" s="29" t="s">
        <v>320</v>
      </c>
    </row>
    <row r="3" s="1" customFormat="1" ht="16.5" spans="1:23">
      <c r="A3" s="7"/>
      <c r="B3" s="37"/>
      <c r="C3" s="37"/>
      <c r="D3" s="37"/>
      <c r="E3" s="37"/>
      <c r="F3" s="37"/>
      <c r="G3" s="4" t="s">
        <v>360</v>
      </c>
      <c r="H3" s="4" t="s">
        <v>68</v>
      </c>
      <c r="I3" s="4" t="s">
        <v>311</v>
      </c>
      <c r="J3" s="4" t="s">
        <v>360</v>
      </c>
      <c r="K3" s="4" t="s">
        <v>68</v>
      </c>
      <c r="L3" s="4" t="s">
        <v>311</v>
      </c>
      <c r="M3" s="4" t="s">
        <v>360</v>
      </c>
      <c r="N3" s="4" t="s">
        <v>68</v>
      </c>
      <c r="O3" s="4" t="s">
        <v>311</v>
      </c>
      <c r="P3" s="4" t="s">
        <v>360</v>
      </c>
      <c r="Q3" s="4" t="s">
        <v>68</v>
      </c>
      <c r="R3" s="4" t="s">
        <v>311</v>
      </c>
      <c r="S3" s="4" t="s">
        <v>360</v>
      </c>
      <c r="T3" s="4" t="s">
        <v>68</v>
      </c>
      <c r="U3" s="4" t="s">
        <v>311</v>
      </c>
      <c r="V3" s="47"/>
      <c r="W3" s="47"/>
    </row>
    <row r="4" ht="71.25" spans="1:23">
      <c r="A4" s="38" t="s">
        <v>361</v>
      </c>
      <c r="B4" s="38"/>
      <c r="C4" s="38" t="s">
        <v>322</v>
      </c>
      <c r="D4" s="39" t="s">
        <v>323</v>
      </c>
      <c r="E4" s="38" t="s">
        <v>118</v>
      </c>
      <c r="F4" s="38" t="s">
        <v>63</v>
      </c>
      <c r="G4" s="40" t="s">
        <v>362</v>
      </c>
      <c r="H4" s="40" t="s">
        <v>363</v>
      </c>
      <c r="I4" s="25"/>
      <c r="J4" s="26" t="s">
        <v>364</v>
      </c>
      <c r="K4" s="25" t="s">
        <v>365</v>
      </c>
      <c r="L4" s="26" t="s">
        <v>366</v>
      </c>
      <c r="M4" s="46" t="s">
        <v>367</v>
      </c>
      <c r="N4" s="46" t="s">
        <v>368</v>
      </c>
      <c r="O4" s="26" t="s">
        <v>366</v>
      </c>
      <c r="P4" s="26" t="s">
        <v>369</v>
      </c>
      <c r="Q4" s="25" t="s">
        <v>370</v>
      </c>
      <c r="R4" s="26" t="s">
        <v>371</v>
      </c>
      <c r="S4" s="26" t="s">
        <v>372</v>
      </c>
      <c r="T4" s="25" t="s">
        <v>373</v>
      </c>
      <c r="U4" s="25" t="s">
        <v>374</v>
      </c>
      <c r="V4" s="25" t="s">
        <v>95</v>
      </c>
      <c r="W4" s="25" t="s">
        <v>324</v>
      </c>
    </row>
    <row r="5" ht="16.5" spans="1:23">
      <c r="A5" s="41"/>
      <c r="B5" s="41"/>
      <c r="C5" s="41"/>
      <c r="D5" s="42" t="s">
        <v>323</v>
      </c>
      <c r="E5" s="41" t="s">
        <v>118</v>
      </c>
      <c r="F5" s="41" t="s">
        <v>63</v>
      </c>
      <c r="G5" s="35" t="s">
        <v>375</v>
      </c>
      <c r="H5" s="36"/>
      <c r="I5" s="45"/>
      <c r="J5" s="35" t="s">
        <v>376</v>
      </c>
      <c r="K5" s="36"/>
      <c r="L5" s="45"/>
      <c r="M5" s="35" t="s">
        <v>377</v>
      </c>
      <c r="N5" s="36"/>
      <c r="O5" s="45"/>
      <c r="P5" s="35" t="s">
        <v>378</v>
      </c>
      <c r="Q5" s="36"/>
      <c r="R5" s="45"/>
      <c r="S5" s="36" t="s">
        <v>379</v>
      </c>
      <c r="T5" s="36"/>
      <c r="U5" s="45"/>
      <c r="V5" s="10"/>
      <c r="W5" s="25"/>
    </row>
    <row r="6" ht="16.5" spans="1:23">
      <c r="A6" s="41"/>
      <c r="B6" s="41"/>
      <c r="C6" s="41"/>
      <c r="D6" s="42" t="s">
        <v>323</v>
      </c>
      <c r="E6" s="41" t="s">
        <v>118</v>
      </c>
      <c r="F6" s="41" t="s">
        <v>63</v>
      </c>
      <c r="G6" s="4" t="s">
        <v>360</v>
      </c>
      <c r="H6" s="4" t="s">
        <v>68</v>
      </c>
      <c r="I6" s="4" t="s">
        <v>311</v>
      </c>
      <c r="J6" s="4" t="s">
        <v>360</v>
      </c>
      <c r="K6" s="4" t="s">
        <v>68</v>
      </c>
      <c r="L6" s="4" t="s">
        <v>311</v>
      </c>
      <c r="M6" s="4" t="s">
        <v>360</v>
      </c>
      <c r="N6" s="4" t="s">
        <v>68</v>
      </c>
      <c r="O6" s="4" t="s">
        <v>311</v>
      </c>
      <c r="P6" s="4" t="s">
        <v>360</v>
      </c>
      <c r="Q6" s="4" t="s">
        <v>68</v>
      </c>
      <c r="R6" s="4" t="s">
        <v>311</v>
      </c>
      <c r="S6" s="4" t="s">
        <v>360</v>
      </c>
      <c r="T6" s="4" t="s">
        <v>68</v>
      </c>
      <c r="U6" s="4" t="s">
        <v>311</v>
      </c>
      <c r="V6" s="10"/>
      <c r="W6" s="25"/>
    </row>
    <row r="7" ht="57" customHeight="1" spans="1:23">
      <c r="A7" s="43"/>
      <c r="B7" s="43"/>
      <c r="C7" s="43"/>
      <c r="D7" s="44" t="s">
        <v>323</v>
      </c>
      <c r="E7" s="43" t="s">
        <v>118</v>
      </c>
      <c r="F7" s="43" t="s">
        <v>63</v>
      </c>
      <c r="G7" s="10" t="s">
        <v>380</v>
      </c>
      <c r="H7" s="10" t="s">
        <v>381</v>
      </c>
      <c r="I7" s="10" t="s">
        <v>374</v>
      </c>
      <c r="J7" s="10" t="s">
        <v>382</v>
      </c>
      <c r="K7" s="10" t="s">
        <v>382</v>
      </c>
      <c r="L7" s="10"/>
      <c r="M7" s="10" t="s">
        <v>383</v>
      </c>
      <c r="N7" s="10"/>
      <c r="O7" s="10"/>
      <c r="P7" s="10"/>
      <c r="Q7" s="10"/>
      <c r="R7" s="10"/>
      <c r="S7" s="10"/>
      <c r="T7" s="10"/>
      <c r="U7" s="10"/>
      <c r="V7" s="25" t="s">
        <v>95</v>
      </c>
      <c r="W7" s="25" t="s">
        <v>324</v>
      </c>
    </row>
    <row r="8" ht="16.5" spans="1:23">
      <c r="A8" s="5" t="s">
        <v>353</v>
      </c>
      <c r="B8" s="5" t="s">
        <v>311</v>
      </c>
      <c r="C8" s="5" t="s">
        <v>307</v>
      </c>
      <c r="D8" s="5" t="s">
        <v>308</v>
      </c>
      <c r="E8" s="5" t="s">
        <v>309</v>
      </c>
      <c r="F8" s="5" t="s">
        <v>310</v>
      </c>
      <c r="G8" s="35" t="s">
        <v>354</v>
      </c>
      <c r="H8" s="36"/>
      <c r="I8" s="45"/>
      <c r="J8" s="35" t="s">
        <v>355</v>
      </c>
      <c r="K8" s="36"/>
      <c r="L8" s="45"/>
      <c r="M8" s="35" t="s">
        <v>356</v>
      </c>
      <c r="N8" s="36"/>
      <c r="O8" s="45"/>
      <c r="P8" s="35" t="s">
        <v>357</v>
      </c>
      <c r="Q8" s="36"/>
      <c r="R8" s="45"/>
      <c r="S8" s="36" t="s">
        <v>358</v>
      </c>
      <c r="T8" s="36"/>
      <c r="U8" s="45"/>
      <c r="V8" s="10"/>
      <c r="W8" s="25"/>
    </row>
    <row r="9" ht="16.5" spans="1:23">
      <c r="A9" s="7"/>
      <c r="B9" s="37"/>
      <c r="C9" s="37"/>
      <c r="D9" s="37"/>
      <c r="E9" s="37"/>
      <c r="F9" s="37"/>
      <c r="G9" s="4" t="s">
        <v>360</v>
      </c>
      <c r="H9" s="4" t="s">
        <v>68</v>
      </c>
      <c r="I9" s="4" t="s">
        <v>311</v>
      </c>
      <c r="J9" s="4" t="s">
        <v>360</v>
      </c>
      <c r="K9" s="4" t="s">
        <v>68</v>
      </c>
      <c r="L9" s="4" t="s">
        <v>311</v>
      </c>
      <c r="M9" s="4" t="s">
        <v>360</v>
      </c>
      <c r="N9" s="4" t="s">
        <v>68</v>
      </c>
      <c r="O9" s="4" t="s">
        <v>311</v>
      </c>
      <c r="P9" s="4" t="s">
        <v>360</v>
      </c>
      <c r="Q9" s="4" t="s">
        <v>68</v>
      </c>
      <c r="R9" s="4" t="s">
        <v>311</v>
      </c>
      <c r="S9" s="4" t="s">
        <v>360</v>
      </c>
      <c r="T9" s="4" t="s">
        <v>68</v>
      </c>
      <c r="U9" s="4" t="s">
        <v>311</v>
      </c>
      <c r="V9" s="10"/>
      <c r="W9" s="25"/>
    </row>
    <row r="10" ht="71.25" spans="1:23">
      <c r="A10" s="38" t="s">
        <v>361</v>
      </c>
      <c r="B10" s="38"/>
      <c r="C10" s="38" t="s">
        <v>327</v>
      </c>
      <c r="D10" s="39" t="s">
        <v>323</v>
      </c>
      <c r="E10" s="38" t="s">
        <v>117</v>
      </c>
      <c r="F10" s="38" t="s">
        <v>63</v>
      </c>
      <c r="G10" s="40" t="s">
        <v>362</v>
      </c>
      <c r="H10" s="40" t="s">
        <v>363</v>
      </c>
      <c r="I10" s="25"/>
      <c r="J10" s="26" t="s">
        <v>364</v>
      </c>
      <c r="K10" s="25" t="s">
        <v>365</v>
      </c>
      <c r="L10" s="26" t="s">
        <v>366</v>
      </c>
      <c r="M10" s="46" t="s">
        <v>367</v>
      </c>
      <c r="N10" s="46" t="s">
        <v>368</v>
      </c>
      <c r="O10" s="26" t="s">
        <v>366</v>
      </c>
      <c r="P10" s="26" t="s">
        <v>369</v>
      </c>
      <c r="Q10" s="25" t="s">
        <v>370</v>
      </c>
      <c r="R10" s="26" t="s">
        <v>371</v>
      </c>
      <c r="S10" s="25" t="s">
        <v>372</v>
      </c>
      <c r="T10" s="25" t="s">
        <v>373</v>
      </c>
      <c r="U10" s="25" t="s">
        <v>374</v>
      </c>
      <c r="V10" s="25" t="s">
        <v>95</v>
      </c>
      <c r="W10" s="25" t="s">
        <v>324</v>
      </c>
    </row>
    <row r="11" ht="16.5" spans="1:23">
      <c r="A11" s="41"/>
      <c r="B11" s="41"/>
      <c r="C11" s="41"/>
      <c r="D11" s="42" t="s">
        <v>323</v>
      </c>
      <c r="E11" s="41" t="s">
        <v>117</v>
      </c>
      <c r="F11" s="41" t="s">
        <v>63</v>
      </c>
      <c r="G11" s="35" t="s">
        <v>375</v>
      </c>
      <c r="H11" s="36"/>
      <c r="I11" s="45"/>
      <c r="J11" s="35" t="s">
        <v>376</v>
      </c>
      <c r="K11" s="36"/>
      <c r="L11" s="45"/>
      <c r="M11" s="35" t="s">
        <v>377</v>
      </c>
      <c r="N11" s="36"/>
      <c r="O11" s="45"/>
      <c r="P11" s="35" t="s">
        <v>378</v>
      </c>
      <c r="Q11" s="36"/>
      <c r="R11" s="45"/>
      <c r="S11" s="36" t="s">
        <v>379</v>
      </c>
      <c r="T11" s="36"/>
      <c r="U11" s="45"/>
      <c r="V11" s="10"/>
      <c r="W11" s="10"/>
    </row>
    <row r="12" ht="16.5" spans="1:23">
      <c r="A12" s="41"/>
      <c r="B12" s="41"/>
      <c r="C12" s="41"/>
      <c r="D12" s="42" t="s">
        <v>323</v>
      </c>
      <c r="E12" s="41" t="s">
        <v>117</v>
      </c>
      <c r="F12" s="41" t="s">
        <v>63</v>
      </c>
      <c r="G12" s="4" t="s">
        <v>360</v>
      </c>
      <c r="H12" s="4" t="s">
        <v>68</v>
      </c>
      <c r="I12" s="4" t="s">
        <v>311</v>
      </c>
      <c r="J12" s="4" t="s">
        <v>360</v>
      </c>
      <c r="K12" s="4" t="s">
        <v>68</v>
      </c>
      <c r="L12" s="4" t="s">
        <v>311</v>
      </c>
      <c r="M12" s="4" t="s">
        <v>360</v>
      </c>
      <c r="N12" s="4" t="s">
        <v>68</v>
      </c>
      <c r="O12" s="4" t="s">
        <v>311</v>
      </c>
      <c r="P12" s="4" t="s">
        <v>360</v>
      </c>
      <c r="Q12" s="4" t="s">
        <v>68</v>
      </c>
      <c r="R12" s="4" t="s">
        <v>311</v>
      </c>
      <c r="S12" s="4" t="s">
        <v>360</v>
      </c>
      <c r="T12" s="4" t="s">
        <v>68</v>
      </c>
      <c r="U12" s="4" t="s">
        <v>311</v>
      </c>
      <c r="V12" s="10"/>
      <c r="W12" s="10"/>
    </row>
    <row r="13" ht="57" customHeight="1" spans="1:23">
      <c r="A13" s="43"/>
      <c r="B13" s="43"/>
      <c r="C13" s="43"/>
      <c r="D13" s="44" t="s">
        <v>323</v>
      </c>
      <c r="E13" s="43" t="s">
        <v>117</v>
      </c>
      <c r="F13" s="43" t="s">
        <v>63</v>
      </c>
      <c r="G13" s="10" t="s">
        <v>380</v>
      </c>
      <c r="H13" s="10" t="s">
        <v>381</v>
      </c>
      <c r="I13" s="10" t="s">
        <v>374</v>
      </c>
      <c r="J13" s="10"/>
      <c r="K13" s="10" t="s">
        <v>382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25" t="s">
        <v>95</v>
      </c>
      <c r="W13" s="25" t="s">
        <v>324</v>
      </c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5" t="s">
        <v>353</v>
      </c>
      <c r="B15" s="5" t="s">
        <v>311</v>
      </c>
      <c r="C15" s="5" t="s">
        <v>307</v>
      </c>
      <c r="D15" s="5" t="s">
        <v>308</v>
      </c>
      <c r="E15" s="5" t="s">
        <v>309</v>
      </c>
      <c r="F15" s="5" t="s">
        <v>310</v>
      </c>
      <c r="G15" s="35" t="s">
        <v>354</v>
      </c>
      <c r="H15" s="36"/>
      <c r="I15" s="45"/>
      <c r="J15" s="35" t="s">
        <v>355</v>
      </c>
      <c r="K15" s="36"/>
      <c r="L15" s="45"/>
      <c r="M15" s="35" t="s">
        <v>356</v>
      </c>
      <c r="N15" s="36"/>
      <c r="O15" s="45"/>
      <c r="P15" s="35" t="s">
        <v>357</v>
      </c>
      <c r="Q15" s="36"/>
      <c r="R15" s="45"/>
      <c r="S15" s="36" t="s">
        <v>358</v>
      </c>
      <c r="T15" s="36"/>
      <c r="U15" s="45"/>
      <c r="V15" s="10"/>
      <c r="W15" s="25"/>
    </row>
    <row r="16" ht="16.5" spans="1:23">
      <c r="A16" s="7"/>
      <c r="B16" s="37"/>
      <c r="C16" s="37"/>
      <c r="D16" s="37"/>
      <c r="E16" s="37"/>
      <c r="F16" s="37"/>
      <c r="G16" s="4" t="s">
        <v>360</v>
      </c>
      <c r="H16" s="4" t="s">
        <v>68</v>
      </c>
      <c r="I16" s="4" t="s">
        <v>311</v>
      </c>
      <c r="J16" s="4" t="s">
        <v>360</v>
      </c>
      <c r="K16" s="4" t="s">
        <v>68</v>
      </c>
      <c r="L16" s="4" t="s">
        <v>311</v>
      </c>
      <c r="M16" s="4" t="s">
        <v>360</v>
      </c>
      <c r="N16" s="4" t="s">
        <v>68</v>
      </c>
      <c r="O16" s="4" t="s">
        <v>311</v>
      </c>
      <c r="P16" s="4" t="s">
        <v>360</v>
      </c>
      <c r="Q16" s="4" t="s">
        <v>68</v>
      </c>
      <c r="R16" s="4" t="s">
        <v>311</v>
      </c>
      <c r="S16" s="4" t="s">
        <v>360</v>
      </c>
      <c r="T16" s="4" t="s">
        <v>68</v>
      </c>
      <c r="U16" s="4" t="s">
        <v>311</v>
      </c>
      <c r="V16" s="10"/>
      <c r="W16" s="25"/>
    </row>
    <row r="17" ht="71.25" spans="1:23">
      <c r="A17" s="38" t="s">
        <v>361</v>
      </c>
      <c r="B17" s="38"/>
      <c r="C17" s="38" t="s">
        <v>329</v>
      </c>
      <c r="D17" s="39" t="s">
        <v>323</v>
      </c>
      <c r="E17" s="38" t="s">
        <v>116</v>
      </c>
      <c r="F17" s="38" t="s">
        <v>63</v>
      </c>
      <c r="G17" s="40" t="s">
        <v>362</v>
      </c>
      <c r="H17" s="40" t="s">
        <v>363</v>
      </c>
      <c r="I17" s="25"/>
      <c r="J17" s="26" t="s">
        <v>364</v>
      </c>
      <c r="K17" s="25" t="s">
        <v>365</v>
      </c>
      <c r="L17" s="26" t="s">
        <v>366</v>
      </c>
      <c r="M17" s="46" t="s">
        <v>367</v>
      </c>
      <c r="N17" s="46" t="s">
        <v>368</v>
      </c>
      <c r="O17" s="26" t="s">
        <v>366</v>
      </c>
      <c r="P17" s="26" t="s">
        <v>369</v>
      </c>
      <c r="Q17" s="25" t="s">
        <v>370</v>
      </c>
      <c r="R17" s="26" t="s">
        <v>371</v>
      </c>
      <c r="S17" s="25" t="s">
        <v>372</v>
      </c>
      <c r="T17" s="25" t="s">
        <v>373</v>
      </c>
      <c r="U17" s="25" t="s">
        <v>374</v>
      </c>
      <c r="V17" s="25" t="s">
        <v>95</v>
      </c>
      <c r="W17" s="25" t="s">
        <v>324</v>
      </c>
    </row>
    <row r="18" ht="16.5" spans="1:23">
      <c r="A18" s="41"/>
      <c r="B18" s="41"/>
      <c r="C18" s="41"/>
      <c r="D18" s="42" t="s">
        <v>323</v>
      </c>
      <c r="E18" s="41" t="s">
        <v>116</v>
      </c>
      <c r="F18" s="41" t="s">
        <v>63</v>
      </c>
      <c r="G18" s="35" t="s">
        <v>375</v>
      </c>
      <c r="H18" s="36"/>
      <c r="I18" s="45"/>
      <c r="J18" s="35" t="s">
        <v>376</v>
      </c>
      <c r="K18" s="36"/>
      <c r="L18" s="45"/>
      <c r="M18" s="35" t="s">
        <v>377</v>
      </c>
      <c r="N18" s="36"/>
      <c r="O18" s="45"/>
      <c r="P18" s="35" t="s">
        <v>378</v>
      </c>
      <c r="Q18" s="36"/>
      <c r="R18" s="45"/>
      <c r="S18" s="36" t="s">
        <v>379</v>
      </c>
      <c r="T18" s="36"/>
      <c r="U18" s="45"/>
      <c r="V18" s="10"/>
      <c r="W18" s="10"/>
    </row>
    <row r="19" ht="16.5" spans="1:23">
      <c r="A19" s="41"/>
      <c r="B19" s="41"/>
      <c r="C19" s="41"/>
      <c r="D19" s="42" t="s">
        <v>323</v>
      </c>
      <c r="E19" s="41" t="s">
        <v>116</v>
      </c>
      <c r="F19" s="41" t="s">
        <v>63</v>
      </c>
      <c r="G19" s="4" t="s">
        <v>360</v>
      </c>
      <c r="H19" s="4" t="s">
        <v>68</v>
      </c>
      <c r="I19" s="4" t="s">
        <v>311</v>
      </c>
      <c r="J19" s="4" t="s">
        <v>360</v>
      </c>
      <c r="K19" s="4" t="s">
        <v>68</v>
      </c>
      <c r="L19" s="4" t="s">
        <v>311</v>
      </c>
      <c r="M19" s="4" t="s">
        <v>360</v>
      </c>
      <c r="N19" s="4" t="s">
        <v>68</v>
      </c>
      <c r="O19" s="4" t="s">
        <v>311</v>
      </c>
      <c r="P19" s="4" t="s">
        <v>360</v>
      </c>
      <c r="Q19" s="4" t="s">
        <v>68</v>
      </c>
      <c r="R19" s="4" t="s">
        <v>311</v>
      </c>
      <c r="S19" s="4" t="s">
        <v>360</v>
      </c>
      <c r="T19" s="4" t="s">
        <v>68</v>
      </c>
      <c r="U19" s="4" t="s">
        <v>311</v>
      </c>
      <c r="V19" s="10"/>
      <c r="W19" s="10"/>
    </row>
    <row r="20" ht="57" customHeight="1" spans="1:23">
      <c r="A20" s="43"/>
      <c r="B20" s="43"/>
      <c r="C20" s="43"/>
      <c r="D20" s="44" t="s">
        <v>323</v>
      </c>
      <c r="E20" s="43" t="s">
        <v>116</v>
      </c>
      <c r="F20" s="43" t="s">
        <v>63</v>
      </c>
      <c r="G20" s="10" t="s">
        <v>380</v>
      </c>
      <c r="H20" s="10" t="s">
        <v>381</v>
      </c>
      <c r="I20" s="10" t="s">
        <v>374</v>
      </c>
      <c r="J20" s="10"/>
      <c r="K20" s="10" t="s">
        <v>382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 t="s">
        <v>95</v>
      </c>
      <c r="W20" s="25" t="s">
        <v>324</v>
      </c>
    </row>
    <row r="21" spans="1:2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="2" customFormat="1" ht="18.75" spans="1:23">
      <c r="A22" s="16" t="s">
        <v>350</v>
      </c>
      <c r="B22" s="17"/>
      <c r="C22" s="17"/>
      <c r="D22" s="17"/>
      <c r="E22" s="18"/>
      <c r="F22" s="19"/>
      <c r="G22" s="27"/>
      <c r="H22" s="34"/>
      <c r="I22" s="34"/>
      <c r="J22" s="16" t="s">
        <v>337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17"/>
      <c r="W22" s="24"/>
    </row>
    <row r="23" ht="16.5" spans="1:23">
      <c r="A23" s="20" t="s">
        <v>384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A22:E22"/>
    <mergeCell ref="F22:G22"/>
    <mergeCell ref="J22:U22"/>
    <mergeCell ref="A23:W23"/>
    <mergeCell ref="A2:A3"/>
    <mergeCell ref="A4:A7"/>
    <mergeCell ref="A8:A9"/>
    <mergeCell ref="A10:A13"/>
    <mergeCell ref="A15:A16"/>
    <mergeCell ref="A17:A20"/>
    <mergeCell ref="B2:B3"/>
    <mergeCell ref="B4:B7"/>
    <mergeCell ref="B8:B9"/>
    <mergeCell ref="B10:B13"/>
    <mergeCell ref="B15:B16"/>
    <mergeCell ref="B17:B20"/>
    <mergeCell ref="C2:C3"/>
    <mergeCell ref="C4:C7"/>
    <mergeCell ref="C8:C9"/>
    <mergeCell ref="C10:C13"/>
    <mergeCell ref="C15:C16"/>
    <mergeCell ref="C17:C20"/>
    <mergeCell ref="D2:D3"/>
    <mergeCell ref="D4:D7"/>
    <mergeCell ref="D8:D9"/>
    <mergeCell ref="D10:D13"/>
    <mergeCell ref="D15:D16"/>
    <mergeCell ref="D17:D20"/>
    <mergeCell ref="E2:E3"/>
    <mergeCell ref="E4:E7"/>
    <mergeCell ref="E8:E9"/>
    <mergeCell ref="E10:E13"/>
    <mergeCell ref="E15:E16"/>
    <mergeCell ref="E17:E20"/>
    <mergeCell ref="F2:F3"/>
    <mergeCell ref="F4:F7"/>
    <mergeCell ref="F8:F9"/>
    <mergeCell ref="F10:F13"/>
    <mergeCell ref="F15:F16"/>
    <mergeCell ref="F17:F20"/>
    <mergeCell ref="V2:V3"/>
    <mergeCell ref="W2:W3"/>
  </mergeCells>
  <dataValidations count="1">
    <dataValidation type="list" allowBlank="1" showInputMessage="1" showErrorMessage="1" sqref="W1 W7 W8 W9 W13 W14 W15 W16 W20 W4:W6 W10:W12 W17:W19 W21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/>
  <cols>
    <col min="1" max="1" width="9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28" t="s">
        <v>386</v>
      </c>
      <c r="B2" s="29" t="s">
        <v>307</v>
      </c>
      <c r="C2" s="29" t="s">
        <v>308</v>
      </c>
      <c r="D2" s="29" t="s">
        <v>309</v>
      </c>
      <c r="E2" s="29" t="s">
        <v>310</v>
      </c>
      <c r="F2" s="29" t="s">
        <v>311</v>
      </c>
      <c r="G2" s="28" t="s">
        <v>387</v>
      </c>
      <c r="H2" s="28" t="s">
        <v>388</v>
      </c>
      <c r="I2" s="28" t="s">
        <v>389</v>
      </c>
      <c r="J2" s="28" t="s">
        <v>388</v>
      </c>
      <c r="K2" s="28" t="s">
        <v>390</v>
      </c>
      <c r="L2" s="28" t="s">
        <v>388</v>
      </c>
      <c r="M2" s="29" t="s">
        <v>359</v>
      </c>
      <c r="N2" s="29" t="s">
        <v>320</v>
      </c>
    </row>
    <row r="3" spans="1:14">
      <c r="A3" s="30"/>
      <c r="B3" s="10"/>
      <c r="C3" s="10"/>
      <c r="D3" s="10"/>
      <c r="E3" s="10"/>
      <c r="F3" s="10"/>
      <c r="G3" s="10"/>
      <c r="H3" s="10"/>
      <c r="I3" s="33"/>
      <c r="J3" s="10"/>
      <c r="K3" s="10"/>
      <c r="L3" s="10"/>
      <c r="M3" s="10"/>
      <c r="N3" s="10"/>
    </row>
    <row r="4" ht="16.5" spans="1:14">
      <c r="A4" s="31" t="s">
        <v>386</v>
      </c>
      <c r="B4" s="32" t="s">
        <v>391</v>
      </c>
      <c r="C4" s="32" t="s">
        <v>360</v>
      </c>
      <c r="D4" s="32" t="s">
        <v>309</v>
      </c>
      <c r="E4" s="29" t="s">
        <v>310</v>
      </c>
      <c r="F4" s="29" t="s">
        <v>311</v>
      </c>
      <c r="G4" s="28" t="s">
        <v>387</v>
      </c>
      <c r="H4" s="28" t="s">
        <v>388</v>
      </c>
      <c r="I4" s="28" t="s">
        <v>389</v>
      </c>
      <c r="J4" s="28" t="s">
        <v>388</v>
      </c>
      <c r="K4" s="28" t="s">
        <v>390</v>
      </c>
      <c r="L4" s="28" t="s">
        <v>388</v>
      </c>
      <c r="M4" s="29" t="s">
        <v>359</v>
      </c>
      <c r="N4" s="29" t="s">
        <v>320</v>
      </c>
    </row>
    <row r="5" spans="1:14">
      <c r="A5" s="30"/>
      <c r="B5" s="10"/>
      <c r="C5" s="10"/>
      <c r="D5" s="10"/>
      <c r="E5" s="10"/>
      <c r="F5" s="10"/>
      <c r="G5" s="33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392</v>
      </c>
      <c r="B11" s="17"/>
      <c r="C11" s="17"/>
      <c r="D11" s="18"/>
      <c r="E11" s="19"/>
      <c r="F11" s="34"/>
      <c r="G11" s="27"/>
      <c r="H11" s="34"/>
      <c r="I11" s="16" t="s">
        <v>337</v>
      </c>
      <c r="J11" s="17"/>
      <c r="K11" s="17"/>
      <c r="L11" s="17"/>
      <c r="M11" s="17"/>
      <c r="N11" s="24"/>
    </row>
    <row r="12" ht="16.5" spans="1:14">
      <c r="A12" s="20" t="s">
        <v>393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topLeftCell="C1" workbookViewId="0">
      <selection activeCell="F3" sqref="F3"/>
    </sheetView>
  </sheetViews>
  <sheetFormatPr defaultColWidth="9" defaultRowHeight="14.25"/>
  <cols>
    <col min="1" max="1" width="10.9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353</v>
      </c>
      <c r="B2" s="5" t="s">
        <v>311</v>
      </c>
      <c r="C2" s="5" t="s">
        <v>307</v>
      </c>
      <c r="D2" s="5" t="s">
        <v>308</v>
      </c>
      <c r="E2" s="5" t="s">
        <v>309</v>
      </c>
      <c r="F2" s="5" t="s">
        <v>310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359</v>
      </c>
      <c r="L2" s="5" t="s">
        <v>320</v>
      </c>
    </row>
    <row r="3" ht="42.75" spans="1:12">
      <c r="A3" s="25" t="s">
        <v>361</v>
      </c>
      <c r="B3" s="25"/>
      <c r="C3" s="10" t="s">
        <v>322</v>
      </c>
      <c r="D3" s="11" t="s">
        <v>323</v>
      </c>
      <c r="E3" s="11" t="s">
        <v>118</v>
      </c>
      <c r="F3" s="11" t="s">
        <v>63</v>
      </c>
      <c r="G3" s="26" t="s">
        <v>399</v>
      </c>
      <c r="H3" s="25" t="s">
        <v>400</v>
      </c>
      <c r="I3" s="25" t="s">
        <v>400</v>
      </c>
      <c r="J3" s="10"/>
      <c r="K3" s="10"/>
      <c r="L3" s="10" t="s">
        <v>324</v>
      </c>
    </row>
    <row r="4" ht="42.75" spans="1:12">
      <c r="A4" s="25" t="s">
        <v>361</v>
      </c>
      <c r="B4" s="25"/>
      <c r="C4" s="10" t="s">
        <v>327</v>
      </c>
      <c r="D4" s="11" t="s">
        <v>323</v>
      </c>
      <c r="E4" s="11" t="s">
        <v>117</v>
      </c>
      <c r="F4" s="11" t="s">
        <v>63</v>
      </c>
      <c r="G4" s="26" t="s">
        <v>399</v>
      </c>
      <c r="H4" s="25" t="s">
        <v>400</v>
      </c>
      <c r="I4" s="25" t="s">
        <v>400</v>
      </c>
      <c r="J4" s="10"/>
      <c r="K4" s="10"/>
      <c r="L4" s="10" t="s">
        <v>324</v>
      </c>
    </row>
    <row r="5" ht="42.75" spans="1:12">
      <c r="A5" s="25" t="s">
        <v>361</v>
      </c>
      <c r="B5" s="25"/>
      <c r="C5" s="10" t="s">
        <v>329</v>
      </c>
      <c r="D5" s="11" t="s">
        <v>323</v>
      </c>
      <c r="E5" s="11" t="s">
        <v>116</v>
      </c>
      <c r="F5" s="11" t="s">
        <v>63</v>
      </c>
      <c r="G5" s="26" t="s">
        <v>399</v>
      </c>
      <c r="H5" s="25" t="s">
        <v>400</v>
      </c>
      <c r="I5" s="25" t="s">
        <v>400</v>
      </c>
      <c r="J5" s="9"/>
      <c r="K5" s="9"/>
      <c r="L5" s="10" t="s">
        <v>324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6" t="s">
        <v>401</v>
      </c>
      <c r="B8" s="17"/>
      <c r="C8" s="17"/>
      <c r="D8" s="17"/>
      <c r="E8" s="18"/>
      <c r="F8" s="19"/>
      <c r="G8" s="27"/>
      <c r="H8" s="16" t="s">
        <v>337</v>
      </c>
      <c r="I8" s="17"/>
      <c r="J8" s="17"/>
      <c r="K8" s="17"/>
      <c r="L8" s="24"/>
    </row>
    <row r="9" ht="16.5" spans="1:12">
      <c r="A9" s="20" t="s">
        <v>402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5 L3:L4 L6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306</v>
      </c>
      <c r="B2" s="5" t="s">
        <v>311</v>
      </c>
      <c r="C2" s="5" t="s">
        <v>360</v>
      </c>
      <c r="D2" s="5" t="s">
        <v>309</v>
      </c>
      <c r="E2" s="5" t="s">
        <v>310</v>
      </c>
      <c r="F2" s="4" t="s">
        <v>404</v>
      </c>
      <c r="G2" s="4" t="s">
        <v>341</v>
      </c>
      <c r="H2" s="6" t="s">
        <v>342</v>
      </c>
      <c r="I2" s="22" t="s">
        <v>344</v>
      </c>
    </row>
    <row r="3" s="1" customFormat="1" ht="16.5" spans="1:9">
      <c r="A3" s="4"/>
      <c r="B3" s="7"/>
      <c r="C3" s="7"/>
      <c r="D3" s="7"/>
      <c r="E3" s="7"/>
      <c r="F3" s="4" t="s">
        <v>405</v>
      </c>
      <c r="G3" s="4" t="s">
        <v>345</v>
      </c>
      <c r="H3" s="8"/>
      <c r="I3" s="23"/>
    </row>
    <row r="4" spans="1:9">
      <c r="A4" s="9">
        <v>1</v>
      </c>
      <c r="B4" s="9"/>
      <c r="C4" s="10" t="s">
        <v>382</v>
      </c>
      <c r="D4" s="10" t="s">
        <v>406</v>
      </c>
      <c r="E4" s="11" t="s">
        <v>63</v>
      </c>
      <c r="F4" s="12">
        <v>0.025</v>
      </c>
      <c r="G4" s="13">
        <v>0.01</v>
      </c>
      <c r="H4" s="12">
        <v>0.035</v>
      </c>
      <c r="I4" s="10" t="s">
        <v>324</v>
      </c>
    </row>
    <row r="5" spans="1:9">
      <c r="A5" s="9">
        <v>2</v>
      </c>
      <c r="B5" s="9"/>
      <c r="C5" s="10" t="s">
        <v>407</v>
      </c>
      <c r="D5" s="10" t="s">
        <v>408</v>
      </c>
      <c r="E5" s="11" t="s">
        <v>63</v>
      </c>
      <c r="F5" s="12">
        <v>0.015</v>
      </c>
      <c r="G5" s="13">
        <v>0.01</v>
      </c>
      <c r="H5" s="12">
        <v>0.025</v>
      </c>
      <c r="I5" s="10" t="s">
        <v>324</v>
      </c>
    </row>
    <row r="6" spans="1:9">
      <c r="A6" s="9">
        <v>3</v>
      </c>
      <c r="B6" s="9"/>
      <c r="C6" s="10" t="s">
        <v>409</v>
      </c>
      <c r="D6" s="10" t="s">
        <v>116</v>
      </c>
      <c r="E6" s="11" t="s">
        <v>63</v>
      </c>
      <c r="F6" s="14">
        <v>0.02</v>
      </c>
      <c r="G6" s="13">
        <v>0.01</v>
      </c>
      <c r="H6" s="14">
        <v>0.03</v>
      </c>
      <c r="I6" s="10" t="s">
        <v>324</v>
      </c>
    </row>
    <row r="7" spans="1:9">
      <c r="A7" s="9">
        <v>4</v>
      </c>
      <c r="B7" s="9"/>
      <c r="C7" s="10" t="s">
        <v>409</v>
      </c>
      <c r="D7" s="10" t="s">
        <v>118</v>
      </c>
      <c r="E7" s="11" t="s">
        <v>63</v>
      </c>
      <c r="F7" s="13">
        <v>0.02</v>
      </c>
      <c r="G7" s="13">
        <v>0.01</v>
      </c>
      <c r="H7" s="14">
        <v>0.03</v>
      </c>
      <c r="I7" s="10" t="s">
        <v>324</v>
      </c>
    </row>
    <row r="8" spans="1:9">
      <c r="A8" s="9">
        <v>5</v>
      </c>
      <c r="B8" s="9"/>
      <c r="C8" s="10" t="s">
        <v>409</v>
      </c>
      <c r="D8" s="10" t="s">
        <v>117</v>
      </c>
      <c r="E8" s="11" t="s">
        <v>63</v>
      </c>
      <c r="F8" s="15">
        <v>0.015</v>
      </c>
      <c r="G8" s="13">
        <v>0.01</v>
      </c>
      <c r="H8" s="12">
        <v>0.025</v>
      </c>
      <c r="I8" s="10" t="s">
        <v>324</v>
      </c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401</v>
      </c>
      <c r="B11" s="17"/>
      <c r="C11" s="17"/>
      <c r="D11" s="18"/>
      <c r="E11" s="19"/>
      <c r="F11" s="16" t="s">
        <v>337</v>
      </c>
      <c r="G11" s="17"/>
      <c r="H11" s="18"/>
      <c r="I11" s="24"/>
    </row>
    <row r="12" ht="16.5" spans="1:9">
      <c r="A12" s="20" t="s">
        <v>410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8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8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8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8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8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8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8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3" workbookViewId="0">
      <selection activeCell="B8" sqref="B8:C8"/>
    </sheetView>
  </sheetViews>
  <sheetFormatPr defaultColWidth="10.3333333333333" defaultRowHeight="16.5" customHeight="1"/>
  <cols>
    <col min="1" max="1" width="11.1166666666667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2" t="s">
        <v>58</v>
      </c>
      <c r="J2" s="262"/>
      <c r="K2" s="263"/>
    </row>
    <row r="3" ht="14.2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4.2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44895</v>
      </c>
      <c r="G4" s="197"/>
      <c r="H4" s="192" t="s">
        <v>65</v>
      </c>
      <c r="I4" s="195"/>
      <c r="J4" s="193" t="s">
        <v>66</v>
      </c>
      <c r="K4" s="194" t="s">
        <v>67</v>
      </c>
    </row>
    <row r="5" ht="14.2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44867</v>
      </c>
      <c r="G5" s="197"/>
      <c r="H5" s="192" t="s">
        <v>71</v>
      </c>
      <c r="I5" s="195"/>
      <c r="J5" s="193" t="s">
        <v>66</v>
      </c>
      <c r="K5" s="194" t="s">
        <v>67</v>
      </c>
    </row>
    <row r="6" ht="14.25" spans="1:11">
      <c r="A6" s="192" t="s">
        <v>72</v>
      </c>
      <c r="B6" s="201">
        <v>3</v>
      </c>
      <c r="C6" s="202">
        <v>5</v>
      </c>
      <c r="D6" s="198" t="s">
        <v>73</v>
      </c>
      <c r="E6" s="224"/>
      <c r="F6" s="196">
        <v>44894</v>
      </c>
      <c r="G6" s="197"/>
      <c r="H6" s="192" t="s">
        <v>74</v>
      </c>
      <c r="I6" s="195"/>
      <c r="J6" s="193" t="s">
        <v>66</v>
      </c>
      <c r="K6" s="194" t="s">
        <v>67</v>
      </c>
    </row>
    <row r="7" spans="1:11">
      <c r="A7" s="192" t="s">
        <v>75</v>
      </c>
      <c r="B7" s="206">
        <v>7241</v>
      </c>
      <c r="C7" s="207"/>
      <c r="D7" s="198" t="s">
        <v>76</v>
      </c>
      <c r="E7" s="223"/>
      <c r="F7" s="196">
        <v>44895</v>
      </c>
      <c r="G7" s="197"/>
      <c r="H7" s="192" t="s">
        <v>77</v>
      </c>
      <c r="I7" s="195"/>
      <c r="J7" s="193" t="s">
        <v>66</v>
      </c>
      <c r="K7" s="194" t="s">
        <v>67</v>
      </c>
    </row>
    <row r="8" ht="2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44895</v>
      </c>
      <c r="G8" s="215"/>
      <c r="H8" s="212" t="s">
        <v>81</v>
      </c>
      <c r="I8" s="213"/>
      <c r="J8" s="233" t="s">
        <v>66</v>
      </c>
      <c r="K8" s="272" t="s">
        <v>67</v>
      </c>
    </row>
    <row r="9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4" t="s">
        <v>86</v>
      </c>
    </row>
    <row r="12" ht="14.25" spans="1:11">
      <c r="A12" s="198" t="s">
        <v>90</v>
      </c>
      <c r="B12" s="222" t="s">
        <v>85</v>
      </c>
      <c r="C12" s="193" t="s">
        <v>86</v>
      </c>
      <c r="D12" s="223"/>
      <c r="E12" s="224" t="s">
        <v>91</v>
      </c>
      <c r="F12" s="222" t="s">
        <v>85</v>
      </c>
      <c r="G12" s="193" t="s">
        <v>86</v>
      </c>
      <c r="H12" s="193" t="s">
        <v>88</v>
      </c>
      <c r="I12" s="224" t="s">
        <v>92</v>
      </c>
      <c r="J12" s="222" t="s">
        <v>85</v>
      </c>
      <c r="K12" s="194" t="s">
        <v>86</v>
      </c>
    </row>
    <row r="13" ht="14.25" spans="1:11">
      <c r="A13" s="198" t="s">
        <v>93</v>
      </c>
      <c r="B13" s="222" t="s">
        <v>85</v>
      </c>
      <c r="C13" s="193" t="s">
        <v>86</v>
      </c>
      <c r="D13" s="223"/>
      <c r="E13" s="224" t="s">
        <v>94</v>
      </c>
      <c r="F13" s="193" t="s">
        <v>95</v>
      </c>
      <c r="G13" s="193" t="s">
        <v>96</v>
      </c>
      <c r="H13" s="193" t="s">
        <v>88</v>
      </c>
      <c r="I13" s="224" t="s">
        <v>97</v>
      </c>
      <c r="J13" s="222" t="s">
        <v>85</v>
      </c>
      <c r="K13" s="194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5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4" t="s">
        <v>96</v>
      </c>
    </row>
    <row r="17" customHeight="1" spans="1:22">
      <c r="A17" s="205" t="s">
        <v>103</v>
      </c>
      <c r="B17" s="193" t="s">
        <v>95</v>
      </c>
      <c r="C17" s="193" t="s">
        <v>96</v>
      </c>
      <c r="D17" s="203"/>
      <c r="E17" s="239" t="s">
        <v>104</v>
      </c>
      <c r="F17" s="193" t="s">
        <v>95</v>
      </c>
      <c r="G17" s="193" t="s">
        <v>96</v>
      </c>
      <c r="H17" s="301"/>
      <c r="I17" s="239" t="s">
        <v>105</v>
      </c>
      <c r="J17" s="193" t="s">
        <v>95</v>
      </c>
      <c r="K17" s="194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s="286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109</v>
      </c>
      <c r="B21" s="239" t="s">
        <v>110</v>
      </c>
      <c r="C21" s="239" t="s">
        <v>111</v>
      </c>
      <c r="D21" s="239" t="s">
        <v>112</v>
      </c>
      <c r="E21" s="239" t="s">
        <v>113</v>
      </c>
      <c r="F21" s="239" t="s">
        <v>114</v>
      </c>
      <c r="G21" s="239"/>
      <c r="H21" s="239"/>
      <c r="I21" s="239"/>
      <c r="J21" s="239"/>
      <c r="K21" s="275" t="s">
        <v>115</v>
      </c>
    </row>
    <row r="22" customHeight="1" spans="1:11">
      <c r="A22" s="307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307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307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08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08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08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08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4.2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" spans="1:11">
      <c r="A34" s="105" t="s">
        <v>123</v>
      </c>
      <c r="B34" s="107"/>
      <c r="C34" s="193" t="s">
        <v>66</v>
      </c>
      <c r="D34" s="193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4.25" spans="1:11">
      <c r="A37" s="246" t="s">
        <v>127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4.25" spans="1:11">
      <c r="A38" s="246" t="s">
        <v>128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ht="15" spans="1:11">
      <c r="A44" s="290" t="s">
        <v>130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3"/>
    </row>
    <row r="45" ht="14.25" spans="1:11">
      <c r="A45" s="297" t="s">
        <v>131</v>
      </c>
      <c r="B45" s="294" t="s">
        <v>95</v>
      </c>
      <c r="C45" s="294" t="s">
        <v>96</v>
      </c>
      <c r="D45" s="294" t="s">
        <v>88</v>
      </c>
      <c r="E45" s="299" t="s">
        <v>132</v>
      </c>
      <c r="F45" s="294" t="s">
        <v>95</v>
      </c>
      <c r="G45" s="294" t="s">
        <v>96</v>
      </c>
      <c r="H45" s="294" t="s">
        <v>88</v>
      </c>
      <c r="I45" s="299" t="s">
        <v>133</v>
      </c>
      <c r="J45" s="294" t="s">
        <v>95</v>
      </c>
      <c r="K45" s="334" t="s">
        <v>96</v>
      </c>
    </row>
    <row r="46" ht="14.25" spans="1:11">
      <c r="A46" s="205" t="s">
        <v>87</v>
      </c>
      <c r="B46" s="193" t="s">
        <v>95</v>
      </c>
      <c r="C46" s="193" t="s">
        <v>96</v>
      </c>
      <c r="D46" s="193" t="s">
        <v>88</v>
      </c>
      <c r="E46" s="239" t="s">
        <v>94</v>
      </c>
      <c r="F46" s="193" t="s">
        <v>95</v>
      </c>
      <c r="G46" s="193" t="s">
        <v>96</v>
      </c>
      <c r="H46" s="193" t="s">
        <v>88</v>
      </c>
      <c r="I46" s="239" t="s">
        <v>105</v>
      </c>
      <c r="J46" s="193" t="s">
        <v>95</v>
      </c>
      <c r="K46" s="194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5"/>
    </row>
    <row r="48" ht="15" spans="1:11">
      <c r="A48" s="319" t="s">
        <v>134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" spans="1:11">
      <c r="A50" s="322" t="s">
        <v>135</v>
      </c>
      <c r="B50" s="323" t="s">
        <v>136</v>
      </c>
      <c r="C50" s="323"/>
      <c r="D50" s="324" t="s">
        <v>137</v>
      </c>
      <c r="E50" s="325" t="s">
        <v>138</v>
      </c>
      <c r="F50" s="326" t="s">
        <v>139</v>
      </c>
      <c r="G50" s="327">
        <v>44867</v>
      </c>
      <c r="H50" s="328" t="s">
        <v>140</v>
      </c>
      <c r="I50" s="347"/>
      <c r="J50" s="348" t="s">
        <v>141</v>
      </c>
      <c r="K50" s="349"/>
    </row>
    <row r="51" ht="15" spans="1:11">
      <c r="A51" s="319" t="s">
        <v>142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" spans="1:11">
      <c r="A53" s="322" t="s">
        <v>135</v>
      </c>
      <c r="B53" s="323" t="s">
        <v>136</v>
      </c>
      <c r="C53" s="323"/>
      <c r="D53" s="324" t="s">
        <v>137</v>
      </c>
      <c r="E53" s="331"/>
      <c r="F53" s="326" t="s">
        <v>143</v>
      </c>
      <c r="G53" s="327"/>
      <c r="H53" s="328" t="s">
        <v>140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100330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="90" zoomScaleNormal="90" workbookViewId="0">
      <selection activeCell="K12" sqref="K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 t="s">
        <v>155</v>
      </c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60" t="s">
        <v>157</v>
      </c>
      <c r="J6" s="60" t="s">
        <v>158</v>
      </c>
      <c r="K6" s="60" t="s">
        <v>159</v>
      </c>
      <c r="L6" s="60" t="s">
        <v>158</v>
      </c>
      <c r="M6" s="60" t="s">
        <v>157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60"/>
      <c r="J7" s="60"/>
      <c r="K7" s="60"/>
      <c r="L7" s="60"/>
      <c r="M7" s="60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60" t="s">
        <v>162</v>
      </c>
      <c r="J8" s="60" t="s">
        <v>158</v>
      </c>
      <c r="K8" s="60" t="s">
        <v>158</v>
      </c>
      <c r="L8" s="60" t="s">
        <v>158</v>
      </c>
      <c r="M8" s="60" t="s">
        <v>158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60" t="s">
        <v>158</v>
      </c>
      <c r="J9" s="60" t="s">
        <v>158</v>
      </c>
      <c r="K9" s="60" t="s">
        <v>158</v>
      </c>
      <c r="L9" s="60" t="s">
        <v>164</v>
      </c>
      <c r="M9" s="60" t="s">
        <v>158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60" t="s">
        <v>158</v>
      </c>
      <c r="J10" s="60" t="s">
        <v>158</v>
      </c>
      <c r="K10" s="60" t="s">
        <v>158</v>
      </c>
      <c r="L10" s="60" t="s">
        <v>158</v>
      </c>
      <c r="M10" s="60" t="s">
        <v>158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60" t="s">
        <v>167</v>
      </c>
      <c r="J11" s="60" t="s">
        <v>168</v>
      </c>
      <c r="K11" s="60" t="s">
        <v>169</v>
      </c>
      <c r="L11" s="60" t="s">
        <v>170</v>
      </c>
      <c r="M11" s="60" t="s">
        <v>168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60" t="s">
        <v>172</v>
      </c>
      <c r="J12" s="60" t="s">
        <v>173</v>
      </c>
      <c r="K12" s="60" t="s">
        <v>158</v>
      </c>
      <c r="L12" s="60" t="s">
        <v>164</v>
      </c>
      <c r="M12" s="60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60" t="s">
        <v>175</v>
      </c>
      <c r="J13" s="60" t="s">
        <v>176</v>
      </c>
      <c r="K13" s="60" t="s">
        <v>176</v>
      </c>
      <c r="L13" s="60" t="s">
        <v>176</v>
      </c>
      <c r="M13" s="60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60" t="s">
        <v>159</v>
      </c>
      <c r="J14" s="60" t="s">
        <v>158</v>
      </c>
      <c r="K14" s="60" t="s">
        <v>175</v>
      </c>
      <c r="L14" s="60" t="s">
        <v>175</v>
      </c>
      <c r="M14" s="60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60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60" t="s">
        <v>158</v>
      </c>
      <c r="J16" s="60" t="s">
        <v>158</v>
      </c>
      <c r="K16" s="60" t="s">
        <v>158</v>
      </c>
      <c r="L16" s="60" t="s">
        <v>158</v>
      </c>
      <c r="M16" s="60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7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60" t="s">
        <v>187</v>
      </c>
      <c r="J18" s="60" t="s">
        <v>176</v>
      </c>
      <c r="K18" s="60" t="s">
        <v>176</v>
      </c>
      <c r="L18" s="60" t="s">
        <v>188</v>
      </c>
      <c r="M18" s="60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60" t="s">
        <v>159</v>
      </c>
      <c r="J19" s="60" t="s">
        <v>158</v>
      </c>
      <c r="K19" s="60" t="s">
        <v>175</v>
      </c>
      <c r="L19" s="60" t="s">
        <v>175</v>
      </c>
      <c r="M19" s="60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60" t="s">
        <v>158</v>
      </c>
      <c r="J20" s="60" t="s">
        <v>158</v>
      </c>
      <c r="K20" s="60" t="s">
        <v>158</v>
      </c>
      <c r="L20" s="60" t="s">
        <v>158</v>
      </c>
      <c r="M20" s="60" t="s">
        <v>158</v>
      </c>
      <c r="N20" s="60"/>
    </row>
    <row r="21" ht="14.25" spans="1:14">
      <c r="A21" s="80" t="s">
        <v>124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161111111111111" right="0.161111111111111" top="0.2125" bottom="0.2125" header="0.5" footer="0.5"/>
  <pageSetup paperSize="9" scale="9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80" customWidth="1"/>
    <col min="2" max="16384" width="10" style="180"/>
  </cols>
  <sheetData>
    <row r="1" ht="22.5" customHeight="1" spans="1:11">
      <c r="A1" s="181" t="s">
        <v>195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262" t="s">
        <v>58</v>
      </c>
      <c r="J2" s="262"/>
      <c r="K2" s="263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44895</v>
      </c>
      <c r="G4" s="197"/>
      <c r="H4" s="192" t="s">
        <v>196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197</v>
      </c>
      <c r="E5" s="195"/>
      <c r="F5" s="199">
        <v>7241</v>
      </c>
      <c r="G5" s="200"/>
      <c r="H5" s="192" t="s">
        <v>198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3</v>
      </c>
      <c r="C6" s="202">
        <v>5</v>
      </c>
      <c r="D6" s="192" t="s">
        <v>199</v>
      </c>
      <c r="E6" s="195"/>
      <c r="F6" s="203">
        <v>1810</v>
      </c>
      <c r="G6" s="204"/>
      <c r="H6" s="205" t="s">
        <v>200</v>
      </c>
      <c r="I6" s="239"/>
      <c r="J6" s="239"/>
      <c r="K6" s="264"/>
    </row>
    <row r="7" customHeight="1" spans="1:11">
      <c r="A7" s="192" t="s">
        <v>75</v>
      </c>
      <c r="B7" s="206">
        <v>7241</v>
      </c>
      <c r="C7" s="207"/>
      <c r="D7" s="192" t="s">
        <v>201</v>
      </c>
      <c r="E7" s="195"/>
      <c r="F7" s="203"/>
      <c r="G7" s="204"/>
      <c r="H7" s="208"/>
      <c r="I7" s="193"/>
      <c r="J7" s="193"/>
      <c r="K7" s="194"/>
    </row>
    <row r="8" ht="34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44895</v>
      </c>
      <c r="G8" s="215"/>
      <c r="H8" s="212"/>
      <c r="I8" s="213"/>
      <c r="J8" s="213"/>
      <c r="K8" s="265"/>
    </row>
    <row r="9" customHeight="1" spans="1:11">
      <c r="A9" s="216" t="s">
        <v>202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6" t="s">
        <v>86</v>
      </c>
    </row>
    <row r="11" customHeight="1" spans="1:11">
      <c r="A11" s="198" t="s">
        <v>90</v>
      </c>
      <c r="B11" s="222" t="s">
        <v>85</v>
      </c>
      <c r="C11" s="193" t="s">
        <v>86</v>
      </c>
      <c r="D11" s="223"/>
      <c r="E11" s="224" t="s">
        <v>92</v>
      </c>
      <c r="F11" s="222" t="s">
        <v>85</v>
      </c>
      <c r="G11" s="193" t="s">
        <v>86</v>
      </c>
      <c r="H11" s="222"/>
      <c r="I11" s="224" t="s">
        <v>97</v>
      </c>
      <c r="J11" s="222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5"/>
    </row>
    <row r="13" customHeight="1" spans="1:11">
      <c r="A13" s="225" t="s">
        <v>203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/>
      <c r="B14" s="227"/>
      <c r="C14" s="227"/>
      <c r="D14" s="227"/>
      <c r="E14" s="227"/>
      <c r="F14" s="227"/>
      <c r="G14" s="227"/>
      <c r="H14" s="227"/>
      <c r="I14" s="267"/>
      <c r="J14" s="267"/>
      <c r="K14" s="268"/>
    </row>
    <row r="15" customHeight="1" spans="1:11">
      <c r="A15" s="228"/>
      <c r="B15" s="229"/>
      <c r="C15" s="229"/>
      <c r="D15" s="230"/>
      <c r="E15" s="231"/>
      <c r="F15" s="229"/>
      <c r="G15" s="229"/>
      <c r="H15" s="230"/>
      <c r="I15" s="269"/>
      <c r="J15" s="270"/>
      <c r="K15" s="271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2"/>
    </row>
    <row r="17" customHeight="1" spans="1:11">
      <c r="A17" s="225" t="s">
        <v>204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/>
      <c r="B18" s="227"/>
      <c r="C18" s="227"/>
      <c r="D18" s="227"/>
      <c r="E18" s="227"/>
      <c r="F18" s="227"/>
      <c r="G18" s="227"/>
      <c r="H18" s="227"/>
      <c r="I18" s="267"/>
      <c r="J18" s="267"/>
      <c r="K18" s="268"/>
    </row>
    <row r="19" customHeight="1" spans="1:11">
      <c r="A19" s="228"/>
      <c r="B19" s="229"/>
      <c r="C19" s="229"/>
      <c r="D19" s="230"/>
      <c r="E19" s="231"/>
      <c r="F19" s="229"/>
      <c r="G19" s="229"/>
      <c r="H19" s="230"/>
      <c r="I19" s="269"/>
      <c r="J19" s="270"/>
      <c r="K19" s="271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2"/>
    </row>
    <row r="21" customHeight="1" spans="1:11">
      <c r="A21" s="234" t="s">
        <v>121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customHeight="1" spans="1:11">
      <c r="A22" s="94" t="s">
        <v>122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5" t="s">
        <v>123</v>
      </c>
      <c r="B23" s="107"/>
      <c r="C23" s="193" t="s">
        <v>66</v>
      </c>
      <c r="D23" s="193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35" t="s">
        <v>205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customHeight="1" spans="1:11">
      <c r="A26" s="216" t="s">
        <v>130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6" t="s">
        <v>131</v>
      </c>
      <c r="B27" s="219" t="s">
        <v>95</v>
      </c>
      <c r="C27" s="219" t="s">
        <v>96</v>
      </c>
      <c r="D27" s="219" t="s">
        <v>88</v>
      </c>
      <c r="E27" s="187" t="s">
        <v>132</v>
      </c>
      <c r="F27" s="219" t="s">
        <v>95</v>
      </c>
      <c r="G27" s="219" t="s">
        <v>96</v>
      </c>
      <c r="H27" s="219" t="s">
        <v>88</v>
      </c>
      <c r="I27" s="187" t="s">
        <v>133</v>
      </c>
      <c r="J27" s="219" t="s">
        <v>95</v>
      </c>
      <c r="K27" s="266" t="s">
        <v>96</v>
      </c>
    </row>
    <row r="28" customHeight="1" spans="1:11">
      <c r="A28" s="205" t="s">
        <v>87</v>
      </c>
      <c r="B28" s="193" t="s">
        <v>95</v>
      </c>
      <c r="C28" s="193" t="s">
        <v>96</v>
      </c>
      <c r="D28" s="193" t="s">
        <v>88</v>
      </c>
      <c r="E28" s="239" t="s">
        <v>94</v>
      </c>
      <c r="F28" s="193" t="s">
        <v>95</v>
      </c>
      <c r="G28" s="193" t="s">
        <v>96</v>
      </c>
      <c r="H28" s="193" t="s">
        <v>88</v>
      </c>
      <c r="I28" s="239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customHeight="1" spans="1:11">
      <c r="A31" s="243" t="s">
        <v>206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customHeight="1" spans="1:11">
      <c r="A44" s="243" t="s">
        <v>207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248" t="s">
        <v>124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ht="21" customHeight="1" spans="1:11">
      <c r="A48" s="250" t="s">
        <v>135</v>
      </c>
      <c r="B48" s="251" t="s">
        <v>136</v>
      </c>
      <c r="C48" s="251"/>
      <c r="D48" s="252" t="s">
        <v>137</v>
      </c>
      <c r="E48" s="253" t="s">
        <v>138</v>
      </c>
      <c r="F48" s="252" t="s">
        <v>139</v>
      </c>
      <c r="G48" s="254">
        <v>44885</v>
      </c>
      <c r="H48" s="255" t="s">
        <v>140</v>
      </c>
      <c r="I48" s="255"/>
      <c r="J48" s="251" t="s">
        <v>141</v>
      </c>
      <c r="K48" s="280"/>
    </row>
    <row r="49" customHeight="1" spans="1:11">
      <c r="A49" s="256" t="s">
        <v>142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ht="21" customHeight="1" spans="1:11">
      <c r="A52" s="250" t="s">
        <v>135</v>
      </c>
      <c r="B52" s="251" t="s">
        <v>136</v>
      </c>
      <c r="C52" s="251"/>
      <c r="D52" s="252" t="s">
        <v>137</v>
      </c>
      <c r="E52" s="252"/>
      <c r="F52" s="252" t="s">
        <v>139</v>
      </c>
      <c r="G52" s="252"/>
      <c r="H52" s="255" t="s">
        <v>140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I25" sqref="I25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22.25" style="56" customWidth="1"/>
    <col min="10" max="10" width="14.5333333333333" style="56" customWidth="1"/>
    <col min="11" max="11" width="16" style="56" customWidth="1"/>
    <col min="12" max="12" width="11.5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172" t="s">
        <v>208</v>
      </c>
      <c r="J4" s="172" t="s">
        <v>209</v>
      </c>
      <c r="K4" s="172" t="s">
        <v>210</v>
      </c>
      <c r="L4" s="172" t="s">
        <v>211</v>
      </c>
      <c r="M4" s="173"/>
      <c r="N4" s="173"/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70" t="s">
        <v>151</v>
      </c>
      <c r="J5" s="70" t="s">
        <v>151</v>
      </c>
      <c r="K5" s="69" t="s">
        <v>152</v>
      </c>
      <c r="L5" s="69" t="s">
        <v>152</v>
      </c>
      <c r="M5" s="69"/>
      <c r="N5" s="88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8" t="s">
        <v>212</v>
      </c>
      <c r="J6" s="88" t="s">
        <v>213</v>
      </c>
      <c r="K6" s="88" t="s">
        <v>170</v>
      </c>
      <c r="L6" s="88" t="s">
        <v>214</v>
      </c>
      <c r="M6" s="60"/>
      <c r="N6" s="88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8" t="s">
        <v>180</v>
      </c>
      <c r="J7" s="88" t="s">
        <v>215</v>
      </c>
      <c r="K7" s="88" t="s">
        <v>183</v>
      </c>
      <c r="L7" s="88" t="s">
        <v>216</v>
      </c>
      <c r="M7" s="60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8" t="s">
        <v>183</v>
      </c>
      <c r="J8" s="88" t="s">
        <v>217</v>
      </c>
      <c r="K8" s="88" t="s">
        <v>218</v>
      </c>
      <c r="L8" s="88" t="s">
        <v>219</v>
      </c>
      <c r="M8" s="60"/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8" t="s">
        <v>220</v>
      </c>
      <c r="J9" s="88" t="s">
        <v>221</v>
      </c>
      <c r="K9" s="88" t="s">
        <v>220</v>
      </c>
      <c r="L9" s="88" t="s">
        <v>222</v>
      </c>
      <c r="M9" s="60"/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223</v>
      </c>
      <c r="J10" s="88" t="s">
        <v>224</v>
      </c>
      <c r="K10" s="88" t="s">
        <v>225</v>
      </c>
      <c r="L10" s="88" t="s">
        <v>226</v>
      </c>
      <c r="M10" s="60"/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221</v>
      </c>
      <c r="J11" s="88" t="s">
        <v>227</v>
      </c>
      <c r="K11" s="88" t="s">
        <v>220</v>
      </c>
      <c r="L11" s="88" t="s">
        <v>220</v>
      </c>
      <c r="M11" s="60"/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8" t="s">
        <v>212</v>
      </c>
      <c r="J12" s="88" t="s">
        <v>213</v>
      </c>
      <c r="K12" s="88" t="s">
        <v>170</v>
      </c>
      <c r="L12" s="88" t="s">
        <v>214</v>
      </c>
      <c r="M12" s="60"/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8" t="s">
        <v>221</v>
      </c>
      <c r="J13" s="88" t="s">
        <v>227</v>
      </c>
      <c r="K13" s="88" t="s">
        <v>220</v>
      </c>
      <c r="L13" s="88" t="s">
        <v>220</v>
      </c>
      <c r="M13" s="60"/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8" t="s">
        <v>224</v>
      </c>
      <c r="J14" s="88" t="s">
        <v>183</v>
      </c>
      <c r="K14" s="88" t="s">
        <v>223</v>
      </c>
      <c r="L14" s="88" t="s">
        <v>228</v>
      </c>
      <c r="M14" s="60"/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8" t="s">
        <v>221</v>
      </c>
      <c r="J15" s="88" t="s">
        <v>227</v>
      </c>
      <c r="K15" s="88" t="s">
        <v>220</v>
      </c>
      <c r="L15" s="88" t="s">
        <v>220</v>
      </c>
      <c r="M15" s="60"/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8" t="s">
        <v>158</v>
      </c>
      <c r="J16" s="88" t="s">
        <v>158</v>
      </c>
      <c r="K16" s="88" t="s">
        <v>224</v>
      </c>
      <c r="L16" s="88" t="s">
        <v>224</v>
      </c>
      <c r="M16" s="60"/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223</v>
      </c>
      <c r="J17" s="88" t="s">
        <v>224</v>
      </c>
      <c r="K17" s="88" t="s">
        <v>225</v>
      </c>
      <c r="L17" s="88" t="s">
        <v>226</v>
      </c>
      <c r="M17" s="60"/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8" t="s">
        <v>180</v>
      </c>
      <c r="J18" s="88" t="s">
        <v>229</v>
      </c>
      <c r="K18" s="88" t="s">
        <v>226</v>
      </c>
      <c r="L18" s="88" t="s">
        <v>225</v>
      </c>
      <c r="M18" s="60"/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8" t="s">
        <v>224</v>
      </c>
      <c r="J19" s="88" t="s">
        <v>183</v>
      </c>
      <c r="K19" s="88" t="s">
        <v>223</v>
      </c>
      <c r="L19" s="88" t="s">
        <v>228</v>
      </c>
      <c r="M19" s="60"/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8" t="s">
        <v>223</v>
      </c>
      <c r="J20" s="88" t="s">
        <v>224</v>
      </c>
      <c r="K20" s="88" t="s">
        <v>225</v>
      </c>
      <c r="L20" s="88" t="s">
        <v>226</v>
      </c>
      <c r="M20" s="60"/>
      <c r="N20" s="60"/>
    </row>
    <row r="21" s="57" customFormat="1" ht="29" customHeight="1" spans="1:14">
      <c r="A21" s="166"/>
      <c r="B21" s="167"/>
      <c r="C21" s="167"/>
      <c r="D21" s="73"/>
      <c r="E21" s="167"/>
      <c r="F21" s="167"/>
      <c r="G21" s="167"/>
      <c r="H21" s="168"/>
      <c r="I21" s="60" t="s">
        <v>158</v>
      </c>
      <c r="J21" s="60" t="s">
        <v>158</v>
      </c>
      <c r="K21" s="60" t="s">
        <v>158</v>
      </c>
      <c r="L21" s="60" t="s">
        <v>158</v>
      </c>
      <c r="M21" s="174"/>
      <c r="N21" s="175"/>
    </row>
    <row r="22" s="56" customFormat="1" ht="18.75" spans="1:14">
      <c r="A22" s="169"/>
      <c r="B22" s="170"/>
      <c r="C22" s="170"/>
      <c r="D22" s="170"/>
      <c r="E22" s="170"/>
      <c r="F22" s="171"/>
      <c r="G22" s="170"/>
      <c r="H22" s="81"/>
      <c r="I22" s="176"/>
      <c r="J22" s="177"/>
      <c r="K22" s="176"/>
      <c r="L22" s="177"/>
      <c r="M22" s="178"/>
      <c r="N22" s="179"/>
    </row>
    <row r="23" s="56" customFormat="1" ht="15" spans="1:14">
      <c r="A23" s="56" t="s">
        <v>191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="56" customFormat="1" ht="14.25" spans="1:14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customHeight="1" spans="9:14">
      <c r="I25" s="80" t="s">
        <v>230</v>
      </c>
      <c r="J25" s="89"/>
      <c r="K25" s="80" t="s">
        <v>231</v>
      </c>
      <c r="L25" s="80"/>
      <c r="M25" s="80" t="s">
        <v>194</v>
      </c>
      <c r="N25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233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7241</v>
      </c>
      <c r="C3" s="101"/>
      <c r="D3" s="102" t="s">
        <v>234</v>
      </c>
      <c r="E3" s="103">
        <v>44895</v>
      </c>
      <c r="F3" s="103"/>
      <c r="G3" s="103"/>
      <c r="H3" s="104" t="s">
        <v>235</v>
      </c>
      <c r="I3" s="104"/>
      <c r="J3" s="104"/>
      <c r="K3" s="151"/>
    </row>
    <row r="4" spans="1:11">
      <c r="A4" s="105" t="s">
        <v>72</v>
      </c>
      <c r="B4" s="106">
        <v>3</v>
      </c>
      <c r="C4" s="106">
        <v>5</v>
      </c>
      <c r="D4" s="107" t="s">
        <v>236</v>
      </c>
      <c r="E4" s="108" t="s">
        <v>237</v>
      </c>
      <c r="F4" s="108"/>
      <c r="G4" s="108"/>
      <c r="H4" s="107" t="s">
        <v>238</v>
      </c>
      <c r="I4" s="107"/>
      <c r="J4" s="121" t="s">
        <v>66</v>
      </c>
      <c r="K4" s="152" t="s">
        <v>67</v>
      </c>
    </row>
    <row r="5" spans="1:11">
      <c r="A5" s="105" t="s">
        <v>239</v>
      </c>
      <c r="B5" s="101">
        <v>2</v>
      </c>
      <c r="C5" s="101"/>
      <c r="D5" s="102" t="s">
        <v>240</v>
      </c>
      <c r="E5" s="102" t="s">
        <v>241</v>
      </c>
      <c r="F5" s="102" t="s">
        <v>242</v>
      </c>
      <c r="G5" s="102" t="s">
        <v>243</v>
      </c>
      <c r="H5" s="107" t="s">
        <v>244</v>
      </c>
      <c r="I5" s="107"/>
      <c r="J5" s="121" t="s">
        <v>66</v>
      </c>
      <c r="K5" s="152" t="s">
        <v>67</v>
      </c>
    </row>
    <row r="6" spans="1:11">
      <c r="A6" s="109" t="s">
        <v>245</v>
      </c>
      <c r="B6" s="110">
        <v>98</v>
      </c>
      <c r="C6" s="110"/>
      <c r="D6" s="111" t="s">
        <v>246</v>
      </c>
      <c r="E6" s="112">
        <v>234</v>
      </c>
      <c r="F6" s="113"/>
      <c r="G6" s="111">
        <v>129</v>
      </c>
      <c r="H6" s="114" t="s">
        <v>247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248</v>
      </c>
      <c r="B8" s="98" t="s">
        <v>249</v>
      </c>
      <c r="C8" s="98" t="s">
        <v>250</v>
      </c>
      <c r="D8" s="98" t="s">
        <v>251</v>
      </c>
      <c r="E8" s="98" t="s">
        <v>252</v>
      </c>
      <c r="F8" s="98" t="s">
        <v>253</v>
      </c>
      <c r="G8" s="119" t="s">
        <v>254</v>
      </c>
      <c r="H8" s="120"/>
      <c r="I8" s="120"/>
      <c r="J8" s="120"/>
      <c r="K8" s="154"/>
    </row>
    <row r="9" spans="1:11">
      <c r="A9" s="105" t="s">
        <v>255</v>
      </c>
      <c r="B9" s="107"/>
      <c r="C9" s="121" t="s">
        <v>66</v>
      </c>
      <c r="D9" s="121" t="s">
        <v>67</v>
      </c>
      <c r="E9" s="102" t="s">
        <v>256</v>
      </c>
      <c r="F9" s="122" t="s">
        <v>257</v>
      </c>
      <c r="G9" s="123"/>
      <c r="H9" s="124"/>
      <c r="I9" s="124"/>
      <c r="J9" s="124"/>
      <c r="K9" s="155"/>
    </row>
    <row r="10" spans="1:11">
      <c r="A10" s="105" t="s">
        <v>258</v>
      </c>
      <c r="B10" s="107"/>
      <c r="C10" s="121" t="s">
        <v>66</v>
      </c>
      <c r="D10" s="121" t="s">
        <v>67</v>
      </c>
      <c r="E10" s="102" t="s">
        <v>259</v>
      </c>
      <c r="F10" s="122" t="s">
        <v>260</v>
      </c>
      <c r="G10" s="123" t="s">
        <v>261</v>
      </c>
      <c r="H10" s="124"/>
      <c r="I10" s="124"/>
      <c r="J10" s="124"/>
      <c r="K10" s="155"/>
    </row>
    <row r="11" spans="1:11">
      <c r="A11" s="125" t="s">
        <v>202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262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263</v>
      </c>
      <c r="J13" s="121" t="s">
        <v>85</v>
      </c>
      <c r="K13" s="152" t="s">
        <v>86</v>
      </c>
    </row>
    <row r="14" ht="15" spans="1:11">
      <c r="A14" s="109" t="s">
        <v>264</v>
      </c>
      <c r="B14" s="113" t="s">
        <v>85</v>
      </c>
      <c r="C14" s="113" t="s">
        <v>86</v>
      </c>
      <c r="D14" s="112"/>
      <c r="E14" s="111" t="s">
        <v>265</v>
      </c>
      <c r="F14" s="113" t="s">
        <v>85</v>
      </c>
      <c r="G14" s="113" t="s">
        <v>86</v>
      </c>
      <c r="H14" s="113"/>
      <c r="I14" s="111" t="s">
        <v>266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270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271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 t="s">
        <v>272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 t="s">
        <v>273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123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276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 t="s">
        <v>277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279</v>
      </c>
      <c r="B38" s="107"/>
      <c r="C38" s="107"/>
      <c r="D38" s="104" t="s">
        <v>280</v>
      </c>
      <c r="E38" s="104"/>
      <c r="F38" s="145" t="s">
        <v>281</v>
      </c>
      <c r="G38" s="146"/>
      <c r="H38" s="107" t="s">
        <v>282</v>
      </c>
      <c r="I38" s="107"/>
      <c r="J38" s="107" t="s">
        <v>283</v>
      </c>
      <c r="K38" s="158"/>
    </row>
    <row r="39" ht="18.75" customHeight="1" spans="1:13">
      <c r="A39" s="105" t="s">
        <v>124</v>
      </c>
      <c r="B39" s="107" t="s">
        <v>284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47" t="s">
        <v>285</v>
      </c>
      <c r="C42" s="147"/>
      <c r="D42" s="111" t="s">
        <v>286</v>
      </c>
      <c r="E42" s="112" t="s">
        <v>287</v>
      </c>
      <c r="F42" s="111" t="s">
        <v>139</v>
      </c>
      <c r="G42" s="148">
        <v>44893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80" zoomScaleNormal="80" workbookViewId="0">
      <selection activeCell="I12" sqref="I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5.1333333333333" style="56" customWidth="1"/>
    <col min="10" max="10" width="11.3833333333333" style="56" customWidth="1"/>
    <col min="11" max="11" width="13.625" style="56" customWidth="1"/>
    <col min="12" max="12" width="10.6916666666667" style="56" customWidth="1"/>
    <col min="13" max="13" width="14.625" style="56" customWidth="1"/>
    <col min="14" max="14" width="9.375" style="56" customWidth="1"/>
    <col min="15" max="16384" width="9" style="56"/>
  </cols>
  <sheetData>
    <row r="1" s="56" customFormat="1" ht="30" customHeight="1" spans="1:14">
      <c r="A1" s="58" t="s">
        <v>144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5" customHeight="1" spans="1:14">
      <c r="A2" s="60" t="s">
        <v>62</v>
      </c>
      <c r="B2" s="61" t="s">
        <v>63</v>
      </c>
      <c r="C2" s="62"/>
      <c r="D2" s="63" t="s">
        <v>145</v>
      </c>
      <c r="E2" s="64" t="s">
        <v>69</v>
      </c>
      <c r="F2" s="64"/>
      <c r="G2" s="64"/>
      <c r="H2" s="65"/>
      <c r="I2" s="82" t="s">
        <v>57</v>
      </c>
      <c r="J2" s="83" t="s">
        <v>58</v>
      </c>
      <c r="K2" s="84"/>
      <c r="L2" s="84"/>
      <c r="M2" s="84"/>
      <c r="N2" s="85"/>
    </row>
    <row r="3" s="57" customFormat="1" ht="23" customHeight="1" spans="1:14">
      <c r="A3" s="66" t="s">
        <v>146</v>
      </c>
      <c r="B3" s="67" t="s">
        <v>147</v>
      </c>
      <c r="C3" s="68"/>
      <c r="D3" s="68"/>
      <c r="E3" s="68"/>
      <c r="F3" s="68"/>
      <c r="G3" s="68"/>
      <c r="H3" s="60"/>
      <c r="I3" s="67" t="s">
        <v>148</v>
      </c>
      <c r="J3" s="68"/>
      <c r="K3" s="68"/>
      <c r="L3" s="68"/>
      <c r="M3" s="68"/>
      <c r="N3" s="68"/>
    </row>
    <row r="4" s="57" customFormat="1" ht="23" customHeight="1" spans="1:14">
      <c r="A4" s="68"/>
      <c r="B4" s="69" t="s">
        <v>110</v>
      </c>
      <c r="C4" s="70" t="s">
        <v>111</v>
      </c>
      <c r="D4" s="69" t="s">
        <v>112</v>
      </c>
      <c r="E4" s="69" t="s">
        <v>113</v>
      </c>
      <c r="F4" s="69" t="s">
        <v>114</v>
      </c>
      <c r="G4" s="69" t="s">
        <v>149</v>
      </c>
      <c r="H4" s="60"/>
      <c r="I4" s="69" t="s">
        <v>110</v>
      </c>
      <c r="J4" s="70" t="s">
        <v>111</v>
      </c>
      <c r="K4" s="69" t="s">
        <v>112</v>
      </c>
      <c r="L4" s="69" t="s">
        <v>113</v>
      </c>
      <c r="M4" s="69" t="s">
        <v>114</v>
      </c>
      <c r="N4" s="69" t="s">
        <v>149</v>
      </c>
    </row>
    <row r="5" s="57" customFormat="1" ht="23" customHeight="1" spans="1:14">
      <c r="A5" s="66"/>
      <c r="B5" s="69" t="s">
        <v>150</v>
      </c>
      <c r="C5" s="70" t="s">
        <v>151</v>
      </c>
      <c r="D5" s="69" t="s">
        <v>152</v>
      </c>
      <c r="E5" s="69" t="s">
        <v>153</v>
      </c>
      <c r="F5" s="69" t="s">
        <v>154</v>
      </c>
      <c r="G5" s="69" t="s">
        <v>155</v>
      </c>
      <c r="H5" s="60"/>
      <c r="I5" s="69" t="s">
        <v>150</v>
      </c>
      <c r="J5" s="70" t="s">
        <v>151</v>
      </c>
      <c r="K5" s="69" t="s">
        <v>152</v>
      </c>
      <c r="L5" s="69" t="s">
        <v>153</v>
      </c>
      <c r="M5" s="69" t="s">
        <v>154</v>
      </c>
      <c r="N5" s="69"/>
    </row>
    <row r="6" s="57" customFormat="1" ht="21" customHeight="1" spans="1:14">
      <c r="A6" s="71" t="s">
        <v>156</v>
      </c>
      <c r="B6" s="72">
        <f>C6-2</f>
        <v>60</v>
      </c>
      <c r="C6" s="73">
        <v>62</v>
      </c>
      <c r="D6" s="72">
        <f>C6+2</f>
        <v>64</v>
      </c>
      <c r="E6" s="72">
        <f>D6+2</f>
        <v>66</v>
      </c>
      <c r="F6" s="72">
        <f>E6+1</f>
        <v>67</v>
      </c>
      <c r="G6" s="72">
        <f>F6+1</f>
        <v>68</v>
      </c>
      <c r="H6" s="60"/>
      <c r="I6" s="86" t="s">
        <v>288</v>
      </c>
      <c r="J6" s="86" t="s">
        <v>289</v>
      </c>
      <c r="K6" s="86" t="s">
        <v>290</v>
      </c>
      <c r="L6" s="86" t="s">
        <v>225</v>
      </c>
      <c r="M6" s="86" t="s">
        <v>224</v>
      </c>
      <c r="N6" s="87"/>
    </row>
    <row r="7" s="57" customFormat="1" ht="21" customHeight="1" spans="1:14">
      <c r="A7" s="71" t="s">
        <v>160</v>
      </c>
      <c r="B7" s="72">
        <f>C7-2</f>
        <v>-2</v>
      </c>
      <c r="C7" s="73">
        <v>0</v>
      </c>
      <c r="D7" s="72">
        <f>C7+2</f>
        <v>2</v>
      </c>
      <c r="E7" s="72">
        <f>D7+2</f>
        <v>4</v>
      </c>
      <c r="F7" s="72">
        <f>E7+1</f>
        <v>5</v>
      </c>
      <c r="G7" s="72">
        <f>F7+1</f>
        <v>6</v>
      </c>
      <c r="H7" s="60"/>
      <c r="I7" s="86"/>
      <c r="J7" s="86"/>
      <c r="K7" s="86"/>
      <c r="L7" s="86"/>
      <c r="M7" s="86"/>
      <c r="N7" s="88"/>
    </row>
    <row r="8" s="57" customFormat="1" ht="21" customHeight="1" spans="1:14">
      <c r="A8" s="71" t="s">
        <v>161</v>
      </c>
      <c r="B8" s="72">
        <f t="shared" ref="B8:B10" si="0">C8-4</f>
        <v>94</v>
      </c>
      <c r="C8" s="73">
        <v>98</v>
      </c>
      <c r="D8" s="72">
        <f t="shared" ref="D8:D10" si="1">C8+4</f>
        <v>102</v>
      </c>
      <c r="E8" s="72">
        <f>D8+4</f>
        <v>106</v>
      </c>
      <c r="F8" s="72">
        <f t="shared" ref="F8:F10" si="2">E8+6</f>
        <v>112</v>
      </c>
      <c r="G8" s="72">
        <f>F8+6</f>
        <v>118</v>
      </c>
      <c r="H8" s="60"/>
      <c r="I8" s="86" t="s">
        <v>291</v>
      </c>
      <c r="J8" s="86" t="s">
        <v>158</v>
      </c>
      <c r="K8" s="86" t="s">
        <v>224</v>
      </c>
      <c r="L8" s="86" t="s">
        <v>292</v>
      </c>
      <c r="M8" s="86" t="s">
        <v>293</v>
      </c>
      <c r="N8" s="88"/>
    </row>
    <row r="9" s="57" customFormat="1" ht="21" customHeight="1" spans="1:14">
      <c r="A9" s="71" t="s">
        <v>163</v>
      </c>
      <c r="B9" s="72">
        <f t="shared" si="0"/>
        <v>86</v>
      </c>
      <c r="C9" s="73">
        <v>90</v>
      </c>
      <c r="D9" s="72">
        <f t="shared" si="1"/>
        <v>94</v>
      </c>
      <c r="E9" s="72">
        <f>D9+5</f>
        <v>99</v>
      </c>
      <c r="F9" s="72">
        <f t="shared" si="2"/>
        <v>105</v>
      </c>
      <c r="G9" s="72">
        <f>F9+7</f>
        <v>112</v>
      </c>
      <c r="H9" s="60"/>
      <c r="I9" s="86" t="s">
        <v>294</v>
      </c>
      <c r="J9" s="86" t="s">
        <v>295</v>
      </c>
      <c r="K9" s="86" t="s">
        <v>169</v>
      </c>
      <c r="L9" s="86" t="s">
        <v>170</v>
      </c>
      <c r="M9" s="86" t="s">
        <v>168</v>
      </c>
      <c r="N9" s="88"/>
    </row>
    <row r="10" s="57" customFormat="1" ht="21" customHeight="1" spans="1:14">
      <c r="A10" s="71" t="s">
        <v>165</v>
      </c>
      <c r="B10" s="72">
        <f t="shared" si="0"/>
        <v>98</v>
      </c>
      <c r="C10" s="73">
        <v>102</v>
      </c>
      <c r="D10" s="72">
        <f t="shared" si="1"/>
        <v>106</v>
      </c>
      <c r="E10" s="72">
        <f>D10+5</f>
        <v>111</v>
      </c>
      <c r="F10" s="72">
        <f t="shared" si="2"/>
        <v>117</v>
      </c>
      <c r="G10" s="72">
        <f>F10+7</f>
        <v>124</v>
      </c>
      <c r="H10" s="60"/>
      <c r="I10" s="88" t="s">
        <v>158</v>
      </c>
      <c r="J10" s="88" t="s">
        <v>184</v>
      </c>
      <c r="K10" s="88" t="s">
        <v>296</v>
      </c>
      <c r="L10" s="88" t="s">
        <v>183</v>
      </c>
      <c r="M10" s="88" t="s">
        <v>180</v>
      </c>
      <c r="N10" s="88"/>
    </row>
    <row r="11" s="57" customFormat="1" ht="21" customHeight="1" spans="1:14">
      <c r="A11" s="71" t="s">
        <v>166</v>
      </c>
      <c r="B11" s="72">
        <f>C11-1</f>
        <v>38</v>
      </c>
      <c r="C11" s="74">
        <v>39</v>
      </c>
      <c r="D11" s="72">
        <f>C11+1</f>
        <v>40</v>
      </c>
      <c r="E11" s="72">
        <f>D11+1</f>
        <v>41</v>
      </c>
      <c r="F11" s="72">
        <f>E11+1.2</f>
        <v>42.2</v>
      </c>
      <c r="G11" s="72">
        <f>F11+1.2</f>
        <v>43.4</v>
      </c>
      <c r="H11" s="60"/>
      <c r="I11" s="88" t="s">
        <v>183</v>
      </c>
      <c r="J11" s="88" t="s">
        <v>184</v>
      </c>
      <c r="K11" s="88" t="s">
        <v>296</v>
      </c>
      <c r="L11" s="88" t="s">
        <v>183</v>
      </c>
      <c r="M11" s="88" t="s">
        <v>180</v>
      </c>
      <c r="N11" s="88"/>
    </row>
    <row r="12" s="57" customFormat="1" ht="21" customHeight="1" spans="1:14">
      <c r="A12" s="75" t="s">
        <v>171</v>
      </c>
      <c r="B12" s="72">
        <f>C12-1</f>
        <v>59</v>
      </c>
      <c r="C12" s="74">
        <v>60</v>
      </c>
      <c r="D12" s="72">
        <f>C12+1</f>
        <v>61</v>
      </c>
      <c r="E12" s="72">
        <f>D12+1</f>
        <v>62</v>
      </c>
      <c r="F12" s="72">
        <f>E12+0.5</f>
        <v>62.5</v>
      </c>
      <c r="G12" s="72">
        <f>F12+0.5</f>
        <v>63</v>
      </c>
      <c r="H12" s="60"/>
      <c r="I12" s="86" t="s">
        <v>172</v>
      </c>
      <c r="J12" s="86" t="s">
        <v>297</v>
      </c>
      <c r="K12" s="86" t="s">
        <v>158</v>
      </c>
      <c r="L12" s="86" t="s">
        <v>164</v>
      </c>
      <c r="M12" s="86" t="s">
        <v>158</v>
      </c>
      <c r="N12" s="88"/>
    </row>
    <row r="13" s="57" customFormat="1" ht="21" customHeight="1" spans="1:14">
      <c r="A13" s="71" t="s">
        <v>174</v>
      </c>
      <c r="B13" s="72">
        <f>C13-0.8</f>
        <v>18.7</v>
      </c>
      <c r="C13" s="73">
        <v>19.5</v>
      </c>
      <c r="D13" s="72">
        <f>C13+0.8</f>
        <v>20.3</v>
      </c>
      <c r="E13" s="72">
        <f>D13+0.8</f>
        <v>21.1</v>
      </c>
      <c r="F13" s="72">
        <f>E13+1.3</f>
        <v>22.4</v>
      </c>
      <c r="G13" s="72">
        <f>F13+1.3</f>
        <v>23.7</v>
      </c>
      <c r="H13" s="60"/>
      <c r="I13" s="86" t="s">
        <v>176</v>
      </c>
      <c r="J13" s="86" t="s">
        <v>176</v>
      </c>
      <c r="K13" s="86" t="s">
        <v>175</v>
      </c>
      <c r="L13" s="86" t="s">
        <v>175</v>
      </c>
      <c r="M13" s="86" t="s">
        <v>176</v>
      </c>
      <c r="N13" s="88"/>
    </row>
    <row r="14" s="57" customFormat="1" ht="21" customHeight="1" spans="1:14">
      <c r="A14" s="71" t="s">
        <v>177</v>
      </c>
      <c r="B14" s="72">
        <f>C14-0.7</f>
        <v>15.3</v>
      </c>
      <c r="C14" s="73">
        <v>16</v>
      </c>
      <c r="D14" s="72">
        <f>C14+0.7</f>
        <v>16.7</v>
      </c>
      <c r="E14" s="72">
        <f>D14+0.7</f>
        <v>17.4</v>
      </c>
      <c r="F14" s="76">
        <f>E14+0.9</f>
        <v>18.3</v>
      </c>
      <c r="G14" s="76">
        <f>F14+0.9</f>
        <v>19.2</v>
      </c>
      <c r="H14" s="60"/>
      <c r="I14" s="86" t="s">
        <v>159</v>
      </c>
      <c r="J14" s="86" t="s">
        <v>158</v>
      </c>
      <c r="K14" s="86" t="s">
        <v>175</v>
      </c>
      <c r="L14" s="86" t="s">
        <v>175</v>
      </c>
      <c r="M14" s="86" t="s">
        <v>176</v>
      </c>
      <c r="N14" s="88"/>
    </row>
    <row r="15" s="57" customFormat="1" ht="21" customHeight="1" spans="1:14">
      <c r="A15" s="77" t="s">
        <v>178</v>
      </c>
      <c r="B15" s="78">
        <f t="shared" ref="B15:B19" si="3">C15-0.5</f>
        <v>10</v>
      </c>
      <c r="C15" s="79">
        <v>10.5</v>
      </c>
      <c r="D15" s="78">
        <f t="shared" ref="D15:D19" si="4">C15+0.5</f>
        <v>11</v>
      </c>
      <c r="E15" s="78">
        <f t="shared" ref="E15:E19" si="5">D15+0.5</f>
        <v>11.5</v>
      </c>
      <c r="F15" s="78">
        <f>E15+0.7</f>
        <v>12.2</v>
      </c>
      <c r="G15" s="78">
        <f>F15+0.7</f>
        <v>12.9</v>
      </c>
      <c r="H15" s="60"/>
      <c r="I15" s="86" t="s">
        <v>158</v>
      </c>
      <c r="J15" s="88" t="s">
        <v>179</v>
      </c>
      <c r="K15" s="88" t="s">
        <v>180</v>
      </c>
      <c r="L15" s="88" t="s">
        <v>179</v>
      </c>
      <c r="M15" s="88" t="s">
        <v>158</v>
      </c>
      <c r="N15" s="88"/>
    </row>
    <row r="16" s="57" customFormat="1" ht="21" customHeight="1" spans="1:14">
      <c r="A16" s="71" t="s">
        <v>181</v>
      </c>
      <c r="B16" s="72">
        <f>C16</f>
        <v>10</v>
      </c>
      <c r="C16" s="73">
        <v>10</v>
      </c>
      <c r="D16" s="72">
        <f t="shared" ref="D16:G16" si="6">C16</f>
        <v>10</v>
      </c>
      <c r="E16" s="72">
        <f t="shared" si="6"/>
        <v>10</v>
      </c>
      <c r="F16" s="72">
        <f t="shared" si="6"/>
        <v>10</v>
      </c>
      <c r="G16" s="72">
        <f t="shared" si="6"/>
        <v>10</v>
      </c>
      <c r="H16" s="60"/>
      <c r="I16" s="86" t="s">
        <v>158</v>
      </c>
      <c r="J16" s="86" t="s">
        <v>158</v>
      </c>
      <c r="K16" s="86" t="s">
        <v>158</v>
      </c>
      <c r="L16" s="86" t="s">
        <v>158</v>
      </c>
      <c r="M16" s="86" t="s">
        <v>158</v>
      </c>
      <c r="N16" s="88"/>
    </row>
    <row r="17" s="57" customFormat="1" ht="21" customHeight="1" spans="1:14">
      <c r="A17" s="71" t="s">
        <v>182</v>
      </c>
      <c r="B17" s="72">
        <f>C17-1</f>
        <v>48</v>
      </c>
      <c r="C17" s="73">
        <v>49</v>
      </c>
      <c r="D17" s="72">
        <f>C17+1</f>
        <v>50</v>
      </c>
      <c r="E17" s="72">
        <f>D17+1</f>
        <v>51</v>
      </c>
      <c r="F17" s="72">
        <f>E17+1.5</f>
        <v>52.5</v>
      </c>
      <c r="G17" s="72">
        <f>F17+1.5</f>
        <v>54</v>
      </c>
      <c r="H17" s="60"/>
      <c r="I17" s="88" t="s">
        <v>183</v>
      </c>
      <c r="J17" s="88" t="s">
        <v>184</v>
      </c>
      <c r="K17" s="88" t="s">
        <v>185</v>
      </c>
      <c r="L17" s="88" t="s">
        <v>183</v>
      </c>
      <c r="M17" s="88" t="s">
        <v>180</v>
      </c>
      <c r="N17" s="88"/>
    </row>
    <row r="18" s="57" customFormat="1" ht="21" customHeight="1" spans="1:14">
      <c r="A18" s="71" t="s">
        <v>186</v>
      </c>
      <c r="B18" s="72">
        <f t="shared" si="3"/>
        <v>34.5</v>
      </c>
      <c r="C18" s="73">
        <v>35</v>
      </c>
      <c r="D18" s="72">
        <f t="shared" si="4"/>
        <v>35.5</v>
      </c>
      <c r="E18" s="72">
        <f t="shared" si="5"/>
        <v>36</v>
      </c>
      <c r="F18" s="72">
        <f>E18+0.5</f>
        <v>36.5</v>
      </c>
      <c r="G18" s="72">
        <f t="shared" ref="G18:G20" si="7">F18</f>
        <v>36.5</v>
      </c>
      <c r="H18" s="60"/>
      <c r="I18" s="86" t="s">
        <v>187</v>
      </c>
      <c r="J18" s="86" t="s">
        <v>176</v>
      </c>
      <c r="K18" s="86" t="s">
        <v>176</v>
      </c>
      <c r="L18" s="86" t="s">
        <v>298</v>
      </c>
      <c r="M18" s="86" t="s">
        <v>176</v>
      </c>
      <c r="N18" s="88"/>
    </row>
    <row r="19" s="57" customFormat="1" ht="21" customHeight="1" spans="1:14">
      <c r="A19" s="71" t="s">
        <v>189</v>
      </c>
      <c r="B19" s="72">
        <f t="shared" si="3"/>
        <v>24</v>
      </c>
      <c r="C19" s="73">
        <v>24.5</v>
      </c>
      <c r="D19" s="72">
        <f t="shared" si="4"/>
        <v>25</v>
      </c>
      <c r="E19" s="72">
        <f t="shared" si="5"/>
        <v>25.5</v>
      </c>
      <c r="F19" s="76">
        <f>E19+0.75</f>
        <v>26.25</v>
      </c>
      <c r="G19" s="76">
        <f t="shared" si="7"/>
        <v>26.25</v>
      </c>
      <c r="H19" s="60"/>
      <c r="I19" s="86" t="s">
        <v>188</v>
      </c>
      <c r="J19" s="86" t="s">
        <v>187</v>
      </c>
      <c r="K19" s="86" t="s">
        <v>175</v>
      </c>
      <c r="L19" s="86" t="s">
        <v>175</v>
      </c>
      <c r="M19" s="86" t="s">
        <v>176</v>
      </c>
      <c r="N19" s="88"/>
    </row>
    <row r="20" s="57" customFormat="1" ht="21" customHeight="1" spans="1:14">
      <c r="A20" s="71" t="s">
        <v>190</v>
      </c>
      <c r="B20" s="72">
        <f>C20-1</f>
        <v>15</v>
      </c>
      <c r="C20" s="73">
        <v>16</v>
      </c>
      <c r="D20" s="72">
        <f>C20</f>
        <v>16</v>
      </c>
      <c r="E20" s="72">
        <f>D20+1.5</f>
        <v>17.5</v>
      </c>
      <c r="F20" s="72">
        <f>E20</f>
        <v>17.5</v>
      </c>
      <c r="G20" s="72">
        <f t="shared" si="7"/>
        <v>17.5</v>
      </c>
      <c r="H20" s="60"/>
      <c r="I20" s="86" t="s">
        <v>158</v>
      </c>
      <c r="J20" s="86" t="s">
        <v>158</v>
      </c>
      <c r="K20" s="86" t="s">
        <v>158</v>
      </c>
      <c r="L20" s="86" t="s">
        <v>158</v>
      </c>
      <c r="M20" s="86" t="s">
        <v>158</v>
      </c>
      <c r="N20" s="60"/>
    </row>
    <row r="21" s="57" customFormat="1" ht="14.25" spans="1:14">
      <c r="A21" s="80" t="s">
        <v>124</v>
      </c>
      <c r="B21" s="56"/>
      <c r="C21" s="56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56" customFormat="1" ht="14.25" spans="1:14">
      <c r="A22" s="56" t="s">
        <v>191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="56" customFormat="1" ht="14.25" spans="1:14">
      <c r="A23" s="81"/>
      <c r="B23" s="81"/>
      <c r="C23" s="81"/>
      <c r="D23" s="81"/>
      <c r="E23" s="81"/>
      <c r="F23" s="81"/>
      <c r="G23" s="81"/>
      <c r="H23" s="81"/>
      <c r="I23" s="80" t="s">
        <v>192</v>
      </c>
      <c r="J23" s="89"/>
      <c r="K23" s="80" t="s">
        <v>193</v>
      </c>
      <c r="L23" s="80"/>
      <c r="M23" s="80" t="s">
        <v>194</v>
      </c>
      <c r="N23" s="5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232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233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7241</v>
      </c>
      <c r="C3" s="101"/>
      <c r="D3" s="102" t="s">
        <v>234</v>
      </c>
      <c r="E3" s="103">
        <v>44895</v>
      </c>
      <c r="F3" s="103"/>
      <c r="G3" s="103"/>
      <c r="H3" s="104" t="s">
        <v>235</v>
      </c>
      <c r="I3" s="104"/>
      <c r="J3" s="104"/>
      <c r="K3" s="151"/>
    </row>
    <row r="4" spans="1:11">
      <c r="A4" s="105" t="s">
        <v>72</v>
      </c>
      <c r="B4" s="106">
        <v>3</v>
      </c>
      <c r="C4" s="106">
        <v>5</v>
      </c>
      <c r="D4" s="107" t="s">
        <v>236</v>
      </c>
      <c r="E4" s="108" t="s">
        <v>237</v>
      </c>
      <c r="F4" s="108"/>
      <c r="G4" s="108"/>
      <c r="H4" s="107" t="s">
        <v>238</v>
      </c>
      <c r="I4" s="107"/>
      <c r="J4" s="121" t="s">
        <v>66</v>
      </c>
      <c r="K4" s="152" t="s">
        <v>67</v>
      </c>
    </row>
    <row r="5" spans="1:11">
      <c r="A5" s="105" t="s">
        <v>239</v>
      </c>
      <c r="B5" s="101">
        <v>2</v>
      </c>
      <c r="C5" s="101"/>
      <c r="D5" s="102" t="s">
        <v>240</v>
      </c>
      <c r="E5" s="102" t="s">
        <v>299</v>
      </c>
      <c r="F5" s="102" t="s">
        <v>242</v>
      </c>
      <c r="G5" s="102" t="s">
        <v>237</v>
      </c>
      <c r="H5" s="107" t="s">
        <v>244</v>
      </c>
      <c r="I5" s="107"/>
      <c r="J5" s="121" t="s">
        <v>66</v>
      </c>
      <c r="K5" s="152" t="s">
        <v>67</v>
      </c>
    </row>
    <row r="6" ht="15" spans="1:11">
      <c r="A6" s="109" t="s">
        <v>245</v>
      </c>
      <c r="B6" s="110">
        <v>112</v>
      </c>
      <c r="C6" s="110"/>
      <c r="D6" s="111" t="s">
        <v>246</v>
      </c>
      <c r="E6" s="112"/>
      <c r="F6" s="113">
        <v>3189</v>
      </c>
      <c r="G6" s="111"/>
      <c r="H6" s="114" t="s">
        <v>247</v>
      </c>
      <c r="I6" s="114"/>
      <c r="J6" s="113" t="s">
        <v>66</v>
      </c>
      <c r="K6" s="153" t="s">
        <v>67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248</v>
      </c>
      <c r="B8" s="98" t="s">
        <v>249</v>
      </c>
      <c r="C8" s="98" t="s">
        <v>250</v>
      </c>
      <c r="D8" s="98" t="s">
        <v>251</v>
      </c>
      <c r="E8" s="98" t="s">
        <v>252</v>
      </c>
      <c r="F8" s="98" t="s">
        <v>253</v>
      </c>
      <c r="G8" s="119" t="s">
        <v>300</v>
      </c>
      <c r="H8" s="120"/>
      <c r="I8" s="120"/>
      <c r="J8" s="120"/>
      <c r="K8" s="154"/>
    </row>
    <row r="9" spans="1:11">
      <c r="A9" s="105" t="s">
        <v>255</v>
      </c>
      <c r="B9" s="107"/>
      <c r="C9" s="121" t="s">
        <v>66</v>
      </c>
      <c r="D9" s="121" t="s">
        <v>67</v>
      </c>
      <c r="E9" s="102" t="s">
        <v>256</v>
      </c>
      <c r="F9" s="122" t="s">
        <v>257</v>
      </c>
      <c r="G9" s="123"/>
      <c r="H9" s="124"/>
      <c r="I9" s="124"/>
      <c r="J9" s="124"/>
      <c r="K9" s="155"/>
    </row>
    <row r="10" spans="1:11">
      <c r="A10" s="105" t="s">
        <v>258</v>
      </c>
      <c r="B10" s="107"/>
      <c r="C10" s="121" t="s">
        <v>66</v>
      </c>
      <c r="D10" s="121" t="s">
        <v>67</v>
      </c>
      <c r="E10" s="102" t="s">
        <v>259</v>
      </c>
      <c r="F10" s="122" t="s">
        <v>260</v>
      </c>
      <c r="G10" s="123" t="s">
        <v>261</v>
      </c>
      <c r="H10" s="124"/>
      <c r="I10" s="124"/>
      <c r="J10" s="124"/>
      <c r="K10" s="155"/>
    </row>
    <row r="11" spans="1:11">
      <c r="A11" s="125" t="s">
        <v>202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262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263</v>
      </c>
      <c r="J13" s="121" t="s">
        <v>85</v>
      </c>
      <c r="K13" s="152" t="s">
        <v>86</v>
      </c>
    </row>
    <row r="14" ht="15" spans="1:11">
      <c r="A14" s="109" t="s">
        <v>264</v>
      </c>
      <c r="B14" s="113" t="s">
        <v>85</v>
      </c>
      <c r="C14" s="113" t="s">
        <v>86</v>
      </c>
      <c r="D14" s="112"/>
      <c r="E14" s="111" t="s">
        <v>265</v>
      </c>
      <c r="F14" s="113" t="s">
        <v>85</v>
      </c>
      <c r="G14" s="113" t="s">
        <v>86</v>
      </c>
      <c r="H14" s="113"/>
      <c r="I14" s="111" t="s">
        <v>266</v>
      </c>
      <c r="J14" s="113" t="s">
        <v>85</v>
      </c>
      <c r="K14" s="153" t="s">
        <v>86</v>
      </c>
    </row>
    <row r="15" ht="1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5" t="s">
        <v>268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269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301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302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 t="s">
        <v>303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5" t="s">
        <v>123</v>
      </c>
      <c r="B24" s="107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274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275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304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1" customFormat="1" ht="18.75" customHeight="1" spans="1:11">
      <c r="A38" s="105" t="s">
        <v>279</v>
      </c>
      <c r="B38" s="107"/>
      <c r="C38" s="107"/>
      <c r="D38" s="104" t="s">
        <v>280</v>
      </c>
      <c r="E38" s="104"/>
      <c r="F38" s="145" t="s">
        <v>281</v>
      </c>
      <c r="G38" s="146"/>
      <c r="H38" s="107" t="s">
        <v>282</v>
      </c>
      <c r="I38" s="107"/>
      <c r="J38" s="107" t="s">
        <v>283</v>
      </c>
      <c r="K38" s="158"/>
    </row>
    <row r="39" ht="18.75" customHeight="1" spans="1:13">
      <c r="A39" s="105" t="s">
        <v>124</v>
      </c>
      <c r="B39" s="107" t="s">
        <v>284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9" t="s">
        <v>135</v>
      </c>
      <c r="B42" s="147" t="s">
        <v>285</v>
      </c>
      <c r="C42" s="147"/>
      <c r="D42" s="111" t="s">
        <v>286</v>
      </c>
      <c r="E42" s="112" t="s">
        <v>287</v>
      </c>
      <c r="F42" s="111" t="s">
        <v>139</v>
      </c>
      <c r="G42" s="148">
        <v>44894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 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付汝亮</cp:lastModifiedBy>
  <dcterms:created xsi:type="dcterms:W3CDTF">2020-03-11T01:34:00Z</dcterms:created>
  <dcterms:modified xsi:type="dcterms:W3CDTF">2022-11-29T11:47:16Z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