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1421\11-15首期\"/>
    </mc:Choice>
  </mc:AlternateContent>
  <xr:revisionPtr revIDLastSave="0" documentId="13_ncr:1_{D398239E-7D4A-4611-9281-D6D6D5801C20}" xr6:coauthVersionLast="47" xr6:coauthVersionMax="47" xr10:uidLastSave="{00000000-0000-0000-0000-000000000000}"/>
  <bookViews>
    <workbookView xWindow="-120" yWindow="-120" windowWidth="20730" windowHeight="11160" tabRatio="834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5" l="1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H6" i="12"/>
  <c r="H5" i="12"/>
  <c r="H4" i="12"/>
  <c r="K8" i="8"/>
  <c r="K7" i="8"/>
  <c r="K6" i="8"/>
  <c r="K5" i="8"/>
  <c r="K4" i="8"/>
  <c r="N8" i="7"/>
  <c r="N7" i="7"/>
  <c r="N6" i="7"/>
  <c r="N5" i="7"/>
  <c r="N4" i="7"/>
  <c r="F18" i="19"/>
  <c r="D18" i="19"/>
  <c r="C18" i="19"/>
  <c r="F17" i="19"/>
  <c r="G17" i="19"/>
  <c r="H17" i="19"/>
  <c r="I17" i="19"/>
  <c r="D17" i="19"/>
  <c r="C17" i="19"/>
  <c r="F14" i="19"/>
  <c r="G14" i="19"/>
  <c r="H14" i="19"/>
  <c r="I14" i="19"/>
  <c r="D14" i="19"/>
  <c r="C14" i="19"/>
  <c r="F13" i="19"/>
  <c r="G13" i="19"/>
  <c r="H13" i="19"/>
  <c r="I13" i="19"/>
  <c r="D13" i="19"/>
  <c r="C13" i="19"/>
  <c r="F12" i="19"/>
  <c r="G12" i="19"/>
  <c r="H12" i="19"/>
  <c r="I12" i="19"/>
  <c r="D12" i="19"/>
  <c r="C12" i="19"/>
  <c r="F11" i="19"/>
  <c r="G11" i="19"/>
  <c r="H11" i="19"/>
  <c r="I11" i="19"/>
  <c r="D11" i="19"/>
  <c r="C11" i="19"/>
  <c r="F10" i="19"/>
  <c r="G10" i="19"/>
  <c r="H10" i="19"/>
  <c r="I10" i="19"/>
  <c r="D10" i="19"/>
  <c r="C10" i="19"/>
  <c r="F9" i="19"/>
  <c r="G9" i="19"/>
  <c r="H9" i="19"/>
  <c r="I9" i="19"/>
  <c r="D9" i="19"/>
  <c r="C9" i="19"/>
  <c r="F8" i="19"/>
  <c r="G8" i="19"/>
  <c r="H8" i="19"/>
  <c r="I8" i="19"/>
  <c r="D8" i="19"/>
  <c r="C8" i="19"/>
  <c r="F7" i="19"/>
  <c r="G7" i="19"/>
  <c r="H7" i="19"/>
  <c r="I7" i="19"/>
  <c r="D7" i="19"/>
  <c r="C7" i="19"/>
  <c r="F16" i="16"/>
  <c r="D16" i="16"/>
  <c r="C16" i="16"/>
  <c r="F15" i="16"/>
  <c r="G15" i="16"/>
  <c r="H15" i="16"/>
  <c r="D15" i="16"/>
  <c r="C15" i="16"/>
  <c r="F14" i="16"/>
  <c r="G14" i="16"/>
  <c r="H14" i="16"/>
  <c r="D14" i="16"/>
  <c r="C14" i="16"/>
  <c r="F13" i="16"/>
  <c r="G13" i="16"/>
  <c r="H13" i="16"/>
  <c r="D13" i="16"/>
  <c r="C13" i="16"/>
  <c r="F12" i="16"/>
  <c r="G12" i="16"/>
  <c r="H12" i="16"/>
  <c r="D12" i="16"/>
  <c r="C12" i="16"/>
  <c r="F11" i="16"/>
  <c r="G11" i="16"/>
  <c r="H11" i="16"/>
  <c r="D11" i="16"/>
  <c r="C11" i="16"/>
  <c r="F10" i="16"/>
  <c r="G10" i="16"/>
  <c r="H10" i="16"/>
  <c r="D10" i="16"/>
  <c r="C10" i="16"/>
  <c r="F9" i="16"/>
  <c r="G9" i="16"/>
  <c r="H9" i="16"/>
  <c r="D9" i="16"/>
  <c r="C9" i="16"/>
  <c r="F8" i="16"/>
  <c r="G8" i="16"/>
  <c r="H8" i="16"/>
  <c r="D8" i="16"/>
  <c r="C8" i="16"/>
  <c r="F7" i="16"/>
  <c r="G7" i="16"/>
  <c r="H7" i="16"/>
  <c r="D7" i="16"/>
  <c r="C7" i="16"/>
</calcChain>
</file>

<file path=xl/sharedStrings.xml><?xml version="1.0" encoding="utf-8"?>
<sst xmlns="http://schemas.openxmlformats.org/spreadsheetml/2006/main" count="1052" uniqueCount="368">
  <si>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</si>
  <si>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</si>
  <si>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</si>
  <si>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</si>
  <si>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</si>
  <si>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</si>
  <si>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</si>
  <si>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</si>
  <si>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</si>
  <si>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</si>
  <si>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</si>
  <si>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</si>
  <si>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</si>
  <si>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</si>
  <si>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</si>
  <si>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</si>
  <si>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</si>
  <si>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</si>
  <si>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</si>
  <si>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</si>
  <si>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</si>
  <si>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</si>
  <si>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</si>
  <si>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</si>
  <si>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</si>
  <si>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</si>
  <si>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</si>
  <si>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</si>
  <si>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</si>
  <si>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</si>
  <si>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</si>
  <si>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</si>
  <si>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</si>
  <si>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</si>
  <si>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</si>
  <si>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</si>
  <si>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</si>
  <si>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</si>
  <si>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</si>
  <si>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</si>
  <si>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</si>
  <si>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</si>
  <si>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</si>
  <si>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</si>
  <si>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</si>
  <si>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</si>
  <si>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</si>
  <si>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</si>
  <si>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</si>
  <si>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</si>
  <si>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</si>
  <si>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</si>
  <si>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</si>
  <si>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</si>
  <si>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</si>
  <si>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</si>
  <si>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</si>
  <si>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</si>
  <si>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</si>
  <si>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</si>
  <si>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</si>
  <si>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</si>
  <si>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TAJJAL81421</t>
  </si>
  <si>
    <t>合同交期</t>
  </si>
  <si>
    <t>产前确认样</t>
  </si>
  <si>
    <t>有</t>
  </si>
  <si>
    <t>无</t>
  </si>
  <si>
    <t>品名</t>
  </si>
  <si>
    <t>男式跑步训练长袖T恤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</si>
  <si>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</si>
  <si>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</si>
  <si>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</si>
  <si>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</si>
  <si>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</si>
  <si>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</si>
  <si>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</si>
  <si>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</si>
  <si>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</si>
  <si>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</si>
  <si>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</si>
  <si>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</si>
  <si>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</si>
  <si>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</si>
  <si>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</si>
  <si>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</si>
  <si>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</si>
  <si>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</si>
  <si>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</si>
  <si>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</si>
  <si>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</si>
  <si>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</si>
  <si>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</si>
  <si>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</si>
  <si>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</si>
  <si>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</si>
  <si>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</si>
  <si>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</si>
  <si>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</si>
  <si>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</si>
  <si>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</si>
  <si>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</si>
  <si>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</si>
  <si>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</si>
  <si>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</si>
  <si>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</si>
  <si>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</si>
  <si>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</si>
  <si>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</si>
  <si>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</si>
  <si>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</si>
  <si>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</si>
  <si>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</si>
  <si>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</si>
  <si>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</si>
  <si>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</si>
  <si>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</si>
  <si>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</si>
  <si>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</si>
  <si>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</si>
  <si>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</si>
  <si>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素影灰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</si>
  <si>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</si>
  <si>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L码5件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</si>
  <si>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</si>
  <si>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</si>
  <si>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</si>
  <si>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</si>
  <si>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</si>
  <si>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1.领嘴不园顺。</t>
  </si>
  <si>
    <t>2.脚边冚线露止口，冚线不顺直、</t>
  </si>
  <si>
    <t>3.侧骨不顺直。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</si>
  <si>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</si>
  <si>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</si>
  <si>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</si>
  <si>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</si>
  <si>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</si>
  <si>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</si>
  <si>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</si>
  <si>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</si>
  <si>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</si>
  <si>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</si>
  <si>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</si>
  <si>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</si>
  <si>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</si>
  <si>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</si>
  <si>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</si>
  <si>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</si>
  <si>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</si>
  <si>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</si>
  <si>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</si>
  <si>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</si>
  <si>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</si>
  <si>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</si>
  <si>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</si>
  <si>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</si>
  <si>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</si>
  <si>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</si>
  <si>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</si>
  <si>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</si>
  <si>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</si>
  <si>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</si>
  <si>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</si>
  <si>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-1</t>
  </si>
  <si>
    <t>+1</t>
  </si>
  <si>
    <t>/</t>
  </si>
  <si>
    <t>+2</t>
  </si>
  <si>
    <t>-0.2</t>
  </si>
  <si>
    <t>-0.8</t>
  </si>
  <si>
    <t>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</si>
  <si>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</si>
  <si>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</si>
  <si>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</si>
  <si>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</si>
  <si>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</si>
  <si>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大装期货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</si>
  <si>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</si>
  <si>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</si>
  <si>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</si>
  <si>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</si>
  <si>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</si>
  <si>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</si>
  <si>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</si>
  <si>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</si>
  <si>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</si>
  <si>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</si>
  <si>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</si>
  <si>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</si>
  <si>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</si>
  <si>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</si>
  <si>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TAJJCL81305</t>
  </si>
  <si>
    <t>藏青洗前</t>
  </si>
  <si>
    <t>藏青洗后</t>
  </si>
  <si>
    <t>黑色洗前</t>
  </si>
  <si>
    <t>黑色洗后</t>
  </si>
  <si>
    <t>丹宁蓝洗前</t>
  </si>
  <si>
    <t>丹宁蓝洗后</t>
  </si>
  <si>
    <t>后中长</t>
  </si>
  <si>
    <t>±1</t>
  </si>
  <si>
    <t>-1.5</t>
  </si>
  <si>
    <t>胸围</t>
  </si>
  <si>
    <t>±2</t>
  </si>
  <si>
    <t>+1.5</t>
  </si>
  <si>
    <t>腰围</t>
  </si>
  <si>
    <t>-2</t>
  </si>
  <si>
    <t>摆围</t>
  </si>
  <si>
    <t>肩宽</t>
  </si>
  <si>
    <t>+0.4</t>
  </si>
  <si>
    <t>+0.5</t>
  </si>
  <si>
    <t>肩点短袖长</t>
  </si>
  <si>
    <t>±0.5</t>
  </si>
  <si>
    <t>袖肥/2（参考值）</t>
  </si>
  <si>
    <t>±0.2</t>
  </si>
  <si>
    <t>-0.3</t>
  </si>
  <si>
    <t>短袖口/2</t>
  </si>
  <si>
    <t>+0.2</t>
  </si>
  <si>
    <t>+0.3</t>
  </si>
  <si>
    <t>领围</t>
  </si>
  <si>
    <t>前中半开门襟长</t>
  </si>
  <si>
    <t>TOREAD-QC尾期检验报告书</t>
  </si>
  <si>
    <t>TAJK81263</t>
  </si>
  <si>
    <t>产品名称</t>
  </si>
  <si>
    <t>短袖POLO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</si>
  <si>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</si>
  <si>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</si>
  <si>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</si>
  <si>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</si>
  <si>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</si>
  <si>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</si>
  <si>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</si>
  <si>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</si>
  <si>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</si>
  <si>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</si>
  <si>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</si>
  <si>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</si>
  <si>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</si>
  <si>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</si>
  <si>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</si>
  <si>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</si>
  <si>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</si>
  <si>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</si>
  <si>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</si>
  <si>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</si>
  <si>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</si>
  <si>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</si>
  <si>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</si>
  <si>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</si>
  <si>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</si>
  <si>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</si>
  <si>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</si>
  <si>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</si>
  <si>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</si>
  <si>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</si>
  <si>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②检验明细：齐码各5</t>
  </si>
  <si>
    <t>情况说明：</t>
  </si>
  <si>
    <t xml:space="preserve">【问题点描述】  </t>
  </si>
  <si>
    <t>1筒边线不顺直，筒底做不方正。</t>
  </si>
  <si>
    <t>2坎脚边不顺直</t>
  </si>
  <si>
    <t>3领嘴不园顺，大小两边不对称。</t>
  </si>
  <si>
    <t>4侧骨不顺直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</si>
  <si>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</si>
  <si>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</si>
  <si>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</si>
  <si>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</si>
  <si>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</si>
  <si>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</si>
  <si>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</si>
  <si>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</si>
  <si>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</si>
  <si>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男式POLO短袖T恤</t>
  </si>
  <si>
    <t>前胸LOGO距肩颈点</t>
  </si>
  <si>
    <t>前胸LOGO距前中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</si>
  <si>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</si>
  <si>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</si>
  <si>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</si>
  <si>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</si>
  <si>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</si>
  <si>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</si>
  <si>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</si>
  <si>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</si>
  <si>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</si>
  <si>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</si>
  <si>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</si>
  <si>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</si>
  <si>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</si>
  <si>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</si>
  <si>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</si>
  <si>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</si>
  <si>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</si>
  <si>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</si>
  <si>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F220907141</t>
  </si>
  <si>
    <t>FK07660</t>
  </si>
  <si>
    <t>23SS素影灰</t>
  </si>
  <si>
    <t>宏港</t>
  </si>
  <si>
    <t>F220907144</t>
  </si>
  <si>
    <t>22FW蓝黑</t>
  </si>
  <si>
    <t>F220907145</t>
  </si>
  <si>
    <t>F220907147</t>
  </si>
  <si>
    <t>19SS黑色</t>
  </si>
  <si>
    <t>F220907148</t>
  </si>
  <si>
    <t>制表时间：2022/10/19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</si>
  <si>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</si>
  <si>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</si>
  <si>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</si>
  <si>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</si>
  <si>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</si>
  <si>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</si>
  <si>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</si>
  <si>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</si>
  <si>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</si>
  <si>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</si>
  <si>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</si>
  <si>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</si>
  <si>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</si>
  <si>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</si>
  <si>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</si>
  <si>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</si>
  <si>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</si>
  <si>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</si>
  <si>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</si>
  <si>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</si>
  <si>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</si>
  <si>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</si>
  <si>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经编弹力布</t>
  </si>
  <si>
    <t>无互染</t>
  </si>
  <si>
    <t>制表时间：2022/10/21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</si>
  <si>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</si>
  <si>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</si>
  <si>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</si>
  <si>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</si>
  <si>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</si>
  <si>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</si>
  <si>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</si>
  <si>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</si>
  <si>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</si>
  <si>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</si>
  <si>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</si>
  <si>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</si>
  <si>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</si>
  <si>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</si>
  <si>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</si>
  <si>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</si>
  <si>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前幅左胸</t>
  </si>
  <si>
    <t>印花</t>
  </si>
  <si>
    <t>无脱落开胶</t>
  </si>
  <si>
    <t>后幅</t>
  </si>
  <si>
    <t>烫标</t>
  </si>
  <si>
    <t>无脱落</t>
  </si>
  <si>
    <t>制表时间：2022/11/8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</si>
  <si>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</si>
  <si>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</si>
  <si>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</si>
  <si>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</si>
  <si>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</si>
  <si>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</si>
  <si>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弹力织带</t>
  </si>
  <si>
    <t>制表时间:10/15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</si>
  <si>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</si>
  <si>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</si>
  <si>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后中袖长（长袖）</t>
  </si>
  <si>
    <t>袖口围/2</t>
  </si>
  <si>
    <t>男士功能长袖T恤</t>
    <phoneticPr fontId="55" type="noConversion"/>
  </si>
  <si>
    <t>TAJJAL81421</t>
    <phoneticPr fontId="55" type="noConversion"/>
  </si>
  <si>
    <t>-0.5</t>
    <phoneticPr fontId="55" type="noConversion"/>
  </si>
  <si>
    <t>+1</t>
    <phoneticPr fontId="55" type="noConversion"/>
  </si>
  <si>
    <t>+1.2</t>
    <phoneticPr fontId="55" type="noConversion"/>
  </si>
  <si>
    <t>+0.3</t>
    <phoneticPr fontId="55" type="noConversion"/>
  </si>
  <si>
    <t>+0.6</t>
    <phoneticPr fontId="55" type="noConversion"/>
  </si>
  <si>
    <t>大货首件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</si>
</sst>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);[Red]\(0\)"/>
    <numFmt numFmtId="179" formatCode="_ [$¥-804]* #,##0.00_ ;_ [$¥-804]* \-#,##0.00_ ;_ [$¥-804]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9"/>
      <name val="Arial"/>
      <family val="2"/>
    </font>
    <font>
      <b/>
      <sz val="9"/>
      <name val="微软雅黑"/>
      <charset val="134"/>
    </font>
    <font>
      <sz val="8"/>
      <color theme="1"/>
      <name val="宋体"/>
      <charset val="134"/>
      <scheme val="minor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5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15" fillId="0" borderId="0"/>
    <xf numFmtId="0" fontId="5" fillId="0" borderId="0">
      <alignment vertical="center"/>
    </xf>
    <xf numFmtId="0" fontId="52" fillId="0" borderId="0">
      <alignment horizontal="center" vertical="center"/>
    </xf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3" borderId="8" xfId="9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78" fontId="5" fillId="0" borderId="2" xfId="0" applyNumberFormat="1" applyFont="1" applyFill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14" fillId="0" borderId="0" xfId="5" applyFont="1" applyFill="1" applyAlignment="1"/>
    <xf numFmtId="0" fontId="15" fillId="0" borderId="0" xfId="5" applyFont="1" applyFill="1" applyAlignment="1"/>
    <xf numFmtId="49" fontId="14" fillId="0" borderId="0" xfId="5" applyNumberFormat="1" applyFont="1" applyFill="1" applyAlignment="1"/>
    <xf numFmtId="49" fontId="14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10" xfId="4" applyFont="1" applyFill="1" applyBorder="1" applyAlignment="1">
      <alignment horizontal="left" vertical="center"/>
    </xf>
    <xf numFmtId="0" fontId="17" fillId="0" borderId="13" xfId="4" applyFont="1" applyFill="1" applyBorder="1" applyAlignment="1">
      <alignment vertical="center"/>
    </xf>
    <xf numFmtId="0" fontId="19" fillId="0" borderId="15" xfId="5" applyFont="1" applyFill="1" applyBorder="1" applyAlignment="1" applyProtection="1">
      <alignment horizontal="center" vertical="center"/>
    </xf>
    <xf numFmtId="0" fontId="19" fillId="0" borderId="7" xfId="5" applyFont="1" applyFill="1" applyBorder="1" applyAlignment="1" applyProtection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center" vertical="center"/>
    </xf>
    <xf numFmtId="49" fontId="22" fillId="0" borderId="3" xfId="3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20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shrinkToFi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8" fillId="0" borderId="0" xfId="3" applyNumberFormat="1" applyFont="1" applyFill="1" applyBorder="1" applyAlignment="1">
      <alignment horizontal="center" vertical="center"/>
    </xf>
    <xf numFmtId="0" fontId="29" fillId="0" borderId="0" xfId="5" applyFont="1" applyFill="1" applyAlignment="1"/>
    <xf numFmtId="0" fontId="21" fillId="0" borderId="0" xfId="5" applyFont="1" applyFill="1" applyAlignment="1"/>
    <xf numFmtId="0" fontId="17" fillId="0" borderId="13" xfId="4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49" fontId="29" fillId="5" borderId="23" xfId="6" applyNumberFormat="1" applyFont="1" applyFill="1" applyBorder="1" applyAlignment="1">
      <alignment horizontal="center" vertical="center"/>
    </xf>
    <xf numFmtId="49" fontId="29" fillId="5" borderId="24" xfId="6" applyNumberFormat="1" applyFont="1" applyFill="1" applyBorder="1" applyAlignment="1">
      <alignment horizontal="center" vertical="center"/>
    </xf>
    <xf numFmtId="49" fontId="14" fillId="5" borderId="26" xfId="5" applyNumberFormat="1" applyFont="1" applyFill="1" applyBorder="1" applyAlignment="1">
      <alignment horizontal="center"/>
    </xf>
    <xf numFmtId="49" fontId="29" fillId="5" borderId="26" xfId="6" applyNumberFormat="1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49" fontId="20" fillId="0" borderId="0" xfId="5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49" fontId="0" fillId="0" borderId="27" xfId="0" applyNumberFormat="1" applyFont="1" applyFill="1" applyBorder="1" applyAlignment="1">
      <alignment horizontal="left" vertical="center"/>
    </xf>
    <xf numFmtId="49" fontId="0" fillId="0" borderId="28" xfId="0" applyNumberFormat="1" applyFont="1" applyFill="1" applyBorder="1" applyAlignment="1">
      <alignment horizontal="left" vertical="center"/>
    </xf>
    <xf numFmtId="49" fontId="29" fillId="5" borderId="29" xfId="6" applyNumberFormat="1" applyFont="1" applyFill="1" applyBorder="1" applyAlignment="1">
      <alignment horizontal="center" vertical="center"/>
    </xf>
    <xf numFmtId="49" fontId="29" fillId="5" borderId="30" xfId="6" applyNumberFormat="1" applyFont="1" applyFill="1" applyBorder="1" applyAlignment="1">
      <alignment horizontal="center" vertical="center"/>
    </xf>
    <xf numFmtId="0" fontId="15" fillId="0" borderId="0" xfId="4" applyFill="1" applyBorder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ill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31" fillId="0" borderId="33" xfId="4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vertical="center"/>
    </xf>
    <xf numFmtId="0" fontId="31" fillId="0" borderId="33" xfId="4" applyFont="1" applyFill="1" applyBorder="1" applyAlignment="1">
      <alignment vertical="center"/>
    </xf>
    <xf numFmtId="0" fontId="27" fillId="0" borderId="24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31" fillId="0" borderId="35" xfId="4" applyFont="1" applyFill="1" applyBorder="1" applyAlignment="1">
      <alignment vertical="center"/>
    </xf>
    <xf numFmtId="0" fontId="31" fillId="0" borderId="24" xfId="4" applyFont="1" applyFill="1" applyBorder="1" applyAlignment="1">
      <alignment vertical="center"/>
    </xf>
    <xf numFmtId="0" fontId="31" fillId="0" borderId="35" xfId="4" applyFont="1" applyFill="1" applyBorder="1" applyAlignment="1">
      <alignment horizontal="left" vertical="center"/>
    </xf>
    <xf numFmtId="0" fontId="27" fillId="0" borderId="24" xfId="4" applyFont="1" applyFill="1" applyBorder="1" applyAlignment="1">
      <alignment horizontal="center" vertical="center"/>
    </xf>
    <xf numFmtId="0" fontId="31" fillId="0" borderId="24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vertical="center"/>
    </xf>
    <xf numFmtId="0" fontId="31" fillId="0" borderId="37" xfId="4" applyFont="1" applyFill="1" applyBorder="1" applyAlignment="1">
      <alignment vertical="center"/>
    </xf>
    <xf numFmtId="0" fontId="21" fillId="0" borderId="37" xfId="4" applyFont="1" applyFill="1" applyBorder="1" applyAlignment="1">
      <alignment horizontal="left" vertical="center"/>
    </xf>
    <xf numFmtId="0" fontId="31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24" xfId="4" applyFont="1" applyFill="1" applyBorder="1" applyAlignment="1">
      <alignment vertical="center"/>
    </xf>
    <xf numFmtId="0" fontId="21" fillId="0" borderId="37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1" fillId="0" borderId="33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58" fontId="21" fillId="0" borderId="37" xfId="4" applyNumberFormat="1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14" fillId="0" borderId="0" xfId="5" applyFont="1" applyFill="1" applyAlignment="1">
      <alignment horizontal="left"/>
    </xf>
    <xf numFmtId="0" fontId="24" fillId="0" borderId="15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34" fillId="5" borderId="53" xfId="0" applyNumberFormat="1" applyFont="1" applyFill="1" applyBorder="1" applyAlignment="1">
      <alignment shrinkToFit="1"/>
    </xf>
    <xf numFmtId="0" fontId="34" fillId="5" borderId="54" xfId="0" applyNumberFormat="1" applyFont="1" applyFill="1" applyBorder="1" applyAlignment="1">
      <alignment shrinkToFit="1"/>
    </xf>
    <xf numFmtId="176" fontId="35" fillId="0" borderId="2" xfId="0" applyNumberFormat="1" applyFont="1" applyFill="1" applyBorder="1" applyAlignment="1">
      <alignment horizontal="center" vertical="center"/>
    </xf>
    <xf numFmtId="0" fontId="36" fillId="6" borderId="55" xfId="0" applyNumberFormat="1" applyFont="1" applyFill="1" applyBorder="1" applyAlignment="1">
      <alignment horizontal="center" vertical="center"/>
    </xf>
    <xf numFmtId="176" fontId="35" fillId="0" borderId="5" xfId="0" applyNumberFormat="1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shrinkToFit="1"/>
    </xf>
    <xf numFmtId="0" fontId="33" fillId="0" borderId="54" xfId="0" applyNumberFormat="1" applyFont="1" applyFill="1" applyBorder="1" applyAlignment="1">
      <alignment shrinkToFit="1"/>
    </xf>
    <xf numFmtId="0" fontId="35" fillId="0" borderId="3" xfId="0" applyNumberFormat="1" applyFont="1" applyFill="1" applyBorder="1" applyAlignment="1">
      <alignment horizontal="center" vertical="center"/>
    </xf>
    <xf numFmtId="0" fontId="36" fillId="0" borderId="55" xfId="0" applyNumberFormat="1" applyFont="1" applyFill="1" applyBorder="1" applyAlignment="1">
      <alignment horizontal="center" vertical="center"/>
    </xf>
    <xf numFmtId="0" fontId="35" fillId="0" borderId="55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horizontal="center" vertical="center"/>
    </xf>
    <xf numFmtId="0" fontId="37" fillId="0" borderId="56" xfId="0" applyNumberFormat="1" applyFont="1" applyFill="1" applyBorder="1" applyAlignment="1">
      <alignment shrinkToFit="1"/>
    </xf>
    <xf numFmtId="0" fontId="37" fillId="0" borderId="57" xfId="0" applyNumberFormat="1" applyFont="1" applyFill="1" applyBorder="1" applyAlignment="1">
      <alignment shrinkToFit="1"/>
    </xf>
    <xf numFmtId="0" fontId="24" fillId="0" borderId="57" xfId="0" applyNumberFormat="1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/>
    </xf>
    <xf numFmtId="0" fontId="38" fillId="4" borderId="16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9" fillId="0" borderId="18" xfId="0" applyNumberFormat="1" applyFont="1" applyFill="1" applyBorder="1" applyAlignment="1">
      <alignment horizontal="center" vertical="center"/>
    </xf>
    <xf numFmtId="0" fontId="24" fillId="0" borderId="2" xfId="7" applyFont="1" applyFill="1" applyBorder="1" applyAlignment="1">
      <alignment horizontal="center"/>
    </xf>
    <xf numFmtId="176" fontId="35" fillId="0" borderId="5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38" fillId="4" borderId="17" xfId="0" applyFont="1" applyFill="1" applyBorder="1" applyAlignment="1">
      <alignment horizontal="center" vertical="center"/>
    </xf>
    <xf numFmtId="0" fontId="39" fillId="0" borderId="19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33" fillId="0" borderId="59" xfId="4" applyFont="1" applyBorder="1" applyAlignment="1">
      <alignment horizontal="left" vertical="center"/>
    </xf>
    <xf numFmtId="0" fontId="32" fillId="0" borderId="60" xfId="4" applyFont="1" applyBorder="1" applyAlignment="1">
      <alignment horizontal="left" vertical="center"/>
    </xf>
    <xf numFmtId="0" fontId="32" fillId="0" borderId="32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32" fillId="0" borderId="35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35" xfId="4" applyFont="1" applyBorder="1" applyAlignment="1">
      <alignment vertical="center"/>
    </xf>
    <xf numFmtId="0" fontId="21" fillId="0" borderId="24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7" fillId="0" borderId="35" xfId="4" applyFont="1" applyBorder="1" applyAlignment="1">
      <alignment horizontal="left" vertical="center"/>
    </xf>
    <xf numFmtId="0" fontId="41" fillId="0" borderId="36" xfId="4" applyFont="1" applyBorder="1" applyAlignment="1">
      <alignment vertical="center"/>
    </xf>
    <xf numFmtId="0" fontId="32" fillId="0" borderId="32" xfId="4" applyFont="1" applyBorder="1" applyAlignment="1">
      <alignment vertical="center"/>
    </xf>
    <xf numFmtId="0" fontId="15" fillId="0" borderId="33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15" fillId="0" borderId="33" xfId="4" applyFont="1" applyBorder="1" applyAlignment="1">
      <alignment vertical="center"/>
    </xf>
    <xf numFmtId="0" fontId="32" fillId="0" borderId="33" xfId="4" applyFont="1" applyBorder="1" applyAlignment="1">
      <alignment vertical="center"/>
    </xf>
    <xf numFmtId="0" fontId="15" fillId="0" borderId="24" xfId="4" applyFont="1" applyBorder="1" applyAlignment="1">
      <alignment horizontal="left" vertical="center"/>
    </xf>
    <xf numFmtId="0" fontId="15" fillId="0" borderId="24" xfId="4" applyFont="1" applyBorder="1" applyAlignment="1">
      <alignment vertical="center"/>
    </xf>
    <xf numFmtId="0" fontId="32" fillId="0" borderId="24" xfId="4" applyFont="1" applyBorder="1" applyAlignment="1">
      <alignment vertical="center"/>
    </xf>
    <xf numFmtId="0" fontId="27" fillId="0" borderId="36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32" fillId="0" borderId="35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3" fillId="0" borderId="62" xfId="4" applyFont="1" applyBorder="1" applyAlignment="1">
      <alignment vertical="center"/>
    </xf>
    <xf numFmtId="0" fontId="33" fillId="0" borderId="63" xfId="4" applyFont="1" applyBorder="1" applyAlignment="1">
      <alignment vertical="center"/>
    </xf>
    <xf numFmtId="58" fontId="15" fillId="0" borderId="63" xfId="4" applyNumberFormat="1" applyFont="1" applyBorder="1" applyAlignment="1">
      <alignment vertical="center"/>
    </xf>
    <xf numFmtId="0" fontId="27" fillId="0" borderId="48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34" fillId="5" borderId="70" xfId="0" applyNumberFormat="1" applyFont="1" applyFill="1" applyBorder="1" applyAlignment="1">
      <alignment shrinkToFit="1"/>
    </xf>
    <xf numFmtId="0" fontId="33" fillId="0" borderId="70" xfId="0" applyNumberFormat="1" applyFont="1" applyFill="1" applyBorder="1" applyAlignment="1">
      <alignment shrinkToFit="1"/>
    </xf>
    <xf numFmtId="0" fontId="37" fillId="0" borderId="71" xfId="0" applyNumberFormat="1" applyFont="1" applyFill="1" applyBorder="1" applyAlignment="1">
      <alignment shrinkToFit="1"/>
    </xf>
    <xf numFmtId="179" fontId="23" fillId="0" borderId="3" xfId="0" applyNumberFormat="1" applyFont="1" applyFill="1" applyBorder="1" applyAlignment="1">
      <alignment horizontal="center" vertical="center"/>
    </xf>
    <xf numFmtId="0" fontId="32" fillId="4" borderId="72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179" fontId="23" fillId="0" borderId="24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center" vertical="center"/>
    </xf>
    <xf numFmtId="0" fontId="14" fillId="0" borderId="24" xfId="5" applyFont="1" applyFill="1" applyBorder="1" applyAlignment="1"/>
    <xf numFmtId="49" fontId="42" fillId="5" borderId="24" xfId="6" applyNumberFormat="1" applyFont="1" applyFill="1" applyBorder="1" applyAlignment="1">
      <alignment horizontal="center" vertical="center"/>
    </xf>
    <xf numFmtId="0" fontId="22" fillId="4" borderId="73" xfId="0" applyFont="1" applyFill="1" applyBorder="1" applyAlignment="1">
      <alignment horizontal="center" vertical="center"/>
    </xf>
    <xf numFmtId="0" fontId="23" fillId="0" borderId="29" xfId="0" applyNumberFormat="1" applyFont="1" applyFill="1" applyBorder="1" applyAlignment="1">
      <alignment horizontal="center" vertical="center"/>
    </xf>
    <xf numFmtId="0" fontId="15" fillId="0" borderId="0" xfId="4" applyFont="1" applyBorder="1" applyAlignment="1">
      <alignment horizontal="left" vertical="center"/>
    </xf>
    <xf numFmtId="49" fontId="27" fillId="0" borderId="24" xfId="4" applyNumberFormat="1" applyFont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32" fillId="0" borderId="65" xfId="4" applyFont="1" applyBorder="1" applyAlignment="1">
      <alignment vertical="center"/>
    </xf>
    <xf numFmtId="0" fontId="15" fillId="0" borderId="23" xfId="4" applyFont="1" applyBorder="1" applyAlignment="1">
      <alignment horizontal="left" vertical="center"/>
    </xf>
    <xf numFmtId="0" fontId="27" fillId="0" borderId="23" xfId="4" applyFont="1" applyBorder="1" applyAlignment="1">
      <alignment horizontal="left" vertical="center"/>
    </xf>
    <xf numFmtId="0" fontId="15" fillId="0" borderId="23" xfId="4" applyFont="1" applyBorder="1" applyAlignment="1">
      <alignment vertical="center"/>
    </xf>
    <xf numFmtId="0" fontId="32" fillId="0" borderId="23" xfId="4" applyFont="1" applyBorder="1" applyAlignment="1">
      <alignment vertical="center"/>
    </xf>
    <xf numFmtId="0" fontId="32" fillId="0" borderId="65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15" fillId="0" borderId="23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15" fillId="0" borderId="24" xfId="4" applyFont="1" applyBorder="1" applyAlignment="1">
      <alignment horizontal="center" vertical="center"/>
    </xf>
    <xf numFmtId="0" fontId="44" fillId="0" borderId="77" xfId="4" applyFont="1" applyBorder="1" applyAlignment="1">
      <alignment horizontal="left" vertical="center" wrapText="1"/>
    </xf>
    <xf numFmtId="0" fontId="23" fillId="0" borderId="16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9" fontId="27" fillId="0" borderId="24" xfId="4" applyNumberFormat="1" applyFont="1" applyBorder="1" applyAlignment="1">
      <alignment horizontal="center" vertical="center"/>
    </xf>
    <xf numFmtId="9" fontId="27" fillId="0" borderId="35" xfId="4" applyNumberFormat="1" applyFont="1" applyBorder="1" applyAlignment="1">
      <alignment horizontal="center" vertical="center"/>
    </xf>
    <xf numFmtId="9" fontId="27" fillId="0" borderId="37" xfId="4" applyNumberFormat="1" applyFont="1" applyBorder="1" applyAlignment="1">
      <alignment horizontal="center" vertical="center"/>
    </xf>
    <xf numFmtId="0" fontId="33" fillId="0" borderId="59" xfId="4" applyFont="1" applyBorder="1" applyAlignment="1">
      <alignment vertical="center"/>
    </xf>
    <xf numFmtId="0" fontId="33" fillId="0" borderId="60" xfId="4" applyFont="1" applyBorder="1" applyAlignment="1">
      <alignment vertical="center"/>
    </xf>
    <xf numFmtId="0" fontId="27" fillId="0" borderId="81" xfId="4" applyFont="1" applyBorder="1" applyAlignment="1">
      <alignment vertical="center"/>
    </xf>
    <xf numFmtId="0" fontId="33" fillId="0" borderId="81" xfId="4" applyFont="1" applyBorder="1" applyAlignment="1">
      <alignment vertical="center"/>
    </xf>
    <xf numFmtId="58" fontId="15" fillId="0" borderId="60" xfId="4" applyNumberFormat="1" applyFont="1" applyBorder="1" applyAlignment="1">
      <alignment vertical="center"/>
    </xf>
    <xf numFmtId="0" fontId="0" fillId="0" borderId="0" xfId="0" applyAlignment="1">
      <alignment wrapText="1"/>
    </xf>
    <xf numFmtId="0" fontId="27" fillId="0" borderId="69" xfId="4" applyFont="1" applyBorder="1" applyAlignment="1">
      <alignment horizontal="left" vertical="center"/>
    </xf>
    <xf numFmtId="0" fontId="32" fillId="0" borderId="0" xfId="4" applyFont="1" applyBorder="1" applyAlignment="1">
      <alignment vertical="center"/>
    </xf>
    <xf numFmtId="9" fontId="27" fillId="0" borderId="33" xfId="4" applyNumberFormat="1" applyFont="1" applyBorder="1" applyAlignment="1">
      <alignment horizontal="center" vertical="center"/>
    </xf>
    <xf numFmtId="0" fontId="47" fillId="0" borderId="34" xfId="4" applyFont="1" applyBorder="1" applyAlignment="1">
      <alignment horizontal="left" vertical="center" wrapText="1"/>
    </xf>
    <xf numFmtId="0" fontId="47" fillId="0" borderId="34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49" fillId="0" borderId="87" xfId="0" applyFont="1" applyBorder="1"/>
    <xf numFmtId="0" fontId="49" fillId="0" borderId="2" xfId="0" applyFont="1" applyBorder="1"/>
    <xf numFmtId="0" fontId="49" fillId="7" borderId="2" xfId="0" applyFont="1" applyFill="1" applyBorder="1"/>
    <xf numFmtId="0" fontId="0" fillId="0" borderId="87" xfId="0" applyBorder="1"/>
    <xf numFmtId="0" fontId="0" fillId="7" borderId="2" xfId="0" applyFill="1" applyBorder="1"/>
    <xf numFmtId="0" fontId="0" fillId="0" borderId="71" xfId="0" applyBorder="1"/>
    <xf numFmtId="0" fontId="0" fillId="0" borderId="18" xfId="0" applyBorder="1"/>
    <xf numFmtId="0" fontId="0" fillId="7" borderId="18" xfId="0" applyFill="1" applyBorder="1"/>
    <xf numFmtId="0" fontId="0" fillId="8" borderId="0" xfId="0" applyFill="1"/>
    <xf numFmtId="0" fontId="49" fillId="0" borderId="58" xfId="0" applyFont="1" applyBorder="1"/>
    <xf numFmtId="0" fontId="0" fillId="0" borderId="58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9" fillId="9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48" fillId="0" borderId="8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7" borderId="5" xfId="0" applyFont="1" applyFill="1" applyBorder="1" applyAlignment="1">
      <alignment horizontal="center" vertical="center"/>
    </xf>
    <xf numFmtId="0" fontId="49" fillId="7" borderId="7" xfId="0" applyFont="1" applyFill="1" applyBorder="1" applyAlignment="1">
      <alignment horizontal="center" vertical="center"/>
    </xf>
    <xf numFmtId="0" fontId="49" fillId="0" borderId="89" xfId="0" applyFont="1" applyBorder="1" applyAlignment="1">
      <alignment horizontal="center" vertical="center"/>
    </xf>
    <xf numFmtId="0" fontId="27" fillId="0" borderId="74" xfId="4" applyFont="1" applyFill="1" applyBorder="1" applyAlignment="1">
      <alignment horizontal="left" vertical="center"/>
    </xf>
    <xf numFmtId="0" fontId="27" fillId="0" borderId="43" xfId="4" applyFont="1" applyFill="1" applyBorder="1" applyAlignment="1">
      <alignment horizontal="left" vertical="center"/>
    </xf>
    <xf numFmtId="0" fontId="27" fillId="0" borderId="82" xfId="4" applyFont="1" applyFill="1" applyBorder="1" applyAlignment="1">
      <alignment horizontal="left" vertical="center"/>
    </xf>
    <xf numFmtId="0" fontId="46" fillId="0" borderId="63" xfId="4" applyFont="1" applyBorder="1" applyAlignment="1">
      <alignment horizontal="center" vertical="center"/>
    </xf>
    <xf numFmtId="0" fontId="33" fillId="0" borderId="43" xfId="4" applyFont="1" applyBorder="1" applyAlignment="1">
      <alignment horizontal="center" vertical="center"/>
    </xf>
    <xf numFmtId="0" fontId="33" fillId="0" borderId="85" xfId="4" applyFont="1" applyBorder="1" applyAlignment="1">
      <alignment horizontal="center" vertical="center"/>
    </xf>
    <xf numFmtId="0" fontId="27" fillId="0" borderId="81" xfId="4" applyFont="1" applyBorder="1" applyAlignment="1">
      <alignment horizontal="center" vertical="center"/>
    </xf>
    <xf numFmtId="0" fontId="27" fillId="0" borderId="82" xfId="4" applyFont="1" applyBorder="1" applyAlignment="1">
      <alignment horizontal="center" vertical="center"/>
    </xf>
    <xf numFmtId="0" fontId="27" fillId="0" borderId="79" xfId="4" applyFont="1" applyFill="1" applyBorder="1" applyAlignment="1">
      <alignment horizontal="left" vertical="center"/>
    </xf>
    <xf numFmtId="0" fontId="27" fillId="0" borderId="80" xfId="4" applyFont="1" applyFill="1" applyBorder="1" applyAlignment="1">
      <alignment horizontal="left" vertical="center"/>
    </xf>
    <xf numFmtId="0" fontId="27" fillId="0" borderId="84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27" fillId="0" borderId="42" xfId="4" applyFont="1" applyFill="1" applyBorder="1" applyAlignment="1">
      <alignment horizontal="left" vertical="center"/>
    </xf>
    <xf numFmtId="0" fontId="27" fillId="0" borderId="41" xfId="4" applyFont="1" applyFill="1" applyBorder="1" applyAlignment="1">
      <alignment horizontal="left" vertical="center"/>
    </xf>
    <xf numFmtId="0" fontId="27" fillId="0" borderId="51" xfId="4" applyFont="1" applyFill="1" applyBorder="1" applyAlignment="1">
      <alignment horizontal="left" vertical="center"/>
    </xf>
    <xf numFmtId="0" fontId="32" fillId="0" borderId="45" xfId="4" applyFont="1" applyFill="1" applyBorder="1" applyAlignment="1">
      <alignment horizontal="left" vertical="center"/>
    </xf>
    <xf numFmtId="0" fontId="32" fillId="0" borderId="46" xfId="4" applyFont="1" applyFill="1" applyBorder="1" applyAlignment="1">
      <alignment horizontal="left" vertical="center"/>
    </xf>
    <xf numFmtId="0" fontId="32" fillId="0" borderId="52" xfId="4" applyFont="1" applyFill="1" applyBorder="1" applyAlignment="1">
      <alignment horizontal="left" vertical="center"/>
    </xf>
    <xf numFmtId="0" fontId="33" fillId="0" borderId="64" xfId="4" applyFont="1" applyBorder="1" applyAlignment="1">
      <alignment horizontal="left" vertical="center"/>
    </xf>
    <xf numFmtId="0" fontId="33" fillId="0" borderId="63" xfId="4" applyFont="1" applyBorder="1" applyAlignment="1">
      <alignment horizontal="left" vertical="center"/>
    </xf>
    <xf numFmtId="0" fontId="33" fillId="0" borderId="68" xfId="4" applyFont="1" applyBorder="1" applyAlignment="1">
      <alignment horizontal="left" vertical="center"/>
    </xf>
    <xf numFmtId="0" fontId="32" fillId="0" borderId="36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49" xfId="4" applyFont="1" applyBorder="1" applyAlignment="1">
      <alignment horizontal="left" vertical="center"/>
    </xf>
    <xf numFmtId="0" fontId="33" fillId="0" borderId="64" xfId="0" applyFont="1" applyBorder="1" applyAlignment="1">
      <alignment horizontal="left" vertical="center"/>
    </xf>
    <xf numFmtId="0" fontId="33" fillId="0" borderId="63" xfId="0" applyFont="1" applyBorder="1" applyAlignment="1">
      <alignment horizontal="left" vertical="center"/>
    </xf>
    <xf numFmtId="0" fontId="33" fillId="0" borderId="68" xfId="0" applyFont="1" applyBorder="1" applyAlignment="1">
      <alignment horizontal="left" vertical="center"/>
    </xf>
    <xf numFmtId="0" fontId="31" fillId="0" borderId="65" xfId="4" applyFont="1" applyFill="1" applyBorder="1" applyAlignment="1">
      <alignment horizontal="left" vertical="center"/>
    </xf>
    <xf numFmtId="0" fontId="31" fillId="0" borderId="23" xfId="4" applyFont="1" applyFill="1" applyBorder="1" applyAlignment="1">
      <alignment horizontal="left" vertical="center"/>
    </xf>
    <xf numFmtId="0" fontId="31" fillId="0" borderId="69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left" vertical="center"/>
    </xf>
    <xf numFmtId="0" fontId="31" fillId="0" borderId="24" xfId="4" applyFont="1" applyFill="1" applyBorder="1" applyAlignment="1">
      <alignment horizontal="left" vertical="center"/>
    </xf>
    <xf numFmtId="0" fontId="31" fillId="0" borderId="78" xfId="4" applyFont="1" applyFill="1" applyBorder="1" applyAlignment="1">
      <alignment horizontal="left" vertical="center"/>
    </xf>
    <xf numFmtId="0" fontId="31" fillId="0" borderId="46" xfId="4" applyFont="1" applyFill="1" applyBorder="1" applyAlignment="1">
      <alignment horizontal="left" vertical="center"/>
    </xf>
    <xf numFmtId="0" fontId="31" fillId="0" borderId="52" xfId="4" applyFont="1" applyFill="1" applyBorder="1" applyAlignment="1">
      <alignment horizontal="left" vertical="center"/>
    </xf>
    <xf numFmtId="0" fontId="32" fillId="0" borderId="75" xfId="4" applyFont="1" applyBorder="1" applyAlignment="1">
      <alignment horizontal="left" vertical="center"/>
    </xf>
    <xf numFmtId="0" fontId="32" fillId="0" borderId="76" xfId="4" applyFont="1" applyBorder="1" applyAlignment="1">
      <alignment horizontal="left" vertical="center"/>
    </xf>
    <xf numFmtId="0" fontId="32" fillId="0" borderId="83" xfId="4" applyFont="1" applyBorder="1" applyAlignment="1">
      <alignment horizontal="left" vertical="center"/>
    </xf>
    <xf numFmtId="9" fontId="27" fillId="0" borderId="44" xfId="4" applyNumberFormat="1" applyFont="1" applyBorder="1" applyAlignment="1">
      <alignment horizontal="left" vertical="center"/>
    </xf>
    <xf numFmtId="9" fontId="27" fillId="0" borderId="39" xfId="4" applyNumberFormat="1" applyFont="1" applyBorder="1" applyAlignment="1">
      <alignment horizontal="left" vertical="center"/>
    </xf>
    <xf numFmtId="9" fontId="27" fillId="0" borderId="50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9" fontId="27" fillId="0" borderId="46" xfId="4" applyNumberFormat="1" applyFont="1" applyBorder="1" applyAlignment="1">
      <alignment horizontal="left" vertical="center"/>
    </xf>
    <xf numFmtId="9" fontId="27" fillId="0" borderId="52" xfId="4" applyNumberFormat="1" applyFont="1" applyBorder="1" applyAlignment="1">
      <alignment horizontal="left" vertical="center"/>
    </xf>
    <xf numFmtId="0" fontId="32" fillId="0" borderId="74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32" fillId="0" borderId="82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 wrapText="1"/>
    </xf>
    <xf numFmtId="0" fontId="32" fillId="0" borderId="52" xfId="4" applyFont="1" applyBorder="1" applyAlignment="1">
      <alignment horizontal="left" vertical="center" wrapText="1"/>
    </xf>
    <xf numFmtId="0" fontId="27" fillId="0" borderId="40" xfId="4" applyFont="1" applyBorder="1" applyAlignment="1">
      <alignment horizontal="center" vertical="center"/>
    </xf>
    <xf numFmtId="0" fontId="27" fillId="0" borderId="51" xfId="4" applyFont="1" applyBorder="1" applyAlignment="1">
      <alignment horizontal="center" vertical="center"/>
    </xf>
    <xf numFmtId="14" fontId="27" fillId="0" borderId="24" xfId="4" applyNumberFormat="1" applyFont="1" applyBorder="1" applyAlignment="1">
      <alignment horizontal="center" vertical="center"/>
    </xf>
    <xf numFmtId="14" fontId="27" fillId="0" borderId="34" xfId="4" applyNumberFormat="1" applyFont="1" applyBorder="1" applyAlignment="1">
      <alignment horizontal="center" vertical="center"/>
    </xf>
    <xf numFmtId="0" fontId="32" fillId="0" borderId="35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27" fillId="0" borderId="37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14" fontId="27" fillId="0" borderId="37" xfId="4" applyNumberFormat="1" applyFont="1" applyBorder="1" applyAlignment="1">
      <alignment horizontal="center" vertical="center"/>
    </xf>
    <xf numFmtId="14" fontId="27" fillId="0" borderId="49" xfId="4" applyNumberFormat="1" applyFont="1" applyBorder="1" applyAlignment="1">
      <alignment horizontal="center" vertical="center"/>
    </xf>
    <xf numFmtId="0" fontId="27" fillId="0" borderId="24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32" fillId="0" borderId="32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32" fillId="0" borderId="48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3" xfId="4" applyFont="1" applyBorder="1" applyAlignment="1">
      <alignment horizontal="center" vertical="center"/>
    </xf>
    <xf numFmtId="0" fontId="33" fillId="0" borderId="48" xfId="4" applyFont="1" applyBorder="1" applyAlignment="1">
      <alignment horizontal="center" vertical="center"/>
    </xf>
    <xf numFmtId="0" fontId="43" fillId="0" borderId="31" xfId="4" applyFont="1" applyBorder="1" applyAlignment="1">
      <alignment horizontal="center" vertical="top"/>
    </xf>
    <xf numFmtId="0" fontId="27" fillId="0" borderId="60" xfId="4" applyFont="1" applyBorder="1" applyAlignment="1">
      <alignment horizontal="center" vertical="center"/>
    </xf>
    <xf numFmtId="0" fontId="33" fillId="0" borderId="60" xfId="4" applyFont="1" applyBorder="1" applyAlignment="1">
      <alignment horizontal="center" vertical="center"/>
    </xf>
    <xf numFmtId="0" fontId="15" fillId="0" borderId="60" xfId="4" applyFont="1" applyBorder="1" applyAlignment="1">
      <alignment horizontal="center" vertical="center"/>
    </xf>
    <xf numFmtId="0" fontId="15" fillId="0" borderId="66" xfId="4" applyFont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27" fillId="0" borderId="11" xfId="4" applyFont="1" applyFill="1" applyBorder="1" applyAlignment="1">
      <alignment horizontal="center" vertical="center"/>
    </xf>
    <xf numFmtId="0" fontId="17" fillId="0" borderId="12" xfId="4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/>
    </xf>
    <xf numFmtId="0" fontId="14" fillId="0" borderId="13" xfId="4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6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2" xfId="5" applyFont="1" applyFill="1" applyBorder="1" applyAlignment="1" applyProtection="1">
      <alignment horizontal="center" vertical="center"/>
    </xf>
    <xf numFmtId="0" fontId="19" fillId="0" borderId="15" xfId="5" applyFont="1" applyFill="1" applyBorder="1" applyAlignment="1" applyProtection="1">
      <alignment horizontal="center" vertical="center"/>
    </xf>
    <xf numFmtId="49" fontId="22" fillId="0" borderId="16" xfId="3" applyNumberFormat="1" applyFont="1" applyFill="1" applyBorder="1" applyAlignment="1">
      <alignment horizontal="center" vertical="center"/>
    </xf>
    <xf numFmtId="49" fontId="22" fillId="0" borderId="18" xfId="3" applyNumberFormat="1" applyFont="1" applyFill="1" applyBorder="1" applyAlignment="1">
      <alignment horizontal="center" vertical="center"/>
    </xf>
    <xf numFmtId="0" fontId="14" fillId="0" borderId="13" xfId="5" applyFont="1" applyFill="1" applyBorder="1" applyAlignment="1">
      <alignment horizontal="center"/>
    </xf>
    <xf numFmtId="0" fontId="14" fillId="0" borderId="2" xfId="5" applyFont="1" applyFill="1" applyBorder="1" applyAlignment="1">
      <alignment horizontal="center"/>
    </xf>
    <xf numFmtId="0" fontId="14" fillId="0" borderId="5" xfId="5" applyFont="1" applyFill="1" applyBorder="1" applyAlignment="1">
      <alignment horizontal="center"/>
    </xf>
    <xf numFmtId="0" fontId="14" fillId="0" borderId="25" xfId="5" applyFont="1" applyFill="1" applyBorder="1" applyAlignment="1">
      <alignment horizontal="center"/>
    </xf>
    <xf numFmtId="0" fontId="33" fillId="0" borderId="64" xfId="4" applyFont="1" applyFill="1" applyBorder="1" applyAlignment="1">
      <alignment horizontal="left" vertical="center"/>
    </xf>
    <xf numFmtId="0" fontId="33" fillId="0" borderId="63" xfId="4" applyFont="1" applyFill="1" applyBorder="1" applyAlignment="1">
      <alignment horizontal="left" vertical="center"/>
    </xf>
    <xf numFmtId="0" fontId="33" fillId="0" borderId="68" xfId="4" applyFont="1" applyFill="1" applyBorder="1" applyAlignment="1">
      <alignment horizontal="left" vertical="center"/>
    </xf>
    <xf numFmtId="0" fontId="33" fillId="0" borderId="65" xfId="4" applyFont="1" applyFill="1" applyBorder="1" applyAlignment="1">
      <alignment horizontal="center" vertical="center"/>
    </xf>
    <xf numFmtId="0" fontId="33" fillId="0" borderId="23" xfId="4" applyFont="1" applyFill="1" applyBorder="1" applyAlignment="1">
      <alignment horizontal="center" vertical="center"/>
    </xf>
    <xf numFmtId="0" fontId="33" fillId="0" borderId="69" xfId="4" applyFont="1" applyFill="1" applyBorder="1" applyAlignment="1">
      <alignment horizontal="center" vertical="center"/>
    </xf>
    <xf numFmtId="0" fontId="33" fillId="0" borderId="36" xfId="4" applyFont="1" applyFill="1" applyBorder="1" applyAlignment="1">
      <alignment horizontal="center" vertical="center"/>
    </xf>
    <xf numFmtId="0" fontId="33" fillId="0" borderId="37" xfId="4" applyFont="1" applyFill="1" applyBorder="1" applyAlignment="1">
      <alignment horizontal="center" vertical="center"/>
    </xf>
    <xf numFmtId="0" fontId="33" fillId="0" borderId="49" xfId="4" applyFont="1" applyFill="1" applyBorder="1" applyAlignment="1">
      <alignment horizontal="center" vertical="center"/>
    </xf>
    <xf numFmtId="0" fontId="27" fillId="0" borderId="63" xfId="4" applyFont="1" applyBorder="1" applyAlignment="1">
      <alignment horizontal="center" vertical="center"/>
    </xf>
    <xf numFmtId="0" fontId="33" fillId="0" borderId="63" xfId="4" applyFont="1" applyBorder="1" applyAlignment="1">
      <alignment horizontal="center" vertical="center"/>
    </xf>
    <xf numFmtId="0" fontId="27" fillId="0" borderId="67" xfId="4" applyFont="1" applyBorder="1" applyAlignment="1">
      <alignment horizontal="center" vertical="center"/>
    </xf>
    <xf numFmtId="0" fontId="33" fillId="0" borderId="0" xfId="4" applyFont="1" applyFill="1" applyBorder="1" applyAlignment="1">
      <alignment horizontal="left" vertical="center"/>
    </xf>
    <xf numFmtId="0" fontId="32" fillId="0" borderId="42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32" fillId="0" borderId="51" xfId="4" applyFont="1" applyBorder="1" applyAlignment="1">
      <alignment horizontal="left" vertical="center"/>
    </xf>
    <xf numFmtId="0" fontId="32" fillId="0" borderId="36" xfId="4" applyFont="1" applyBorder="1" applyAlignment="1">
      <alignment horizontal="center" vertical="center"/>
    </xf>
    <xf numFmtId="0" fontId="32" fillId="0" borderId="37" xfId="4" applyFont="1" applyBorder="1" applyAlignment="1">
      <alignment horizontal="center" vertical="center"/>
    </xf>
    <xf numFmtId="0" fontId="32" fillId="0" borderId="49" xfId="4" applyFont="1" applyBorder="1" applyAlignment="1">
      <alignment horizontal="center" vertical="center"/>
    </xf>
    <xf numFmtId="0" fontId="31" fillId="0" borderId="24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27" fillId="0" borderId="44" xfId="4" applyFont="1" applyFill="1" applyBorder="1" applyAlignment="1">
      <alignment horizontal="left" vertical="center"/>
    </xf>
    <xf numFmtId="0" fontId="27" fillId="0" borderId="39" xfId="4" applyFont="1" applyFill="1" applyBorder="1" applyAlignment="1">
      <alignment horizontal="left" vertical="center"/>
    </xf>
    <xf numFmtId="0" fontId="27" fillId="0" borderId="50" xfId="4" applyFont="1" applyFill="1" applyBorder="1" applyAlignment="1">
      <alignment horizontal="left" vertical="center"/>
    </xf>
    <xf numFmtId="0" fontId="31" fillId="0" borderId="24" xfId="4" applyFont="1" applyFill="1" applyBorder="1" applyAlignment="1">
      <alignment horizontal="center" vertical="center"/>
    </xf>
    <xf numFmtId="0" fontId="31" fillId="0" borderId="34" xfId="4" applyFont="1" applyFill="1" applyBorder="1" applyAlignment="1">
      <alignment horizontal="center" vertical="center"/>
    </xf>
    <xf numFmtId="0" fontId="32" fillId="0" borderId="35" xfId="4" applyFont="1" applyFill="1" applyBorder="1" applyAlignment="1">
      <alignment horizontal="left" vertical="center"/>
    </xf>
    <xf numFmtId="0" fontId="27" fillId="0" borderId="24" xfId="4" applyFont="1" applyFill="1" applyBorder="1" applyAlignment="1">
      <alignment horizontal="left" vertical="center"/>
    </xf>
    <xf numFmtId="0" fontId="27" fillId="0" borderId="34" xfId="4" applyFont="1" applyFill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31" fillId="0" borderId="33" xfId="4" applyFont="1" applyFill="1" applyBorder="1" applyAlignment="1">
      <alignment horizontal="left" vertical="center"/>
    </xf>
    <xf numFmtId="0" fontId="31" fillId="0" borderId="48" xfId="4" applyFont="1" applyFill="1" applyBorder="1" applyAlignment="1">
      <alignment horizontal="left" vertical="center"/>
    </xf>
    <xf numFmtId="0" fontId="32" fillId="0" borderId="0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 wrapText="1"/>
    </xf>
    <xf numFmtId="0" fontId="21" fillId="0" borderId="33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51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 wrapText="1"/>
    </xf>
    <xf numFmtId="0" fontId="21" fillId="0" borderId="39" xfId="4" applyFont="1" applyBorder="1" applyAlignment="1">
      <alignment horizontal="left" vertical="center" wrapText="1"/>
    </xf>
    <xf numFmtId="0" fontId="21" fillId="0" borderId="61" xfId="4" applyFont="1" applyBorder="1" applyAlignment="1">
      <alignment horizontal="left" vertical="center" wrapText="1"/>
    </xf>
    <xf numFmtId="0" fontId="27" fillId="0" borderId="35" xfId="4" applyFont="1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0" fillId="0" borderId="31" xfId="4" applyFont="1" applyBorder="1" applyAlignment="1">
      <alignment horizontal="center" vertical="top"/>
    </xf>
    <xf numFmtId="0" fontId="14" fillId="0" borderId="14" xfId="4" applyFont="1" applyFill="1" applyBorder="1" applyAlignment="1">
      <alignment horizontal="center" vertical="center"/>
    </xf>
    <xf numFmtId="0" fontId="20" fillId="0" borderId="5" xfId="5" applyFont="1" applyFill="1" applyBorder="1" applyAlignment="1" applyProtection="1">
      <alignment horizontal="center" vertical="center"/>
    </xf>
    <xf numFmtId="0" fontId="31" fillId="0" borderId="34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center" vertical="center"/>
    </xf>
    <xf numFmtId="0" fontId="31" fillId="0" borderId="37" xfId="4" applyFont="1" applyFill="1" applyBorder="1" applyAlignment="1">
      <alignment horizontal="center" vertical="center"/>
    </xf>
    <xf numFmtId="0" fontId="21" fillId="0" borderId="49" xfId="4" applyFont="1" applyFill="1" applyBorder="1" applyAlignment="1">
      <alignment horizontal="center" vertical="center"/>
    </xf>
    <xf numFmtId="0" fontId="33" fillId="0" borderId="42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52" xfId="4" applyFont="1" applyFill="1" applyBorder="1" applyAlignment="1">
      <alignment horizontal="left"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horizontal="left" vertical="center"/>
    </xf>
    <xf numFmtId="0" fontId="32" fillId="0" borderId="48" xfId="4" applyFont="1" applyFill="1" applyBorder="1" applyAlignment="1">
      <alignment horizontal="left" vertical="center"/>
    </xf>
    <xf numFmtId="0" fontId="31" fillId="0" borderId="40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 wrapText="1"/>
    </xf>
    <xf numFmtId="0" fontId="21" fillId="0" borderId="24" xfId="4" applyFont="1" applyFill="1" applyBorder="1" applyAlignment="1">
      <alignment horizontal="left" vertical="center" wrapText="1"/>
    </xf>
    <xf numFmtId="0" fontId="21" fillId="0" borderId="34" xfId="4" applyFont="1" applyFill="1" applyBorder="1" applyAlignment="1">
      <alignment horizontal="left" vertical="center" wrapText="1"/>
    </xf>
    <xf numFmtId="0" fontId="15" fillId="0" borderId="42" xfId="4" applyFont="1" applyFill="1" applyBorder="1" applyAlignment="1">
      <alignment horizontal="left" vertical="center"/>
    </xf>
    <xf numFmtId="0" fontId="15" fillId="0" borderId="41" xfId="4" applyFont="1" applyFill="1" applyBorder="1" applyAlignment="1">
      <alignment horizontal="left" vertical="center"/>
    </xf>
    <xf numFmtId="0" fontId="15" fillId="0" borderId="51" xfId="4" applyFont="1" applyFill="1" applyBorder="1" applyAlignment="1">
      <alignment horizontal="left" vertical="center"/>
    </xf>
    <xf numFmtId="0" fontId="15" fillId="0" borderId="37" xfId="4" applyFill="1" applyBorder="1" applyAlignment="1">
      <alignment horizontal="center" vertical="center"/>
    </xf>
    <xf numFmtId="0" fontId="15" fillId="0" borderId="49" xfId="4" applyFill="1" applyBorder="1" applyAlignment="1">
      <alignment horizontal="center" vertical="center"/>
    </xf>
    <xf numFmtId="0" fontId="31" fillId="0" borderId="43" xfId="4" applyFont="1" applyFill="1" applyBorder="1" applyAlignment="1">
      <alignment horizontal="center" vertical="center"/>
    </xf>
    <xf numFmtId="0" fontId="31" fillId="0" borderId="44" xfId="4" applyFont="1" applyFill="1" applyBorder="1" applyAlignment="1">
      <alignment horizontal="left" vertical="center"/>
    </xf>
    <xf numFmtId="0" fontId="31" fillId="0" borderId="39" xfId="4" applyFont="1" applyFill="1" applyBorder="1" applyAlignment="1">
      <alignment horizontal="left" vertical="center"/>
    </xf>
    <xf numFmtId="0" fontId="31" fillId="0" borderId="50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32" fillId="0" borderId="42" xfId="4" applyFont="1" applyFill="1" applyBorder="1" applyAlignment="1">
      <alignment horizontal="left" vertical="center"/>
    </xf>
    <xf numFmtId="0" fontId="32" fillId="0" borderId="41" xfId="4" applyFont="1" applyFill="1" applyBorder="1" applyAlignment="1">
      <alignment horizontal="left" vertical="center"/>
    </xf>
    <xf numFmtId="0" fontId="32" fillId="0" borderId="51" xfId="4" applyFont="1" applyFill="1" applyBorder="1" applyAlignment="1">
      <alignment horizontal="left" vertical="center"/>
    </xf>
    <xf numFmtId="0" fontId="31" fillId="0" borderId="38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51" xfId="4" applyFont="1" applyFill="1" applyBorder="1" applyAlignment="1">
      <alignment horizontal="center" vertical="center"/>
    </xf>
    <xf numFmtId="0" fontId="21" fillId="0" borderId="24" xfId="4" applyFont="1" applyFill="1" applyBorder="1" applyAlignment="1">
      <alignment horizontal="center" vertical="center"/>
    </xf>
    <xf numFmtId="0" fontId="27" fillId="0" borderId="24" xfId="4" applyFont="1" applyFill="1" applyBorder="1" applyAlignment="1">
      <alignment horizontal="center" vertical="center"/>
    </xf>
    <xf numFmtId="0" fontId="27" fillId="0" borderId="37" xfId="4" applyFont="1" applyFill="1" applyBorder="1" applyAlignment="1">
      <alignment horizontal="left" vertical="center"/>
    </xf>
    <xf numFmtId="0" fontId="31" fillId="0" borderId="37" xfId="4" applyFont="1" applyFill="1" applyBorder="1" applyAlignment="1">
      <alignment horizontal="left" vertical="center"/>
    </xf>
    <xf numFmtId="0" fontId="27" fillId="0" borderId="33" xfId="4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58" fontId="21" fillId="0" borderId="24" xfId="4" applyNumberFormat="1" applyFont="1" applyFill="1" applyBorder="1" applyAlignment="1">
      <alignment horizontal="center" vertical="center"/>
    </xf>
    <xf numFmtId="49" fontId="14" fillId="0" borderId="0" xfId="5" applyNumberFormat="1" applyFont="1" applyFill="1" applyBorder="1" applyAlignment="1">
      <alignment horizontal="center" vertical="center"/>
    </xf>
    <xf numFmtId="0" fontId="18" fillId="0" borderId="14" xfId="4" applyFont="1" applyFill="1" applyBorder="1" applyAlignment="1">
      <alignment horizontal="center" vertical="center"/>
    </xf>
    <xf numFmtId="49" fontId="14" fillId="0" borderId="13" xfId="4" applyNumberFormat="1" applyFont="1" applyFill="1" applyBorder="1" applyAlignment="1">
      <alignment horizontal="center" vertical="center"/>
    </xf>
    <xf numFmtId="49" fontId="14" fillId="0" borderId="21" xfId="4" applyNumberFormat="1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49" fontId="20" fillId="0" borderId="22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vertical="center"/>
    </xf>
    <xf numFmtId="0" fontId="59" fillId="0" borderId="13" xfId="4" applyFont="1" applyFill="1" applyBorder="1" applyAlignment="1">
      <alignment horizontal="center" vertical="center"/>
    </xf>
    <xf numFmtId="0" fontId="60" fillId="0" borderId="11" xfId="4" applyFont="1" applyFill="1" applyBorder="1" applyAlignment="1">
      <alignment horizontal="center" vertical="center"/>
    </xf>
    <xf numFmtId="49" fontId="61" fillId="5" borderId="24" xfId="6" applyNumberFormat="1" applyFont="1" applyFill="1" applyBorder="1" applyAlignment="1">
      <alignment horizontal="center" vertical="center"/>
    </xf>
  </cellXfs>
  <cellStyles count="10">
    <cellStyle name="S10" xfId="9" xr:uid="{00000000-0005-0000-0000-00003A000000}"/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8" customWidth="1"/>
    <col min="3" max="3" width="10.125" customWidth="1"/>
  </cols>
  <sheetData>
    <row r="1" spans="1:2" ht="21" customHeight="1">
      <c r="A1" s="229"/>
      <c r="B1" s="230" t="s">
        <v>0</v>
      </c>
    </row>
    <row r="2" spans="1:2">
      <c r="A2" s="9">
        <v>1</v>
      </c>
      <c r="B2" s="231" t="s">
        <v>1</v>
      </c>
    </row>
    <row r="3" spans="1:2">
      <c r="A3" s="9">
        <v>2</v>
      </c>
      <c r="B3" s="231" t="s">
        <v>2</v>
      </c>
    </row>
    <row r="4" spans="1:2">
      <c r="A4" s="9">
        <v>3</v>
      </c>
      <c r="B4" s="231" t="s">
        <v>3</v>
      </c>
    </row>
    <row r="5" spans="1:2">
      <c r="A5" s="9">
        <v>4</v>
      </c>
      <c r="B5" s="231" t="s">
        <v>4</v>
      </c>
    </row>
    <row r="6" spans="1:2">
      <c r="A6" s="9">
        <v>5</v>
      </c>
      <c r="B6" s="231" t="s">
        <v>5</v>
      </c>
    </row>
    <row r="7" spans="1:2">
      <c r="A7" s="9">
        <v>6</v>
      </c>
      <c r="B7" s="231" t="s">
        <v>6</v>
      </c>
    </row>
    <row r="8" spans="1:2" s="227" customFormat="1" ht="15" customHeight="1">
      <c r="A8" s="232">
        <v>7</v>
      </c>
      <c r="B8" s="233" t="s">
        <v>7</v>
      </c>
    </row>
    <row r="9" spans="1:2" ht="18.95" customHeight="1">
      <c r="A9" s="229"/>
      <c r="B9" s="234" t="s">
        <v>8</v>
      </c>
    </row>
    <row r="10" spans="1:2" ht="15.95" customHeight="1">
      <c r="A10" s="9">
        <v>1</v>
      </c>
      <c r="B10" s="235" t="s">
        <v>9</v>
      </c>
    </row>
    <row r="11" spans="1:2">
      <c r="A11" s="9">
        <v>2</v>
      </c>
      <c r="B11" s="231" t="s">
        <v>10</v>
      </c>
    </row>
    <row r="12" spans="1:2">
      <c r="A12" s="9">
        <v>3</v>
      </c>
      <c r="B12" s="233" t="s">
        <v>11</v>
      </c>
    </row>
    <row r="13" spans="1:2">
      <c r="A13" s="9">
        <v>4</v>
      </c>
      <c r="B13" s="231" t="s">
        <v>12</v>
      </c>
    </row>
    <row r="14" spans="1:2">
      <c r="A14" s="9">
        <v>5</v>
      </c>
      <c r="B14" s="231" t="s">
        <v>13</v>
      </c>
    </row>
    <row r="15" spans="1:2">
      <c r="A15" s="9">
        <v>6</v>
      </c>
      <c r="B15" s="231" t="s">
        <v>14</v>
      </c>
    </row>
    <row r="16" spans="1:2">
      <c r="A16" s="9">
        <v>7</v>
      </c>
      <c r="B16" s="231" t="s">
        <v>15</v>
      </c>
    </row>
    <row r="17" spans="1:2">
      <c r="A17" s="9">
        <v>8</v>
      </c>
      <c r="B17" s="231" t="s">
        <v>16</v>
      </c>
    </row>
    <row r="18" spans="1:2">
      <c r="A18" s="9">
        <v>9</v>
      </c>
      <c r="B18" s="231" t="s">
        <v>17</v>
      </c>
    </row>
    <row r="19" spans="1:2">
      <c r="A19" s="9"/>
      <c r="B19" s="231"/>
    </row>
    <row r="20" spans="1:2" ht="20.25">
      <c r="A20" s="229"/>
      <c r="B20" s="230" t="s">
        <v>18</v>
      </c>
    </row>
    <row r="21" spans="1:2">
      <c r="A21" s="9">
        <v>1</v>
      </c>
      <c r="B21" s="236" t="s">
        <v>19</v>
      </c>
    </row>
    <row r="22" spans="1:2">
      <c r="A22" s="9">
        <v>2</v>
      </c>
      <c r="B22" s="231" t="s">
        <v>20</v>
      </c>
    </row>
    <row r="23" spans="1:2">
      <c r="A23" s="9">
        <v>3</v>
      </c>
      <c r="B23" s="231" t="s">
        <v>21</v>
      </c>
    </row>
    <row r="24" spans="1:2">
      <c r="A24" s="9">
        <v>4</v>
      </c>
      <c r="B24" s="231" t="s">
        <v>22</v>
      </c>
    </row>
    <row r="25" spans="1:2">
      <c r="A25" s="9">
        <v>5</v>
      </c>
      <c r="B25" s="231" t="s">
        <v>23</v>
      </c>
    </row>
    <row r="26" spans="1:2">
      <c r="A26" s="9">
        <v>6</v>
      </c>
      <c r="B26" s="231" t="s">
        <v>24</v>
      </c>
    </row>
    <row r="27" spans="1:2">
      <c r="A27" s="9">
        <v>7</v>
      </c>
      <c r="B27" s="231" t="s">
        <v>25</v>
      </c>
    </row>
    <row r="28" spans="1:2">
      <c r="A28" s="9"/>
      <c r="B28" s="231"/>
    </row>
    <row r="29" spans="1:2" ht="20.25">
      <c r="A29" s="229"/>
      <c r="B29" s="230" t="s">
        <v>26</v>
      </c>
    </row>
    <row r="30" spans="1:2">
      <c r="A30" s="9">
        <v>1</v>
      </c>
      <c r="B30" s="236" t="s">
        <v>27</v>
      </c>
    </row>
    <row r="31" spans="1:2">
      <c r="A31" s="9">
        <v>2</v>
      </c>
      <c r="B31" s="231" t="s">
        <v>28</v>
      </c>
    </row>
    <row r="32" spans="1:2">
      <c r="A32" s="9">
        <v>3</v>
      </c>
      <c r="B32" s="231" t="s">
        <v>29</v>
      </c>
    </row>
    <row r="33" spans="1:2" ht="28.5">
      <c r="A33" s="9">
        <v>4</v>
      </c>
      <c r="B33" s="231" t="s">
        <v>30</v>
      </c>
    </row>
    <row r="34" spans="1:2">
      <c r="A34" s="9">
        <v>5</v>
      </c>
      <c r="B34" s="231" t="s">
        <v>31</v>
      </c>
    </row>
    <row r="35" spans="1:2">
      <c r="A35" s="9">
        <v>6</v>
      </c>
      <c r="B35" s="231" t="s">
        <v>32</v>
      </c>
    </row>
    <row r="36" spans="1:2">
      <c r="A36" s="9">
        <v>7</v>
      </c>
      <c r="B36" s="231" t="s">
        <v>33</v>
      </c>
    </row>
    <row r="37" spans="1:2">
      <c r="A37" s="9"/>
      <c r="B37" s="231"/>
    </row>
    <row r="39" spans="1:2">
      <c r="A39" s="237" t="s">
        <v>34</v>
      </c>
      <c r="B39" s="238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7" sqref="H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3" t="s">
        <v>302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13" s="1" customFormat="1" ht="16.5">
      <c r="A2" s="464" t="s">
        <v>273</v>
      </c>
      <c r="B2" s="465" t="s">
        <v>278</v>
      </c>
      <c r="C2" s="465" t="s">
        <v>274</v>
      </c>
      <c r="D2" s="465" t="s">
        <v>275</v>
      </c>
      <c r="E2" s="465" t="s">
        <v>276</v>
      </c>
      <c r="F2" s="465" t="s">
        <v>277</v>
      </c>
      <c r="G2" s="464" t="s">
        <v>303</v>
      </c>
      <c r="H2" s="464"/>
      <c r="I2" s="464" t="s">
        <v>304</v>
      </c>
      <c r="J2" s="464"/>
      <c r="K2" s="468" t="s">
        <v>305</v>
      </c>
      <c r="L2" s="470" t="s">
        <v>306</v>
      </c>
      <c r="M2" s="472" t="s">
        <v>307</v>
      </c>
    </row>
    <row r="3" spans="1:13" s="1" customFormat="1" ht="16.5">
      <c r="A3" s="464"/>
      <c r="B3" s="466"/>
      <c r="C3" s="466"/>
      <c r="D3" s="466"/>
      <c r="E3" s="466"/>
      <c r="F3" s="466"/>
      <c r="G3" s="3" t="s">
        <v>308</v>
      </c>
      <c r="H3" s="3" t="s">
        <v>309</v>
      </c>
      <c r="I3" s="3" t="s">
        <v>308</v>
      </c>
      <c r="J3" s="3" t="s">
        <v>309</v>
      </c>
      <c r="K3" s="469"/>
      <c r="L3" s="471"/>
      <c r="M3" s="473"/>
    </row>
    <row r="4" spans="1:13" ht="24" customHeight="1">
      <c r="A4" s="27">
        <v>1</v>
      </c>
      <c r="B4" s="14" t="s">
        <v>292</v>
      </c>
      <c r="C4" s="7" t="s">
        <v>289</v>
      </c>
      <c r="D4" s="15" t="s">
        <v>290</v>
      </c>
      <c r="E4" s="7" t="s">
        <v>291</v>
      </c>
      <c r="F4" s="8" t="s">
        <v>62</v>
      </c>
      <c r="G4" s="28">
        <v>-0.01</v>
      </c>
      <c r="H4" s="28">
        <v>-0.02</v>
      </c>
      <c r="I4" s="28">
        <v>-0.02</v>
      </c>
      <c r="J4" s="28">
        <v>-0.01</v>
      </c>
      <c r="K4" s="28">
        <f>SUM(G4:J4)</f>
        <v>-6.0000000000000005E-2</v>
      </c>
      <c r="L4" s="27"/>
      <c r="M4" s="27" t="s">
        <v>310</v>
      </c>
    </row>
    <row r="5" spans="1:13" ht="24" customHeight="1">
      <c r="A5" s="27">
        <v>2</v>
      </c>
      <c r="B5" s="14" t="s">
        <v>292</v>
      </c>
      <c r="C5" s="7" t="s">
        <v>293</v>
      </c>
      <c r="D5" s="15" t="s">
        <v>290</v>
      </c>
      <c r="E5" s="7" t="s">
        <v>294</v>
      </c>
      <c r="F5" s="8" t="s">
        <v>62</v>
      </c>
      <c r="G5" s="28">
        <v>-0.01</v>
      </c>
      <c r="H5" s="28">
        <v>-2.5000000000000001E-2</v>
      </c>
      <c r="I5" s="28">
        <v>-0.03</v>
      </c>
      <c r="J5" s="28">
        <v>-0.02</v>
      </c>
      <c r="K5" s="28">
        <f>SUM(G5:J5)</f>
        <v>-8.5000000000000006E-2</v>
      </c>
      <c r="L5" s="27"/>
      <c r="M5" s="27" t="s">
        <v>310</v>
      </c>
    </row>
    <row r="6" spans="1:13" ht="24" customHeight="1">
      <c r="A6" s="27">
        <v>3</v>
      </c>
      <c r="B6" s="14" t="s">
        <v>292</v>
      </c>
      <c r="C6" s="7" t="s">
        <v>295</v>
      </c>
      <c r="D6" s="15" t="s">
        <v>290</v>
      </c>
      <c r="E6" s="7" t="s">
        <v>294</v>
      </c>
      <c r="F6" s="8" t="s">
        <v>62</v>
      </c>
      <c r="G6" s="28">
        <v>-1.4999999999999999E-2</v>
      </c>
      <c r="H6" s="28">
        <v>-0.02</v>
      </c>
      <c r="I6" s="28">
        <v>-0.02</v>
      </c>
      <c r="J6" s="28">
        <v>-0.03</v>
      </c>
      <c r="K6" s="28">
        <f>SUM(G6:J6)</f>
        <v>-8.5000000000000006E-2</v>
      </c>
      <c r="L6" s="27"/>
      <c r="M6" s="27" t="s">
        <v>310</v>
      </c>
    </row>
    <row r="7" spans="1:13" ht="24" customHeight="1">
      <c r="A7" s="27">
        <v>4</v>
      </c>
      <c r="B7" s="14" t="s">
        <v>292</v>
      </c>
      <c r="C7" s="7" t="s">
        <v>296</v>
      </c>
      <c r="D7" s="15" t="s">
        <v>290</v>
      </c>
      <c r="E7" s="7" t="s">
        <v>297</v>
      </c>
      <c r="F7" s="8" t="s">
        <v>62</v>
      </c>
      <c r="G7" s="28">
        <v>-1.4999999999999999E-2</v>
      </c>
      <c r="H7" s="28">
        <v>-0.03</v>
      </c>
      <c r="I7" s="28">
        <v>-0.02</v>
      </c>
      <c r="J7" s="28">
        <v>-0.02</v>
      </c>
      <c r="K7" s="28">
        <f>SUM(G7:J7)</f>
        <v>-8.5000000000000006E-2</v>
      </c>
      <c r="L7" s="27"/>
      <c r="M7" s="27" t="s">
        <v>310</v>
      </c>
    </row>
    <row r="8" spans="1:13" ht="24" customHeight="1">
      <c r="A8" s="27">
        <v>5</v>
      </c>
      <c r="B8" s="14" t="s">
        <v>292</v>
      </c>
      <c r="C8" s="7" t="s">
        <v>298</v>
      </c>
      <c r="D8" s="15" t="s">
        <v>290</v>
      </c>
      <c r="E8" s="7" t="s">
        <v>297</v>
      </c>
      <c r="F8" s="8" t="s">
        <v>62</v>
      </c>
      <c r="G8" s="28">
        <v>-0.01</v>
      </c>
      <c r="H8" s="28">
        <v>-2.5000000000000001E-2</v>
      </c>
      <c r="I8" s="28">
        <v>-0.03</v>
      </c>
      <c r="J8" s="28">
        <v>-0.02</v>
      </c>
      <c r="K8" s="28">
        <f>SUM(G8:J8)</f>
        <v>-8.5000000000000006E-2</v>
      </c>
      <c r="L8" s="27"/>
      <c r="M8" s="27" t="s">
        <v>310</v>
      </c>
    </row>
    <row r="9" spans="1:13" ht="24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24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24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>
      <c r="A12" s="454" t="s">
        <v>299</v>
      </c>
      <c r="B12" s="455"/>
      <c r="C12" s="455"/>
      <c r="D12" s="455"/>
      <c r="E12" s="457"/>
      <c r="F12" s="458"/>
      <c r="G12" s="460"/>
      <c r="H12" s="454" t="s">
        <v>300</v>
      </c>
      <c r="I12" s="455"/>
      <c r="J12" s="455"/>
      <c r="K12" s="457"/>
      <c r="L12" s="474"/>
      <c r="M12" s="475"/>
    </row>
    <row r="13" spans="1:13" ht="16.5">
      <c r="A13" s="467" t="s">
        <v>311</v>
      </c>
      <c r="B13" s="467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5" type="noConversion"/>
  <dataValidations count="1">
    <dataValidation type="list" allowBlank="1" showInputMessage="1" showErrorMessage="1" sqref="M8 M1:M3 M4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B4" sqref="B4:B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3" t="s">
        <v>312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</row>
    <row r="2" spans="1:23" s="1" customFormat="1" ht="15.95" customHeight="1">
      <c r="A2" s="465" t="s">
        <v>313</v>
      </c>
      <c r="B2" s="465" t="s">
        <v>278</v>
      </c>
      <c r="C2" s="465" t="s">
        <v>274</v>
      </c>
      <c r="D2" s="465" t="s">
        <v>275</v>
      </c>
      <c r="E2" s="465" t="s">
        <v>276</v>
      </c>
      <c r="F2" s="465" t="s">
        <v>277</v>
      </c>
      <c r="G2" s="485" t="s">
        <v>314</v>
      </c>
      <c r="H2" s="486"/>
      <c r="I2" s="487"/>
      <c r="J2" s="485" t="s">
        <v>315</v>
      </c>
      <c r="K2" s="486"/>
      <c r="L2" s="487"/>
      <c r="M2" s="485" t="s">
        <v>316</v>
      </c>
      <c r="N2" s="486"/>
      <c r="O2" s="487"/>
      <c r="P2" s="485" t="s">
        <v>317</v>
      </c>
      <c r="Q2" s="486"/>
      <c r="R2" s="487"/>
      <c r="S2" s="486" t="s">
        <v>318</v>
      </c>
      <c r="T2" s="486"/>
      <c r="U2" s="487"/>
      <c r="V2" s="488" t="s">
        <v>319</v>
      </c>
      <c r="W2" s="488" t="s">
        <v>287</v>
      </c>
    </row>
    <row r="3" spans="1:23" s="1" customFormat="1" ht="16.5">
      <c r="A3" s="466"/>
      <c r="B3" s="478"/>
      <c r="C3" s="478"/>
      <c r="D3" s="478"/>
      <c r="E3" s="478"/>
      <c r="F3" s="478"/>
      <c r="G3" s="3" t="s">
        <v>320</v>
      </c>
      <c r="H3" s="3" t="s">
        <v>67</v>
      </c>
      <c r="I3" s="3" t="s">
        <v>278</v>
      </c>
      <c r="J3" s="3" t="s">
        <v>320</v>
      </c>
      <c r="K3" s="3" t="s">
        <v>67</v>
      </c>
      <c r="L3" s="3" t="s">
        <v>278</v>
      </c>
      <c r="M3" s="3" t="s">
        <v>320</v>
      </c>
      <c r="N3" s="3" t="s">
        <v>67</v>
      </c>
      <c r="O3" s="3" t="s">
        <v>278</v>
      </c>
      <c r="P3" s="3" t="s">
        <v>320</v>
      </c>
      <c r="Q3" s="3" t="s">
        <v>67</v>
      </c>
      <c r="R3" s="3" t="s">
        <v>278</v>
      </c>
      <c r="S3" s="3" t="s">
        <v>320</v>
      </c>
      <c r="T3" s="3" t="s">
        <v>67</v>
      </c>
      <c r="U3" s="3" t="s">
        <v>278</v>
      </c>
      <c r="V3" s="489"/>
      <c r="W3" s="489"/>
    </row>
    <row r="4" spans="1:23">
      <c r="A4" s="481" t="s">
        <v>321</v>
      </c>
      <c r="B4" s="479" t="s">
        <v>292</v>
      </c>
      <c r="C4" s="7" t="s">
        <v>289</v>
      </c>
      <c r="D4" s="479" t="s">
        <v>290</v>
      </c>
      <c r="E4" s="7" t="s">
        <v>291</v>
      </c>
      <c r="F4" s="479" t="s">
        <v>62</v>
      </c>
      <c r="G4" s="24" t="s">
        <v>290</v>
      </c>
      <c r="H4" s="25" t="s">
        <v>322</v>
      </c>
      <c r="I4" s="25" t="s">
        <v>292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323</v>
      </c>
      <c r="W4" s="6"/>
    </row>
    <row r="5" spans="1:23" ht="16.5">
      <c r="A5" s="484"/>
      <c r="B5" s="480"/>
      <c r="C5" s="7" t="s">
        <v>293</v>
      </c>
      <c r="D5" s="480"/>
      <c r="E5" s="7" t="s">
        <v>294</v>
      </c>
      <c r="F5" s="480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6"/>
      <c r="W5" s="6"/>
    </row>
    <row r="6" spans="1:23" ht="24" customHeight="1">
      <c r="A6" s="481" t="s">
        <v>321</v>
      </c>
      <c r="B6" s="481" t="s">
        <v>292</v>
      </c>
      <c r="C6" s="7" t="s">
        <v>295</v>
      </c>
      <c r="D6" s="479" t="s">
        <v>290</v>
      </c>
      <c r="E6" s="7" t="s">
        <v>294</v>
      </c>
      <c r="F6" s="481" t="s">
        <v>62</v>
      </c>
      <c r="G6" s="24" t="s">
        <v>290</v>
      </c>
      <c r="H6" s="25" t="s">
        <v>322</v>
      </c>
      <c r="I6" s="25" t="s">
        <v>292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323</v>
      </c>
      <c r="W6" s="6"/>
    </row>
    <row r="7" spans="1:23" ht="21.95" customHeight="1">
      <c r="A7" s="482"/>
      <c r="B7" s="482"/>
      <c r="C7" s="7" t="s">
        <v>296</v>
      </c>
      <c r="D7" s="483"/>
      <c r="E7" s="7" t="s">
        <v>297</v>
      </c>
      <c r="F7" s="48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76"/>
      <c r="B8" s="476"/>
      <c r="C8" s="476"/>
      <c r="D8" s="476"/>
      <c r="E8" s="476"/>
      <c r="F8" s="4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77"/>
      <c r="B9" s="477"/>
      <c r="C9" s="477"/>
      <c r="D9" s="477"/>
      <c r="E9" s="477"/>
      <c r="F9" s="47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76"/>
      <c r="B10" s="476"/>
      <c r="C10" s="476"/>
      <c r="D10" s="476"/>
      <c r="E10" s="476"/>
      <c r="F10" s="4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77"/>
      <c r="B11" s="477"/>
      <c r="C11" s="477"/>
      <c r="D11" s="477"/>
      <c r="E11" s="477"/>
      <c r="F11" s="4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76"/>
      <c r="B12" s="476"/>
      <c r="C12" s="476"/>
      <c r="D12" s="476"/>
      <c r="E12" s="476"/>
      <c r="F12" s="47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77"/>
      <c r="B13" s="477"/>
      <c r="C13" s="477"/>
      <c r="D13" s="477"/>
      <c r="E13" s="477"/>
      <c r="F13" s="47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2" customFormat="1" ht="18.75">
      <c r="A15" s="454" t="s">
        <v>324</v>
      </c>
      <c r="B15" s="455"/>
      <c r="C15" s="455"/>
      <c r="D15" s="455"/>
      <c r="E15" s="457"/>
      <c r="F15" s="458"/>
      <c r="G15" s="460"/>
      <c r="H15" s="23"/>
      <c r="I15" s="23"/>
      <c r="J15" s="454" t="s">
        <v>300</v>
      </c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7"/>
      <c r="V15" s="10"/>
      <c r="W15" s="12"/>
    </row>
    <row r="16" spans="1:23" ht="16.5">
      <c r="A16" s="461" t="s">
        <v>325</v>
      </c>
      <c r="B16" s="461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</row>
  </sheetData>
  <mergeCells count="44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C8:C9"/>
    <mergeCell ref="C10:C11"/>
    <mergeCell ref="C12:C13"/>
    <mergeCell ref="D2:D3"/>
    <mergeCell ref="D4:D5"/>
    <mergeCell ref="D6:D7"/>
    <mergeCell ref="D8:D9"/>
    <mergeCell ref="D10:D11"/>
    <mergeCell ref="D12:D13"/>
    <mergeCell ref="E8:E9"/>
    <mergeCell ref="E10:E11"/>
    <mergeCell ref="E12:E13"/>
    <mergeCell ref="F2:F3"/>
    <mergeCell ref="F4:F5"/>
    <mergeCell ref="F6:F7"/>
    <mergeCell ref="F8:F9"/>
    <mergeCell ref="F10:F11"/>
    <mergeCell ref="F12:F13"/>
  </mergeCells>
  <phoneticPr fontId="55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3" t="s">
        <v>326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 s="1" customFormat="1" ht="16.5">
      <c r="A2" s="19" t="s">
        <v>327</v>
      </c>
      <c r="B2" s="20" t="s">
        <v>274</v>
      </c>
      <c r="C2" s="20" t="s">
        <v>275</v>
      </c>
      <c r="D2" s="20" t="s">
        <v>276</v>
      </c>
      <c r="E2" s="20" t="s">
        <v>277</v>
      </c>
      <c r="F2" s="20" t="s">
        <v>278</v>
      </c>
      <c r="G2" s="19" t="s">
        <v>328</v>
      </c>
      <c r="H2" s="19" t="s">
        <v>329</v>
      </c>
      <c r="I2" s="19" t="s">
        <v>330</v>
      </c>
      <c r="J2" s="19" t="s">
        <v>329</v>
      </c>
      <c r="K2" s="19" t="s">
        <v>331</v>
      </c>
      <c r="L2" s="19" t="s">
        <v>329</v>
      </c>
      <c r="M2" s="20" t="s">
        <v>319</v>
      </c>
      <c r="N2" s="20" t="s">
        <v>287</v>
      </c>
    </row>
    <row r="3" spans="1:14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327</v>
      </c>
      <c r="B4" s="22" t="s">
        <v>332</v>
      </c>
      <c r="C4" s="22" t="s">
        <v>320</v>
      </c>
      <c r="D4" s="22" t="s">
        <v>276</v>
      </c>
      <c r="E4" s="20" t="s">
        <v>277</v>
      </c>
      <c r="F4" s="20" t="s">
        <v>278</v>
      </c>
      <c r="G4" s="19" t="s">
        <v>328</v>
      </c>
      <c r="H4" s="19" t="s">
        <v>329</v>
      </c>
      <c r="I4" s="19" t="s">
        <v>330</v>
      </c>
      <c r="J4" s="19" t="s">
        <v>329</v>
      </c>
      <c r="K4" s="19" t="s">
        <v>331</v>
      </c>
      <c r="L4" s="19" t="s">
        <v>329</v>
      </c>
      <c r="M4" s="20" t="s">
        <v>319</v>
      </c>
      <c r="N4" s="20" t="s">
        <v>287</v>
      </c>
    </row>
    <row r="5" spans="1:14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>
      <c r="A11" s="454" t="s">
        <v>333</v>
      </c>
      <c r="B11" s="455"/>
      <c r="C11" s="455"/>
      <c r="D11" s="457"/>
      <c r="E11" s="458"/>
      <c r="F11" s="459"/>
      <c r="G11" s="460"/>
      <c r="H11" s="23"/>
      <c r="I11" s="454" t="s">
        <v>334</v>
      </c>
      <c r="J11" s="455"/>
      <c r="K11" s="455"/>
      <c r="L11" s="10"/>
      <c r="M11" s="10"/>
      <c r="N11" s="12"/>
    </row>
    <row r="12" spans="1:14" ht="16.5">
      <c r="A12" s="461" t="s">
        <v>335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3" sqref="E3:E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3" t="s">
        <v>336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2" s="1" customFormat="1" ht="16.5">
      <c r="A2" s="3" t="s">
        <v>313</v>
      </c>
      <c r="B2" s="4" t="s">
        <v>278</v>
      </c>
      <c r="C2" s="4" t="s">
        <v>274</v>
      </c>
      <c r="D2" s="4" t="s">
        <v>275</v>
      </c>
      <c r="E2" s="4" t="s">
        <v>276</v>
      </c>
      <c r="F2" s="4" t="s">
        <v>277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319</v>
      </c>
      <c r="L2" s="4" t="s">
        <v>287</v>
      </c>
    </row>
    <row r="3" spans="1:12">
      <c r="A3" s="13" t="s">
        <v>321</v>
      </c>
      <c r="B3" s="14" t="s">
        <v>292</v>
      </c>
      <c r="C3" s="7" t="s">
        <v>289</v>
      </c>
      <c r="D3" s="15" t="s">
        <v>290</v>
      </c>
      <c r="E3" s="7" t="s">
        <v>291</v>
      </c>
      <c r="F3" s="8" t="s">
        <v>62</v>
      </c>
      <c r="G3" s="16" t="s">
        <v>341</v>
      </c>
      <c r="H3" s="6" t="s">
        <v>342</v>
      </c>
      <c r="I3" s="6"/>
      <c r="J3" s="6"/>
      <c r="K3" s="18" t="s">
        <v>343</v>
      </c>
      <c r="L3" s="6" t="s">
        <v>310</v>
      </c>
    </row>
    <row r="4" spans="1:12">
      <c r="A4" s="13" t="s">
        <v>321</v>
      </c>
      <c r="B4" s="14" t="s">
        <v>292</v>
      </c>
      <c r="C4" s="7" t="s">
        <v>295</v>
      </c>
      <c r="D4" s="15" t="s">
        <v>290</v>
      </c>
      <c r="E4" s="7" t="s">
        <v>294</v>
      </c>
      <c r="F4" s="8" t="s">
        <v>62</v>
      </c>
      <c r="G4" s="16" t="s">
        <v>341</v>
      </c>
      <c r="H4" s="6" t="s">
        <v>342</v>
      </c>
      <c r="I4" s="6"/>
      <c r="J4" s="6"/>
      <c r="K4" s="18" t="s">
        <v>343</v>
      </c>
      <c r="L4" s="6" t="s">
        <v>310</v>
      </c>
    </row>
    <row r="5" spans="1:12">
      <c r="A5" s="13" t="s">
        <v>321</v>
      </c>
      <c r="B5" s="14" t="s">
        <v>292</v>
      </c>
      <c r="C5" s="7" t="s">
        <v>296</v>
      </c>
      <c r="D5" s="15" t="s">
        <v>290</v>
      </c>
      <c r="E5" s="7" t="s">
        <v>297</v>
      </c>
      <c r="F5" s="8" t="s">
        <v>62</v>
      </c>
      <c r="G5" s="16" t="s">
        <v>341</v>
      </c>
      <c r="H5" s="6" t="s">
        <v>342</v>
      </c>
      <c r="I5" s="9"/>
      <c r="J5" s="9"/>
      <c r="K5" s="18" t="s">
        <v>343</v>
      </c>
      <c r="L5" s="6" t="s">
        <v>310</v>
      </c>
    </row>
    <row r="6" spans="1:12">
      <c r="A6" s="13" t="s">
        <v>321</v>
      </c>
      <c r="B6" s="14" t="s">
        <v>292</v>
      </c>
      <c r="C6" s="7" t="s">
        <v>289</v>
      </c>
      <c r="D6" s="15" t="s">
        <v>290</v>
      </c>
      <c r="E6" s="7" t="s">
        <v>291</v>
      </c>
      <c r="F6" s="8" t="s">
        <v>62</v>
      </c>
      <c r="G6" s="17" t="s">
        <v>344</v>
      </c>
      <c r="H6" s="6" t="s">
        <v>345</v>
      </c>
      <c r="I6" s="9"/>
      <c r="J6" s="9"/>
      <c r="K6" s="18" t="s">
        <v>346</v>
      </c>
      <c r="L6" s="6" t="s">
        <v>310</v>
      </c>
    </row>
    <row r="7" spans="1:12">
      <c r="A7" s="13" t="s">
        <v>321</v>
      </c>
      <c r="B7" s="14" t="s">
        <v>292</v>
      </c>
      <c r="C7" s="7" t="s">
        <v>295</v>
      </c>
      <c r="D7" s="15" t="s">
        <v>290</v>
      </c>
      <c r="E7" s="7" t="s">
        <v>294</v>
      </c>
      <c r="F7" s="8" t="s">
        <v>62</v>
      </c>
      <c r="G7" s="17" t="s">
        <v>344</v>
      </c>
      <c r="H7" s="6" t="s">
        <v>345</v>
      </c>
      <c r="I7" s="9"/>
      <c r="J7" s="9"/>
      <c r="K7" s="18" t="s">
        <v>346</v>
      </c>
      <c r="L7" s="6" t="s">
        <v>310</v>
      </c>
    </row>
    <row r="8" spans="1:12">
      <c r="A8" s="13" t="s">
        <v>321</v>
      </c>
      <c r="B8" s="14" t="s">
        <v>292</v>
      </c>
      <c r="C8" s="7" t="s">
        <v>296</v>
      </c>
      <c r="D8" s="15" t="s">
        <v>290</v>
      </c>
      <c r="E8" s="7" t="s">
        <v>297</v>
      </c>
      <c r="F8" s="8" t="s">
        <v>62</v>
      </c>
      <c r="G8" s="17" t="s">
        <v>344</v>
      </c>
      <c r="H8" s="6" t="s">
        <v>345</v>
      </c>
      <c r="I8" s="9"/>
      <c r="J8" s="9"/>
      <c r="K8" s="18" t="s">
        <v>346</v>
      </c>
      <c r="L8" s="6" t="s">
        <v>310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s="2" customFormat="1" ht="18.75">
      <c r="A11" s="454" t="s">
        <v>347</v>
      </c>
      <c r="B11" s="455"/>
      <c r="C11" s="455"/>
      <c r="D11" s="455"/>
      <c r="E11" s="457"/>
      <c r="F11" s="458"/>
      <c r="G11" s="460"/>
      <c r="H11" s="454" t="s">
        <v>348</v>
      </c>
      <c r="I11" s="455"/>
      <c r="J11" s="455"/>
      <c r="K11" s="10"/>
      <c r="L11" s="12"/>
    </row>
    <row r="12" spans="1:12" ht="16.5">
      <c r="A12" s="461" t="s">
        <v>349</v>
      </c>
      <c r="B12" s="461"/>
      <c r="C12" s="462"/>
      <c r="D12" s="462"/>
      <c r="E12" s="462"/>
      <c r="F12" s="462"/>
      <c r="G12" s="462"/>
      <c r="H12" s="462"/>
      <c r="I12" s="462"/>
      <c r="J12" s="462"/>
      <c r="K12" s="462"/>
      <c r="L12" s="462"/>
    </row>
  </sheetData>
  <mergeCells count="5">
    <mergeCell ref="A1:J1"/>
    <mergeCell ref="A11:E11"/>
    <mergeCell ref="F11:G11"/>
    <mergeCell ref="H11:J11"/>
    <mergeCell ref="A12:L12"/>
  </mergeCells>
  <phoneticPr fontId="55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3" t="s">
        <v>350</v>
      </c>
      <c r="B1" s="453"/>
      <c r="C1" s="453"/>
      <c r="D1" s="453"/>
      <c r="E1" s="453"/>
      <c r="F1" s="453"/>
      <c r="G1" s="453"/>
      <c r="H1" s="453"/>
      <c r="I1" s="453"/>
    </row>
    <row r="2" spans="1:9" s="1" customFormat="1" ht="16.5">
      <c r="A2" s="464" t="s">
        <v>273</v>
      </c>
      <c r="B2" s="465" t="s">
        <v>278</v>
      </c>
      <c r="C2" s="465" t="s">
        <v>320</v>
      </c>
      <c r="D2" s="465" t="s">
        <v>276</v>
      </c>
      <c r="E2" s="465" t="s">
        <v>277</v>
      </c>
      <c r="F2" s="3" t="s">
        <v>351</v>
      </c>
      <c r="G2" s="3" t="s">
        <v>304</v>
      </c>
      <c r="H2" s="468" t="s">
        <v>305</v>
      </c>
      <c r="I2" s="472" t="s">
        <v>307</v>
      </c>
    </row>
    <row r="3" spans="1:9" s="1" customFormat="1" ht="16.5">
      <c r="A3" s="464"/>
      <c r="B3" s="466"/>
      <c r="C3" s="466"/>
      <c r="D3" s="466"/>
      <c r="E3" s="466"/>
      <c r="F3" s="3" t="s">
        <v>352</v>
      </c>
      <c r="G3" s="3" t="s">
        <v>308</v>
      </c>
      <c r="H3" s="469"/>
      <c r="I3" s="473"/>
    </row>
    <row r="4" spans="1:9">
      <c r="A4" s="5">
        <v>1</v>
      </c>
      <c r="B4" s="5" t="s">
        <v>353</v>
      </c>
      <c r="C4" s="6" t="s">
        <v>354</v>
      </c>
      <c r="D4" s="7" t="s">
        <v>291</v>
      </c>
      <c r="E4" s="8" t="s">
        <v>62</v>
      </c>
      <c r="F4" s="6">
        <v>-5</v>
      </c>
      <c r="G4" s="6">
        <v>-5</v>
      </c>
      <c r="H4" s="6">
        <f>SUM(F4:G4)</f>
        <v>-10</v>
      </c>
      <c r="I4" s="6" t="s">
        <v>310</v>
      </c>
    </row>
    <row r="5" spans="1:9">
      <c r="A5" s="5">
        <v>2</v>
      </c>
      <c r="B5" s="5" t="s">
        <v>353</v>
      </c>
      <c r="C5" s="6" t="s">
        <v>354</v>
      </c>
      <c r="D5" s="7" t="s">
        <v>294</v>
      </c>
      <c r="E5" s="8" t="s">
        <v>62</v>
      </c>
      <c r="F5" s="6">
        <v>-5</v>
      </c>
      <c r="G5" s="6">
        <v>-5</v>
      </c>
      <c r="H5" s="6">
        <f>SUM(F5:G5)</f>
        <v>-10</v>
      </c>
      <c r="I5" s="6" t="s">
        <v>310</v>
      </c>
    </row>
    <row r="6" spans="1:9">
      <c r="A6" s="5">
        <v>3</v>
      </c>
      <c r="B6" s="5" t="s">
        <v>353</v>
      </c>
      <c r="C6" s="6" t="s">
        <v>354</v>
      </c>
      <c r="D6" s="7" t="s">
        <v>297</v>
      </c>
      <c r="E6" s="8" t="s">
        <v>62</v>
      </c>
      <c r="F6" s="6">
        <v>-5</v>
      </c>
      <c r="G6" s="6">
        <v>-5</v>
      </c>
      <c r="H6" s="6">
        <f>SUM(F6:G6)</f>
        <v>-10</v>
      </c>
      <c r="I6" s="6" t="s">
        <v>310</v>
      </c>
    </row>
    <row r="7" spans="1:9">
      <c r="A7" s="9"/>
      <c r="B7" s="9"/>
      <c r="C7" s="6"/>
      <c r="D7" s="6"/>
      <c r="E7" s="6"/>
      <c r="F7" s="6"/>
      <c r="G7" s="6"/>
      <c r="H7" s="6"/>
      <c r="I7" s="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 s="2" customFormat="1" ht="18.75">
      <c r="A12" s="454" t="s">
        <v>355</v>
      </c>
      <c r="B12" s="455"/>
      <c r="C12" s="455"/>
      <c r="D12" s="457"/>
      <c r="E12" s="11"/>
      <c r="F12" s="454" t="s">
        <v>356</v>
      </c>
      <c r="G12" s="455"/>
      <c r="H12" s="457"/>
      <c r="I12" s="12"/>
    </row>
    <row r="13" spans="1:9" ht="16.5">
      <c r="A13" s="461" t="s">
        <v>357</v>
      </c>
      <c r="B13" s="461"/>
      <c r="C13" s="462"/>
      <c r="D13" s="462"/>
      <c r="E13" s="462"/>
      <c r="F13" s="462"/>
      <c r="G13" s="462"/>
      <c r="H13" s="462"/>
      <c r="I13" s="4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9" t="s">
        <v>35</v>
      </c>
      <c r="C2" s="240"/>
      <c r="D2" s="240"/>
      <c r="E2" s="240"/>
      <c r="F2" s="240"/>
      <c r="G2" s="240"/>
      <c r="H2" s="240"/>
      <c r="I2" s="241"/>
    </row>
    <row r="3" spans="2:9" ht="27.95" customHeight="1">
      <c r="B3" s="215"/>
      <c r="C3" s="216"/>
      <c r="D3" s="242" t="s">
        <v>36</v>
      </c>
      <c r="E3" s="243"/>
      <c r="F3" s="244" t="s">
        <v>37</v>
      </c>
      <c r="G3" s="245"/>
      <c r="H3" s="242" t="s">
        <v>38</v>
      </c>
      <c r="I3" s="246"/>
    </row>
    <row r="4" spans="2:9" ht="27.95" customHeight="1">
      <c r="B4" s="215" t="s">
        <v>39</v>
      </c>
      <c r="C4" s="216" t="s">
        <v>40</v>
      </c>
      <c r="D4" s="216" t="s">
        <v>41</v>
      </c>
      <c r="E4" s="216" t="s">
        <v>42</v>
      </c>
      <c r="F4" s="217" t="s">
        <v>41</v>
      </c>
      <c r="G4" s="217" t="s">
        <v>42</v>
      </c>
      <c r="H4" s="216" t="s">
        <v>41</v>
      </c>
      <c r="I4" s="224" t="s">
        <v>42</v>
      </c>
    </row>
    <row r="5" spans="2:9" ht="27.95" customHeight="1">
      <c r="B5" s="218" t="s">
        <v>43</v>
      </c>
      <c r="C5" s="9">
        <v>13</v>
      </c>
      <c r="D5" s="9">
        <v>0</v>
      </c>
      <c r="E5" s="9">
        <v>1</v>
      </c>
      <c r="F5" s="219">
        <v>0</v>
      </c>
      <c r="G5" s="219">
        <v>1</v>
      </c>
      <c r="H5" s="9">
        <v>1</v>
      </c>
      <c r="I5" s="225">
        <v>2</v>
      </c>
    </row>
    <row r="6" spans="2:9" ht="27.95" customHeight="1">
      <c r="B6" s="218" t="s">
        <v>44</v>
      </c>
      <c r="C6" s="9">
        <v>20</v>
      </c>
      <c r="D6" s="9">
        <v>0</v>
      </c>
      <c r="E6" s="9">
        <v>1</v>
      </c>
      <c r="F6" s="219">
        <v>1</v>
      </c>
      <c r="G6" s="219">
        <v>2</v>
      </c>
      <c r="H6" s="9">
        <v>2</v>
      </c>
      <c r="I6" s="225">
        <v>3</v>
      </c>
    </row>
    <row r="7" spans="2:9" ht="27.95" customHeight="1">
      <c r="B7" s="218" t="s">
        <v>45</v>
      </c>
      <c r="C7" s="9">
        <v>32</v>
      </c>
      <c r="D7" s="9">
        <v>0</v>
      </c>
      <c r="E7" s="9">
        <v>1</v>
      </c>
      <c r="F7" s="219">
        <v>2</v>
      </c>
      <c r="G7" s="219">
        <v>3</v>
      </c>
      <c r="H7" s="9">
        <v>3</v>
      </c>
      <c r="I7" s="225">
        <v>4</v>
      </c>
    </row>
    <row r="8" spans="2:9" ht="27.95" customHeight="1">
      <c r="B8" s="218" t="s">
        <v>46</v>
      </c>
      <c r="C8" s="9">
        <v>50</v>
      </c>
      <c r="D8" s="9">
        <v>1</v>
      </c>
      <c r="E8" s="9">
        <v>2</v>
      </c>
      <c r="F8" s="219">
        <v>3</v>
      </c>
      <c r="G8" s="219">
        <v>4</v>
      </c>
      <c r="H8" s="9">
        <v>5</v>
      </c>
      <c r="I8" s="225">
        <v>6</v>
      </c>
    </row>
    <row r="9" spans="2:9" ht="27.95" customHeight="1">
      <c r="B9" s="218" t="s">
        <v>47</v>
      </c>
      <c r="C9" s="9">
        <v>80</v>
      </c>
      <c r="D9" s="9">
        <v>2</v>
      </c>
      <c r="E9" s="9">
        <v>3</v>
      </c>
      <c r="F9" s="219">
        <v>5</v>
      </c>
      <c r="G9" s="219">
        <v>6</v>
      </c>
      <c r="H9" s="9">
        <v>7</v>
      </c>
      <c r="I9" s="225">
        <v>8</v>
      </c>
    </row>
    <row r="10" spans="2:9" ht="27.95" customHeight="1">
      <c r="B10" s="218" t="s">
        <v>48</v>
      </c>
      <c r="C10" s="9">
        <v>125</v>
      </c>
      <c r="D10" s="9">
        <v>3</v>
      </c>
      <c r="E10" s="9">
        <v>4</v>
      </c>
      <c r="F10" s="219">
        <v>7</v>
      </c>
      <c r="G10" s="219">
        <v>8</v>
      </c>
      <c r="H10" s="9">
        <v>10</v>
      </c>
      <c r="I10" s="225">
        <v>11</v>
      </c>
    </row>
    <row r="11" spans="2:9" ht="27.95" customHeight="1">
      <c r="B11" s="218" t="s">
        <v>49</v>
      </c>
      <c r="C11" s="9">
        <v>200</v>
      </c>
      <c r="D11" s="9">
        <v>5</v>
      </c>
      <c r="E11" s="9">
        <v>6</v>
      </c>
      <c r="F11" s="219">
        <v>10</v>
      </c>
      <c r="G11" s="219">
        <v>11</v>
      </c>
      <c r="H11" s="9">
        <v>14</v>
      </c>
      <c r="I11" s="225">
        <v>15</v>
      </c>
    </row>
    <row r="12" spans="2:9" ht="27.95" customHeight="1">
      <c r="B12" s="220" t="s">
        <v>50</v>
      </c>
      <c r="C12" s="221">
        <v>315</v>
      </c>
      <c r="D12" s="221">
        <v>7</v>
      </c>
      <c r="E12" s="221">
        <v>8</v>
      </c>
      <c r="F12" s="222">
        <v>14</v>
      </c>
      <c r="G12" s="222">
        <v>15</v>
      </c>
      <c r="H12" s="221">
        <v>21</v>
      </c>
      <c r="I12" s="226">
        <v>22</v>
      </c>
    </row>
    <row r="14" spans="2:9">
      <c r="B14" s="223" t="s">
        <v>51</v>
      </c>
      <c r="C14" s="223"/>
      <c r="D14" s="223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10" zoomScaleNormal="100" zoomScaleSheetLayoutView="100" workbookViewId="0">
      <selection activeCell="N22" sqref="N22"/>
    </sheetView>
  </sheetViews>
  <sheetFormatPr defaultColWidth="10.375" defaultRowHeight="16.5" customHeight="1"/>
  <cols>
    <col min="1" max="1" width="11.125" style="140" customWidth="1"/>
    <col min="2" max="9" width="10.375" style="140"/>
    <col min="10" max="10" width="8.875" style="140" customWidth="1"/>
    <col min="11" max="11" width="12" style="140" customWidth="1"/>
    <col min="12" max="16384" width="10.375" style="140"/>
  </cols>
  <sheetData>
    <row r="1" spans="1:14" ht="20.25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4" ht="14.25">
      <c r="A2" s="141" t="s">
        <v>53</v>
      </c>
      <c r="B2" s="316" t="s">
        <v>54</v>
      </c>
      <c r="C2" s="316"/>
      <c r="D2" s="317" t="s">
        <v>55</v>
      </c>
      <c r="E2" s="317"/>
      <c r="F2" s="316" t="s">
        <v>56</v>
      </c>
      <c r="G2" s="316"/>
      <c r="H2" s="142" t="s">
        <v>57</v>
      </c>
      <c r="I2" s="318" t="s">
        <v>56</v>
      </c>
      <c r="J2" s="318"/>
      <c r="K2" s="319"/>
    </row>
    <row r="3" spans="1:14" ht="14.25">
      <c r="A3" s="309" t="s">
        <v>58</v>
      </c>
      <c r="B3" s="310"/>
      <c r="C3" s="311"/>
      <c r="D3" s="312" t="s">
        <v>59</v>
      </c>
      <c r="E3" s="313"/>
      <c r="F3" s="313"/>
      <c r="G3" s="314"/>
      <c r="H3" s="312" t="s">
        <v>60</v>
      </c>
      <c r="I3" s="313"/>
      <c r="J3" s="313"/>
      <c r="K3" s="314"/>
    </row>
    <row r="4" spans="1:14" ht="14.25">
      <c r="A4" s="145" t="s">
        <v>61</v>
      </c>
      <c r="B4" s="307" t="s">
        <v>62</v>
      </c>
      <c r="C4" s="308"/>
      <c r="D4" s="301" t="s">
        <v>63</v>
      </c>
      <c r="E4" s="302"/>
      <c r="F4" s="299">
        <v>44896</v>
      </c>
      <c r="G4" s="300"/>
      <c r="H4" s="301" t="s">
        <v>64</v>
      </c>
      <c r="I4" s="302"/>
      <c r="J4" s="87" t="s">
        <v>65</v>
      </c>
      <c r="K4" s="88" t="s">
        <v>66</v>
      </c>
    </row>
    <row r="5" spans="1:14" ht="14.25">
      <c r="A5" s="147" t="s">
        <v>67</v>
      </c>
      <c r="B5" s="307" t="s">
        <v>68</v>
      </c>
      <c r="C5" s="308"/>
      <c r="D5" s="301" t="s">
        <v>69</v>
      </c>
      <c r="E5" s="302"/>
      <c r="F5" s="299">
        <v>44876</v>
      </c>
      <c r="G5" s="300"/>
      <c r="H5" s="301" t="s">
        <v>70</v>
      </c>
      <c r="I5" s="302"/>
      <c r="J5" s="87" t="s">
        <v>65</v>
      </c>
      <c r="K5" s="88" t="s">
        <v>66</v>
      </c>
    </row>
    <row r="6" spans="1:14" ht="14.25">
      <c r="A6" s="145" t="s">
        <v>71</v>
      </c>
      <c r="B6" s="183" t="s">
        <v>72</v>
      </c>
      <c r="C6" s="184">
        <v>6</v>
      </c>
      <c r="D6" s="147" t="s">
        <v>73</v>
      </c>
      <c r="E6" s="159"/>
      <c r="F6" s="299">
        <v>44887</v>
      </c>
      <c r="G6" s="300"/>
      <c r="H6" s="301" t="s">
        <v>74</v>
      </c>
      <c r="I6" s="302"/>
      <c r="J6" s="87" t="s">
        <v>65</v>
      </c>
      <c r="K6" s="88" t="s">
        <v>66</v>
      </c>
    </row>
    <row r="7" spans="1:14" ht="14.25">
      <c r="A7" s="145" t="s">
        <v>75</v>
      </c>
      <c r="B7" s="297">
        <v>5472</v>
      </c>
      <c r="C7" s="298"/>
      <c r="D7" s="147" t="s">
        <v>76</v>
      </c>
      <c r="E7" s="158"/>
      <c r="F7" s="299">
        <v>44888</v>
      </c>
      <c r="G7" s="300"/>
      <c r="H7" s="301" t="s">
        <v>77</v>
      </c>
      <c r="I7" s="302"/>
      <c r="J7" s="87" t="s">
        <v>65</v>
      </c>
      <c r="K7" s="88" t="s">
        <v>66</v>
      </c>
    </row>
    <row r="8" spans="1:14" ht="14.25">
      <c r="A8" s="151" t="s">
        <v>78</v>
      </c>
      <c r="B8" s="303" t="s">
        <v>79</v>
      </c>
      <c r="C8" s="304"/>
      <c r="D8" s="268" t="s">
        <v>80</v>
      </c>
      <c r="E8" s="269"/>
      <c r="F8" s="305">
        <v>44890</v>
      </c>
      <c r="G8" s="306"/>
      <c r="H8" s="268" t="s">
        <v>81</v>
      </c>
      <c r="I8" s="269"/>
      <c r="J8" s="161" t="s">
        <v>65</v>
      </c>
      <c r="K8" s="169" t="s">
        <v>66</v>
      </c>
      <c r="N8" s="207"/>
    </row>
    <row r="9" spans="1:14" ht="14.25">
      <c r="A9" s="291" t="s">
        <v>82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pans="1:14" ht="14.25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  <c r="N10" s="207"/>
    </row>
    <row r="11" spans="1:14" ht="14.25">
      <c r="A11" s="185" t="s">
        <v>84</v>
      </c>
      <c r="B11" s="186" t="s">
        <v>85</v>
      </c>
      <c r="C11" s="187" t="s">
        <v>86</v>
      </c>
      <c r="D11" s="188"/>
      <c r="E11" s="189" t="s">
        <v>87</v>
      </c>
      <c r="F11" s="186" t="s">
        <v>85</v>
      </c>
      <c r="G11" s="187" t="s">
        <v>86</v>
      </c>
      <c r="H11" s="187" t="s">
        <v>88</v>
      </c>
      <c r="I11" s="189" t="s">
        <v>89</v>
      </c>
      <c r="J11" s="186" t="s">
        <v>85</v>
      </c>
      <c r="K11" s="208" t="s">
        <v>86</v>
      </c>
    </row>
    <row r="12" spans="1:14" ht="14.25">
      <c r="A12" s="147" t="s">
        <v>90</v>
      </c>
      <c r="B12" s="157" t="s">
        <v>85</v>
      </c>
      <c r="C12" s="87" t="s">
        <v>86</v>
      </c>
      <c r="D12" s="158"/>
      <c r="E12" s="159" t="s">
        <v>91</v>
      </c>
      <c r="F12" s="157" t="s">
        <v>85</v>
      </c>
      <c r="G12" s="87" t="s">
        <v>86</v>
      </c>
      <c r="H12" s="87" t="s">
        <v>88</v>
      </c>
      <c r="I12" s="159" t="s">
        <v>92</v>
      </c>
      <c r="J12" s="157" t="s">
        <v>85</v>
      </c>
      <c r="K12" s="88" t="s">
        <v>86</v>
      </c>
    </row>
    <row r="13" spans="1:14" ht="14.25">
      <c r="A13" s="147" t="s">
        <v>93</v>
      </c>
      <c r="B13" s="157" t="s">
        <v>85</v>
      </c>
      <c r="C13" s="87" t="s">
        <v>86</v>
      </c>
      <c r="D13" s="158"/>
      <c r="E13" s="159" t="s">
        <v>94</v>
      </c>
      <c r="F13" s="87" t="s">
        <v>95</v>
      </c>
      <c r="G13" s="87" t="s">
        <v>96</v>
      </c>
      <c r="H13" s="87" t="s">
        <v>88</v>
      </c>
      <c r="I13" s="159" t="s">
        <v>97</v>
      </c>
      <c r="J13" s="157" t="s">
        <v>85</v>
      </c>
      <c r="K13" s="88" t="s">
        <v>86</v>
      </c>
    </row>
    <row r="14" spans="1:14" ht="14.25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0"/>
    </row>
    <row r="15" spans="1:14" ht="14.25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spans="1:14" ht="14.25">
      <c r="A16" s="190" t="s">
        <v>100</v>
      </c>
      <c r="B16" s="187" t="s">
        <v>95</v>
      </c>
      <c r="C16" s="187" t="s">
        <v>96</v>
      </c>
      <c r="D16" s="191"/>
      <c r="E16" s="192" t="s">
        <v>101</v>
      </c>
      <c r="F16" s="187" t="s">
        <v>95</v>
      </c>
      <c r="G16" s="187" t="s">
        <v>96</v>
      </c>
      <c r="H16" s="193"/>
      <c r="I16" s="192" t="s">
        <v>102</v>
      </c>
      <c r="J16" s="187" t="s">
        <v>95</v>
      </c>
      <c r="K16" s="208" t="s">
        <v>96</v>
      </c>
    </row>
    <row r="17" spans="1:22" ht="16.5" customHeight="1">
      <c r="A17" s="162" t="s">
        <v>103</v>
      </c>
      <c r="B17" s="87" t="s">
        <v>95</v>
      </c>
      <c r="C17" s="87" t="s">
        <v>96</v>
      </c>
      <c r="D17" s="194"/>
      <c r="E17" s="163" t="s">
        <v>104</v>
      </c>
      <c r="F17" s="87" t="s">
        <v>95</v>
      </c>
      <c r="G17" s="87" t="s">
        <v>96</v>
      </c>
      <c r="H17" s="195"/>
      <c r="I17" s="163" t="s">
        <v>105</v>
      </c>
      <c r="J17" s="87" t="s">
        <v>95</v>
      </c>
      <c r="K17" s="88" t="s">
        <v>96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8" customHeight="1">
      <c r="A18" s="294" t="s">
        <v>106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22" s="182" customFormat="1" ht="18" customHeight="1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spans="1:22" ht="16.5" customHeight="1">
      <c r="A20" s="282" t="s">
        <v>108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196" t="s">
        <v>109</v>
      </c>
      <c r="B21" s="197" t="s">
        <v>110</v>
      </c>
      <c r="C21" s="197" t="s">
        <v>111</v>
      </c>
      <c r="D21" s="197" t="s">
        <v>112</v>
      </c>
      <c r="E21" s="197" t="s">
        <v>113</v>
      </c>
      <c r="F21" s="197" t="s">
        <v>114</v>
      </c>
      <c r="G21" s="197" t="s">
        <v>115</v>
      </c>
      <c r="H21" s="197" t="s">
        <v>116</v>
      </c>
      <c r="I21" s="210"/>
      <c r="J21" s="144"/>
      <c r="K21" s="168" t="s">
        <v>117</v>
      </c>
    </row>
    <row r="22" spans="1:22" ht="23.1" customHeight="1">
      <c r="A22" s="198" t="s">
        <v>118</v>
      </c>
      <c r="B22" s="199" t="s">
        <v>95</v>
      </c>
      <c r="C22" s="199" t="s">
        <v>95</v>
      </c>
      <c r="D22" s="199" t="s">
        <v>95</v>
      </c>
      <c r="E22" s="199" t="s">
        <v>95</v>
      </c>
      <c r="F22" s="199" t="s">
        <v>95</v>
      </c>
      <c r="G22" s="199" t="s">
        <v>95</v>
      </c>
      <c r="H22" s="199" t="s">
        <v>95</v>
      </c>
      <c r="I22" s="199"/>
      <c r="J22" s="199"/>
      <c r="K22" s="211"/>
    </row>
    <row r="23" spans="1:22" ht="23.1" customHeight="1">
      <c r="A23" s="198" t="s">
        <v>119</v>
      </c>
      <c r="B23" s="199" t="s">
        <v>95</v>
      </c>
      <c r="C23" s="199" t="s">
        <v>95</v>
      </c>
      <c r="D23" s="199" t="s">
        <v>95</v>
      </c>
      <c r="E23" s="199" t="s">
        <v>95</v>
      </c>
      <c r="F23" s="199" t="s">
        <v>95</v>
      </c>
      <c r="G23" s="199" t="s">
        <v>95</v>
      </c>
      <c r="H23" s="199" t="s">
        <v>95</v>
      </c>
      <c r="I23" s="199"/>
      <c r="J23" s="199"/>
      <c r="K23" s="212"/>
    </row>
    <row r="24" spans="1:22" ht="23.1" customHeight="1">
      <c r="A24" s="198" t="s">
        <v>120</v>
      </c>
      <c r="B24" s="199" t="s">
        <v>95</v>
      </c>
      <c r="C24" s="199" t="s">
        <v>95</v>
      </c>
      <c r="D24" s="199" t="s">
        <v>95</v>
      </c>
      <c r="E24" s="199" t="s">
        <v>95</v>
      </c>
      <c r="F24" s="199" t="s">
        <v>95</v>
      </c>
      <c r="G24" s="199" t="s">
        <v>95</v>
      </c>
      <c r="H24" s="199" t="s">
        <v>95</v>
      </c>
      <c r="I24" s="199"/>
      <c r="J24" s="199"/>
      <c r="K24" s="212"/>
    </row>
    <row r="25" spans="1:22" ht="23.1" customHeight="1">
      <c r="A25" s="200"/>
      <c r="B25" s="199"/>
      <c r="C25" s="199"/>
      <c r="D25" s="199"/>
      <c r="E25" s="199"/>
      <c r="F25" s="199"/>
      <c r="G25" s="199"/>
      <c r="H25" s="199"/>
      <c r="I25" s="199"/>
      <c r="J25" s="199"/>
      <c r="K25" s="213"/>
    </row>
    <row r="26" spans="1:22" ht="23.1" customHeight="1">
      <c r="A26" s="150"/>
      <c r="B26" s="199"/>
      <c r="C26" s="199"/>
      <c r="D26" s="199"/>
      <c r="E26" s="199"/>
      <c r="F26" s="199"/>
      <c r="G26" s="199"/>
      <c r="H26" s="199"/>
      <c r="I26" s="199"/>
      <c r="J26" s="199"/>
      <c r="K26" s="213"/>
    </row>
    <row r="27" spans="1:22" ht="23.1" customHeight="1">
      <c r="A27" s="150"/>
      <c r="B27" s="199"/>
      <c r="C27" s="199"/>
      <c r="D27" s="199"/>
      <c r="E27" s="199"/>
      <c r="F27" s="199"/>
      <c r="G27" s="199"/>
      <c r="H27" s="199"/>
      <c r="I27" s="199"/>
      <c r="J27" s="199"/>
      <c r="K27" s="213"/>
    </row>
    <row r="28" spans="1:22" ht="23.1" customHeight="1">
      <c r="A28" s="160"/>
      <c r="B28" s="201"/>
      <c r="C28" s="201"/>
      <c r="D28" s="201"/>
      <c r="E28" s="201"/>
      <c r="F28" s="201"/>
      <c r="G28" s="201"/>
      <c r="H28" s="201"/>
      <c r="I28" s="201"/>
      <c r="J28" s="201"/>
      <c r="K28" s="214"/>
    </row>
    <row r="29" spans="1:22" ht="18" customHeight="1">
      <c r="A29" s="271" t="s">
        <v>121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22" ht="18.75" customHeight="1">
      <c r="A30" s="285" t="s">
        <v>122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22" ht="18.75" customHeight="1">
      <c r="A31" s="288" t="s">
        <v>123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8" customHeight="1">
      <c r="A32" s="271" t="s">
        <v>124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4.25">
      <c r="A33" s="274" t="s">
        <v>95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spans="1:11" ht="14.25">
      <c r="A34" s="277" t="s">
        <v>125</v>
      </c>
      <c r="B34" s="278"/>
      <c r="C34" s="87" t="s">
        <v>65</v>
      </c>
      <c r="D34" s="87" t="s">
        <v>66</v>
      </c>
      <c r="E34" s="279" t="s">
        <v>126</v>
      </c>
      <c r="F34" s="280"/>
      <c r="G34" s="280"/>
      <c r="H34" s="280"/>
      <c r="I34" s="280"/>
      <c r="J34" s="280"/>
      <c r="K34" s="281"/>
    </row>
    <row r="35" spans="1:11" ht="14.25">
      <c r="A35" s="258" t="s">
        <v>127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21" customHeight="1">
      <c r="A36" s="255" t="s">
        <v>128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21" customHeight="1">
      <c r="A37" s="259" t="s">
        <v>129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 t="s">
        <v>130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14.25">
      <c r="A42" s="262" t="s">
        <v>131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4.25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190" t="s">
        <v>133</v>
      </c>
      <c r="B44" s="187" t="s">
        <v>95</v>
      </c>
      <c r="C44" s="187" t="s">
        <v>96</v>
      </c>
      <c r="D44" s="187" t="s">
        <v>88</v>
      </c>
      <c r="E44" s="192" t="s">
        <v>134</v>
      </c>
      <c r="F44" s="187" t="s">
        <v>95</v>
      </c>
      <c r="G44" s="187" t="s">
        <v>96</v>
      </c>
      <c r="H44" s="187" t="s">
        <v>88</v>
      </c>
      <c r="I44" s="192" t="s">
        <v>135</v>
      </c>
      <c r="J44" s="187" t="s">
        <v>95</v>
      </c>
      <c r="K44" s="208" t="s">
        <v>96</v>
      </c>
    </row>
    <row r="45" spans="1:11" ht="14.25">
      <c r="A45" s="162" t="s">
        <v>87</v>
      </c>
      <c r="B45" s="87" t="s">
        <v>95</v>
      </c>
      <c r="C45" s="87" t="s">
        <v>96</v>
      </c>
      <c r="D45" s="87" t="s">
        <v>88</v>
      </c>
      <c r="E45" s="163" t="s">
        <v>94</v>
      </c>
      <c r="F45" s="87" t="s">
        <v>95</v>
      </c>
      <c r="G45" s="87" t="s">
        <v>96</v>
      </c>
      <c r="H45" s="87" t="s">
        <v>88</v>
      </c>
      <c r="I45" s="163" t="s">
        <v>105</v>
      </c>
      <c r="J45" s="87" t="s">
        <v>95</v>
      </c>
      <c r="K45" s="88" t="s">
        <v>96</v>
      </c>
    </row>
    <row r="46" spans="1:11" ht="14.25">
      <c r="A46" s="268" t="s">
        <v>98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pans="1:11" ht="14.25">
      <c r="A47" s="258" t="s">
        <v>136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</row>
    <row r="48" spans="1:11" ht="14.25">
      <c r="A48" s="255"/>
      <c r="B48" s="256"/>
      <c r="C48" s="256"/>
      <c r="D48" s="256"/>
      <c r="E48" s="256"/>
      <c r="F48" s="256"/>
      <c r="G48" s="256"/>
      <c r="H48" s="256"/>
      <c r="I48" s="256"/>
      <c r="J48" s="256"/>
      <c r="K48" s="257"/>
    </row>
    <row r="49" spans="1:11" ht="14.25">
      <c r="A49" s="202" t="s">
        <v>137</v>
      </c>
      <c r="B49" s="250" t="s">
        <v>138</v>
      </c>
      <c r="C49" s="250"/>
      <c r="D49" s="203" t="s">
        <v>139</v>
      </c>
      <c r="E49" s="204" t="s">
        <v>140</v>
      </c>
      <c r="F49" s="205" t="s">
        <v>141</v>
      </c>
      <c r="G49" s="206">
        <v>44877</v>
      </c>
      <c r="H49" s="251" t="s">
        <v>142</v>
      </c>
      <c r="I49" s="252"/>
      <c r="J49" s="253" t="s">
        <v>143</v>
      </c>
      <c r="K49" s="254"/>
    </row>
    <row r="50" spans="1:11" ht="14.25">
      <c r="A50" s="258" t="s">
        <v>144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</row>
    <row r="51" spans="1:11" ht="14.25">
      <c r="A51" s="247" t="s">
        <v>145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14.25">
      <c r="A52" s="202" t="s">
        <v>137</v>
      </c>
      <c r="B52" s="250" t="s">
        <v>138</v>
      </c>
      <c r="C52" s="250"/>
      <c r="D52" s="203" t="s">
        <v>139</v>
      </c>
      <c r="E52" s="204" t="s">
        <v>140</v>
      </c>
      <c r="F52" s="205" t="s">
        <v>146</v>
      </c>
      <c r="G52" s="206">
        <v>44877</v>
      </c>
      <c r="H52" s="251" t="s">
        <v>142</v>
      </c>
      <c r="I52" s="252"/>
      <c r="J52" s="253" t="s">
        <v>143</v>
      </c>
      <c r="K52" s="25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51:K51"/>
    <mergeCell ref="B52:C52"/>
    <mergeCell ref="H52:I52"/>
    <mergeCell ref="J52:K52"/>
    <mergeCell ref="A48:K48"/>
    <mergeCell ref="B49:C49"/>
    <mergeCell ref="H49:I49"/>
    <mergeCell ref="J49:K49"/>
    <mergeCell ref="A50:K50"/>
  </mergeCells>
  <phoneticPr fontId="55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17"/>
  <sheetViews>
    <sheetView tabSelected="1" workbookViewId="0">
      <selection activeCell="N7" sqref="N7"/>
    </sheetView>
  </sheetViews>
  <sheetFormatPr defaultColWidth="9" defaultRowHeight="14.25"/>
  <cols>
    <col min="1" max="1" width="13.625" style="33" customWidth="1"/>
    <col min="2" max="3" width="8.5" style="34" customWidth="1"/>
    <col min="4" max="6" width="8.5" style="33" customWidth="1"/>
    <col min="7" max="7" width="8.875" style="33" customWidth="1"/>
    <col min="8" max="8" width="6.25" style="33" customWidth="1"/>
    <col min="9" max="9" width="2.75" style="33" customWidth="1"/>
    <col min="10" max="10" width="9.125" style="33" customWidth="1"/>
    <col min="11" max="11" width="10.625" style="33" customWidth="1"/>
    <col min="12" max="15" width="9.75" style="33" customWidth="1"/>
    <col min="16" max="16" width="9.75" style="110" customWidth="1"/>
    <col min="17" max="254" width="9" style="33"/>
    <col min="255" max="16384" width="9" style="37"/>
  </cols>
  <sheetData>
    <row r="1" spans="1:257" s="33" customFormat="1" ht="29.1" customHeight="1">
      <c r="A1" s="320" t="s">
        <v>147</v>
      </c>
      <c r="B1" s="321"/>
      <c r="C1" s="321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134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spans="1:257" s="33" customFormat="1" ht="20.100000000000001" customHeight="1">
      <c r="A2" s="38" t="s">
        <v>61</v>
      </c>
      <c r="B2" s="495" t="s">
        <v>361</v>
      </c>
      <c r="C2" s="325"/>
      <c r="D2" s="39" t="s">
        <v>67</v>
      </c>
      <c r="E2" s="494" t="s">
        <v>360</v>
      </c>
      <c r="F2" s="326"/>
      <c r="G2" s="326"/>
      <c r="H2" s="326"/>
      <c r="I2" s="337"/>
      <c r="J2" s="65" t="s">
        <v>57</v>
      </c>
      <c r="K2" s="327" t="s">
        <v>56</v>
      </c>
      <c r="L2" s="327"/>
      <c r="M2" s="327"/>
      <c r="N2" s="327"/>
      <c r="O2" s="328"/>
      <c r="P2" s="135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</row>
    <row r="3" spans="1:257" s="33" customFormat="1">
      <c r="A3" s="334" t="s">
        <v>149</v>
      </c>
      <c r="B3" s="330"/>
      <c r="C3" s="329"/>
      <c r="D3" s="329"/>
      <c r="E3" s="329"/>
      <c r="F3" s="329"/>
      <c r="G3" s="329"/>
      <c r="H3" s="331"/>
      <c r="I3" s="338"/>
      <c r="J3" s="332" t="s">
        <v>151</v>
      </c>
      <c r="K3" s="332"/>
      <c r="L3" s="332"/>
      <c r="M3" s="332"/>
      <c r="N3" s="332"/>
      <c r="O3" s="333"/>
      <c r="P3" s="136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</row>
    <row r="4" spans="1:257" s="33" customFormat="1" ht="16.5">
      <c r="A4" s="334"/>
      <c r="B4" s="490" t="s">
        <v>110</v>
      </c>
      <c r="C4" s="490" t="s">
        <v>111</v>
      </c>
      <c r="D4" s="491" t="s">
        <v>112</v>
      </c>
      <c r="E4" s="490" t="s">
        <v>113</v>
      </c>
      <c r="F4" s="490" t="s">
        <v>114</v>
      </c>
      <c r="G4" s="490" t="s">
        <v>115</v>
      </c>
      <c r="H4" s="490" t="s">
        <v>116</v>
      </c>
      <c r="I4" s="338"/>
      <c r="J4" s="173"/>
      <c r="K4" s="174"/>
      <c r="L4" s="42" t="s">
        <v>113</v>
      </c>
      <c r="M4" s="42" t="s">
        <v>113</v>
      </c>
      <c r="N4" s="175"/>
      <c r="O4" s="175"/>
      <c r="P4" s="180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</row>
    <row r="5" spans="1:257" s="33" customFormat="1" ht="16.5">
      <c r="A5" s="334"/>
      <c r="B5" s="490" t="s">
        <v>153</v>
      </c>
      <c r="C5" s="490" t="s">
        <v>154</v>
      </c>
      <c r="D5" s="491" t="s">
        <v>155</v>
      </c>
      <c r="E5" s="490" t="s">
        <v>156</v>
      </c>
      <c r="F5" s="490" t="s">
        <v>157</v>
      </c>
      <c r="G5" s="490" t="s">
        <v>158</v>
      </c>
      <c r="H5" s="490" t="s">
        <v>159</v>
      </c>
      <c r="I5" s="339"/>
      <c r="J5" s="176"/>
      <c r="K5" s="177" t="s">
        <v>118</v>
      </c>
      <c r="L5" s="45" t="s">
        <v>160</v>
      </c>
      <c r="M5" s="45" t="s">
        <v>161</v>
      </c>
      <c r="N5" s="178"/>
      <c r="O5" s="177"/>
      <c r="P5" s="181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</row>
    <row r="6" spans="1:257" s="33" customFormat="1" ht="20.100000000000001" customHeight="1">
      <c r="A6" s="493" t="s">
        <v>196</v>
      </c>
      <c r="B6" s="491">
        <f>C6-1</f>
        <v>65</v>
      </c>
      <c r="C6" s="491">
        <f>D6-2</f>
        <v>66</v>
      </c>
      <c r="D6" s="491">
        <v>68</v>
      </c>
      <c r="E6" s="491">
        <f>D6+2</f>
        <v>70</v>
      </c>
      <c r="F6" s="491">
        <f>E6+2</f>
        <v>72</v>
      </c>
      <c r="G6" s="491">
        <f>F6+1</f>
        <v>73</v>
      </c>
      <c r="H6" s="491">
        <f>G6+1</f>
        <v>74</v>
      </c>
      <c r="I6" s="339"/>
      <c r="J6" s="68"/>
      <c r="K6" s="68"/>
      <c r="L6" s="179" t="s">
        <v>362</v>
      </c>
      <c r="M6" s="68"/>
      <c r="N6" s="68"/>
      <c r="O6" s="68"/>
      <c r="P6" s="78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</row>
    <row r="7" spans="1:257" s="33" customFormat="1" ht="20.100000000000001" customHeight="1">
      <c r="A7" s="493" t="s">
        <v>199</v>
      </c>
      <c r="B7" s="491">
        <f t="shared" ref="B7:C8" si="0">C7-4</f>
        <v>96</v>
      </c>
      <c r="C7" s="491">
        <f t="shared" si="0"/>
        <v>100</v>
      </c>
      <c r="D7" s="491">
        <v>104</v>
      </c>
      <c r="E7" s="491">
        <f t="shared" ref="E7:E8" si="1">D7+4</f>
        <v>108</v>
      </c>
      <c r="F7" s="491">
        <f>E7+4</f>
        <v>112</v>
      </c>
      <c r="G7" s="491">
        <f t="shared" ref="G7:G8" si="2">F7+6</f>
        <v>118</v>
      </c>
      <c r="H7" s="491">
        <f>G7+6</f>
        <v>124</v>
      </c>
      <c r="I7" s="339"/>
      <c r="J7" s="68"/>
      <c r="K7" s="68"/>
      <c r="L7" s="496" t="s">
        <v>363</v>
      </c>
      <c r="M7" s="68"/>
      <c r="N7" s="68"/>
      <c r="O7" s="68"/>
      <c r="P7" s="78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</row>
    <row r="8" spans="1:257" s="33" customFormat="1" ht="20.100000000000001" customHeight="1">
      <c r="A8" s="493" t="s">
        <v>204</v>
      </c>
      <c r="B8" s="491">
        <f t="shared" si="0"/>
        <v>93</v>
      </c>
      <c r="C8" s="491">
        <f t="shared" si="0"/>
        <v>97</v>
      </c>
      <c r="D8" s="491">
        <v>101</v>
      </c>
      <c r="E8" s="491">
        <f t="shared" si="1"/>
        <v>105</v>
      </c>
      <c r="F8" s="491">
        <f>E8+5</f>
        <v>110</v>
      </c>
      <c r="G8" s="491">
        <f t="shared" si="2"/>
        <v>116</v>
      </c>
      <c r="H8" s="491">
        <f>G8+7</f>
        <v>123</v>
      </c>
      <c r="I8" s="339"/>
      <c r="J8" s="68"/>
      <c r="K8" s="68"/>
      <c r="L8" s="496" t="s">
        <v>363</v>
      </c>
      <c r="M8" s="68"/>
      <c r="N8" s="68"/>
      <c r="O8" s="68"/>
      <c r="P8" s="78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</row>
    <row r="9" spans="1:257" s="33" customFormat="1" ht="20.100000000000001" customHeight="1">
      <c r="A9" s="493" t="s">
        <v>358</v>
      </c>
      <c r="B9" s="491">
        <f>C9-1.2</f>
        <v>82</v>
      </c>
      <c r="C9" s="491">
        <f>D9-1.8</f>
        <v>83.2</v>
      </c>
      <c r="D9" s="491">
        <v>85</v>
      </c>
      <c r="E9" s="491">
        <f>D9+1.8</f>
        <v>86.8</v>
      </c>
      <c r="F9" s="491">
        <f>E9+1.8</f>
        <v>88.6</v>
      </c>
      <c r="G9" s="491">
        <f>F9+1.3</f>
        <v>89.899999999999991</v>
      </c>
      <c r="H9" s="491">
        <f>G9+1.3</f>
        <v>91.199999999999989</v>
      </c>
      <c r="I9" s="339"/>
      <c r="J9" s="68"/>
      <c r="K9" s="68"/>
      <c r="L9" s="496" t="s">
        <v>364</v>
      </c>
      <c r="M9" s="68"/>
      <c r="N9" s="68"/>
      <c r="O9" s="68"/>
      <c r="P9" s="78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spans="1:257" s="33" customFormat="1" ht="20.100000000000001" customHeight="1">
      <c r="A10" s="493" t="s">
        <v>210</v>
      </c>
      <c r="B10" s="492">
        <f>C10-0.7</f>
        <v>17.600000000000001</v>
      </c>
      <c r="C10" s="492">
        <f>D10-0.7</f>
        <v>18.3</v>
      </c>
      <c r="D10" s="491">
        <v>19</v>
      </c>
      <c r="E10" s="492">
        <f>D10+0.7</f>
        <v>19.7</v>
      </c>
      <c r="F10" s="492">
        <f>E10+0.7</f>
        <v>20.399999999999999</v>
      </c>
      <c r="G10" s="492">
        <f>F10+0.95</f>
        <v>21.349999999999998</v>
      </c>
      <c r="H10" s="492">
        <f>G10+0.95</f>
        <v>22.299999999999997</v>
      </c>
      <c r="I10" s="339"/>
      <c r="J10" s="68"/>
      <c r="K10" s="68"/>
      <c r="L10" s="496" t="s">
        <v>365</v>
      </c>
      <c r="M10" s="68"/>
      <c r="N10" s="68"/>
      <c r="O10" s="68"/>
      <c r="P10" s="78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spans="1:257" s="33" customFormat="1" ht="20.100000000000001" customHeight="1">
      <c r="A11" s="493" t="s">
        <v>359</v>
      </c>
      <c r="B11" s="491">
        <f>C11-0.4</f>
        <v>9.1999999999999993</v>
      </c>
      <c r="C11" s="491">
        <f>D11-0.4</f>
        <v>9.6</v>
      </c>
      <c r="D11" s="491">
        <v>10</v>
      </c>
      <c r="E11" s="491">
        <f>D11+0.4</f>
        <v>10.4</v>
      </c>
      <c r="F11" s="491">
        <f>E11+0.4</f>
        <v>10.8</v>
      </c>
      <c r="G11" s="491">
        <f t="shared" ref="G11:H11" si="3">F11+0.6</f>
        <v>11.4</v>
      </c>
      <c r="H11" s="491">
        <f t="shared" si="3"/>
        <v>12</v>
      </c>
      <c r="I11" s="339"/>
      <c r="J11" s="68"/>
      <c r="K11" s="68"/>
      <c r="L11" s="496" t="s">
        <v>366</v>
      </c>
      <c r="M11" s="68"/>
      <c r="N11" s="68"/>
      <c r="O11" s="68"/>
      <c r="P11" s="78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spans="1:257" s="33" customFormat="1" ht="20.100000000000001" customHeight="1">
      <c r="A12" s="170"/>
      <c r="B12" s="116"/>
      <c r="C12" s="116"/>
      <c r="D12" s="117"/>
      <c r="E12" s="116"/>
      <c r="F12" s="116"/>
      <c r="G12" s="118"/>
      <c r="H12" s="133"/>
      <c r="I12" s="339"/>
      <c r="J12" s="68"/>
      <c r="K12" s="68"/>
      <c r="L12" s="496" t="s">
        <v>367</v>
      </c>
      <c r="M12" s="68"/>
      <c r="N12" s="68"/>
      <c r="O12" s="68"/>
      <c r="P12" s="78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</row>
    <row r="13" spans="1:257" s="33" customFormat="1" ht="20.100000000000001" customHeight="1">
      <c r="A13" s="171"/>
      <c r="B13" s="121"/>
      <c r="C13" s="121"/>
      <c r="D13" s="122"/>
      <c r="E13" s="123"/>
      <c r="F13" s="123"/>
      <c r="G13" s="124"/>
      <c r="H13" s="133"/>
      <c r="I13" s="339"/>
      <c r="J13" s="68"/>
      <c r="K13" s="68"/>
      <c r="L13" s="68"/>
      <c r="M13" s="68"/>
      <c r="N13" s="68"/>
      <c r="O13" s="68"/>
      <c r="P13" s="78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spans="1:257" s="33" customFormat="1" ht="20.100000000000001" customHeight="1">
      <c r="A14" s="172"/>
      <c r="B14" s="127"/>
      <c r="C14" s="127"/>
      <c r="D14" s="128"/>
      <c r="E14" s="127"/>
      <c r="F14" s="127"/>
      <c r="G14" s="127"/>
      <c r="H14" s="127"/>
      <c r="I14" s="340"/>
      <c r="J14" s="69"/>
      <c r="K14" s="69"/>
      <c r="L14" s="70"/>
      <c r="M14" s="69"/>
      <c r="N14" s="69"/>
      <c r="O14" s="70"/>
      <c r="P14" s="79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spans="1:257" s="33" customFormat="1" ht="16.5">
      <c r="A15" s="60"/>
      <c r="B15" s="61"/>
      <c r="C15" s="61"/>
      <c r="D15" s="62"/>
      <c r="E15" s="61"/>
      <c r="F15" s="61"/>
      <c r="G15" s="61"/>
      <c r="H15" s="71"/>
      <c r="P15" s="134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spans="1:257" s="33" customFormat="1">
      <c r="A16" s="63" t="s">
        <v>169</v>
      </c>
      <c r="B16" s="64"/>
      <c r="C16" s="64"/>
      <c r="P16" s="134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</row>
    <row r="17" spans="2:257" s="33" customFormat="1">
      <c r="B17" s="34"/>
      <c r="C17" s="34"/>
      <c r="J17" s="72" t="s">
        <v>170</v>
      </c>
      <c r="K17" s="73">
        <v>44876</v>
      </c>
      <c r="L17" s="72" t="s">
        <v>171</v>
      </c>
      <c r="M17" s="72" t="s">
        <v>140</v>
      </c>
      <c r="N17" s="72" t="s">
        <v>172</v>
      </c>
      <c r="O17" s="33" t="s">
        <v>143</v>
      </c>
      <c r="P17" s="134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55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zoomScaleSheetLayoutView="100" workbookViewId="0">
      <selection activeCell="A13" sqref="A13:K13"/>
    </sheetView>
  </sheetViews>
  <sheetFormatPr defaultColWidth="10" defaultRowHeight="16.5" customHeight="1"/>
  <cols>
    <col min="1" max="1" width="10.875" style="140" customWidth="1"/>
    <col min="2" max="16384" width="10" style="140"/>
  </cols>
  <sheetData>
    <row r="1" spans="1:11" ht="22.5" customHeight="1">
      <c r="A1" s="395" t="s">
        <v>173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7.25" customHeight="1">
      <c r="A2" s="141" t="s">
        <v>53</v>
      </c>
      <c r="B2" s="316" t="s">
        <v>174</v>
      </c>
      <c r="C2" s="316"/>
      <c r="D2" s="317" t="s">
        <v>55</v>
      </c>
      <c r="E2" s="317"/>
      <c r="F2" s="316" t="s">
        <v>56</v>
      </c>
      <c r="G2" s="316"/>
      <c r="H2" s="142" t="s">
        <v>57</v>
      </c>
      <c r="I2" s="318" t="s">
        <v>56</v>
      </c>
      <c r="J2" s="318"/>
      <c r="K2" s="319"/>
    </row>
    <row r="3" spans="1:11" ht="16.5" customHeight="1">
      <c r="A3" s="309" t="s">
        <v>58</v>
      </c>
      <c r="B3" s="310"/>
      <c r="C3" s="311"/>
      <c r="D3" s="312" t="s">
        <v>59</v>
      </c>
      <c r="E3" s="313"/>
      <c r="F3" s="313"/>
      <c r="G3" s="314"/>
      <c r="H3" s="312" t="s">
        <v>60</v>
      </c>
      <c r="I3" s="313"/>
      <c r="J3" s="313"/>
      <c r="K3" s="314"/>
    </row>
    <row r="4" spans="1:11" ht="16.5" customHeight="1">
      <c r="A4" s="145" t="s">
        <v>61</v>
      </c>
      <c r="B4" s="307" t="s">
        <v>62</v>
      </c>
      <c r="C4" s="308"/>
      <c r="D4" s="301" t="s">
        <v>63</v>
      </c>
      <c r="E4" s="302"/>
      <c r="F4" s="299"/>
      <c r="G4" s="300"/>
      <c r="H4" s="301" t="s">
        <v>175</v>
      </c>
      <c r="I4" s="302"/>
      <c r="J4" s="87" t="s">
        <v>65</v>
      </c>
      <c r="K4" s="88" t="s">
        <v>66</v>
      </c>
    </row>
    <row r="5" spans="1:11" ht="16.5" customHeight="1">
      <c r="A5" s="147" t="s">
        <v>67</v>
      </c>
      <c r="B5" s="307" t="s">
        <v>68</v>
      </c>
      <c r="C5" s="308"/>
      <c r="D5" s="301" t="s">
        <v>176</v>
      </c>
      <c r="E5" s="302"/>
      <c r="F5" s="299"/>
      <c r="G5" s="300"/>
      <c r="H5" s="301" t="s">
        <v>177</v>
      </c>
      <c r="I5" s="302"/>
      <c r="J5" s="87" t="s">
        <v>65</v>
      </c>
      <c r="K5" s="88" t="s">
        <v>66</v>
      </c>
    </row>
    <row r="6" spans="1:11" ht="16.5" customHeight="1">
      <c r="A6" s="145" t="s">
        <v>71</v>
      </c>
      <c r="B6" s="148">
        <v>3</v>
      </c>
      <c r="C6" s="149">
        <v>6</v>
      </c>
      <c r="D6" s="301" t="s">
        <v>178</v>
      </c>
      <c r="E6" s="302"/>
      <c r="F6" s="299"/>
      <c r="G6" s="300"/>
      <c r="H6" s="301" t="s">
        <v>179</v>
      </c>
      <c r="I6" s="302"/>
      <c r="J6" s="302"/>
      <c r="K6" s="394"/>
    </row>
    <row r="7" spans="1:11" ht="16.5" customHeight="1">
      <c r="A7" s="145" t="s">
        <v>75</v>
      </c>
      <c r="B7" s="297">
        <v>5472</v>
      </c>
      <c r="C7" s="298"/>
      <c r="D7" s="145" t="s">
        <v>180</v>
      </c>
      <c r="E7" s="146"/>
      <c r="F7" s="299"/>
      <c r="G7" s="300"/>
      <c r="H7" s="393"/>
      <c r="I7" s="307"/>
      <c r="J7" s="307"/>
      <c r="K7" s="308"/>
    </row>
    <row r="8" spans="1:11" ht="16.5" customHeight="1">
      <c r="A8" s="151" t="s">
        <v>78</v>
      </c>
      <c r="B8" s="303" t="s">
        <v>79</v>
      </c>
      <c r="C8" s="304"/>
      <c r="D8" s="268" t="s">
        <v>80</v>
      </c>
      <c r="E8" s="269"/>
      <c r="F8" s="305"/>
      <c r="G8" s="306"/>
      <c r="H8" s="268"/>
      <c r="I8" s="269"/>
      <c r="J8" s="269"/>
      <c r="K8" s="270"/>
    </row>
    <row r="9" spans="1:11" ht="16.5" customHeight="1">
      <c r="A9" s="370" t="s">
        <v>181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ht="16.5" customHeight="1">
      <c r="A10" s="152" t="s">
        <v>84</v>
      </c>
      <c r="B10" s="153" t="s">
        <v>85</v>
      </c>
      <c r="C10" s="154" t="s">
        <v>86</v>
      </c>
      <c r="D10" s="155"/>
      <c r="E10" s="156" t="s">
        <v>89</v>
      </c>
      <c r="F10" s="153" t="s">
        <v>85</v>
      </c>
      <c r="G10" s="154" t="s">
        <v>86</v>
      </c>
      <c r="H10" s="153"/>
      <c r="I10" s="156" t="s">
        <v>87</v>
      </c>
      <c r="J10" s="153" t="s">
        <v>85</v>
      </c>
      <c r="K10" s="167" t="s">
        <v>86</v>
      </c>
    </row>
    <row r="11" spans="1:11" ht="16.5" customHeight="1">
      <c r="A11" s="147" t="s">
        <v>90</v>
      </c>
      <c r="B11" s="157" t="s">
        <v>85</v>
      </c>
      <c r="C11" s="87" t="s">
        <v>86</v>
      </c>
      <c r="D11" s="158"/>
      <c r="E11" s="159" t="s">
        <v>92</v>
      </c>
      <c r="F11" s="157" t="s">
        <v>85</v>
      </c>
      <c r="G11" s="87" t="s">
        <v>86</v>
      </c>
      <c r="H11" s="157"/>
      <c r="I11" s="159" t="s">
        <v>97</v>
      </c>
      <c r="J11" s="157" t="s">
        <v>85</v>
      </c>
      <c r="K11" s="88" t="s">
        <v>86</v>
      </c>
    </row>
    <row r="12" spans="1:11" ht="16.5" customHeight="1">
      <c r="A12" s="268" t="s">
        <v>126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0"/>
    </row>
    <row r="13" spans="1:11" ht="16.5" customHeight="1">
      <c r="A13" s="378" t="s">
        <v>182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</row>
    <row r="14" spans="1:11" ht="16.5" customHeight="1">
      <c r="A14" s="390"/>
      <c r="B14" s="391"/>
      <c r="C14" s="391"/>
      <c r="D14" s="391"/>
      <c r="E14" s="391"/>
      <c r="F14" s="391"/>
      <c r="G14" s="391"/>
      <c r="H14" s="392"/>
      <c r="I14" s="381"/>
      <c r="J14" s="381"/>
      <c r="K14" s="382"/>
    </row>
    <row r="15" spans="1:11" ht="16.5" customHeight="1">
      <c r="A15" s="383"/>
      <c r="B15" s="384"/>
      <c r="C15" s="384"/>
      <c r="D15" s="385"/>
      <c r="E15" s="386"/>
      <c r="F15" s="384"/>
      <c r="G15" s="384"/>
      <c r="H15" s="385"/>
      <c r="I15" s="387"/>
      <c r="J15" s="388"/>
      <c r="K15" s="389"/>
    </row>
    <row r="16" spans="1:11" ht="16.5" customHeight="1">
      <c r="A16" s="371"/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6.5" customHeight="1">
      <c r="A17" s="378" t="s">
        <v>183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8"/>
    </row>
    <row r="18" spans="1:11" ht="16.5" customHeight="1">
      <c r="A18" s="379"/>
      <c r="B18" s="380"/>
      <c r="C18" s="380"/>
      <c r="D18" s="380"/>
      <c r="E18" s="380"/>
      <c r="F18" s="380"/>
      <c r="G18" s="380"/>
      <c r="H18" s="380"/>
      <c r="I18" s="381"/>
      <c r="J18" s="381"/>
      <c r="K18" s="382"/>
    </row>
    <row r="19" spans="1:11" ht="16.5" customHeight="1">
      <c r="A19" s="383"/>
      <c r="B19" s="384"/>
      <c r="C19" s="384"/>
      <c r="D19" s="385"/>
      <c r="E19" s="386"/>
      <c r="F19" s="384"/>
      <c r="G19" s="384"/>
      <c r="H19" s="385"/>
      <c r="I19" s="387"/>
      <c r="J19" s="388"/>
      <c r="K19" s="389"/>
    </row>
    <row r="20" spans="1:11" ht="16.5" customHeight="1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ht="16.5" customHeight="1">
      <c r="A21" s="374" t="s">
        <v>124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</row>
    <row r="22" spans="1:11" ht="16.5" customHeight="1">
      <c r="A22" s="375" t="s">
        <v>184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ht="16.5" customHeight="1">
      <c r="A23" s="277" t="s">
        <v>125</v>
      </c>
      <c r="B23" s="278"/>
      <c r="C23" s="87" t="s">
        <v>65</v>
      </c>
      <c r="D23" s="87" t="s">
        <v>66</v>
      </c>
      <c r="E23" s="365"/>
      <c r="F23" s="365"/>
      <c r="G23" s="365"/>
      <c r="H23" s="365"/>
      <c r="I23" s="365"/>
      <c r="J23" s="365"/>
      <c r="K23" s="366"/>
    </row>
    <row r="24" spans="1:11" ht="16.5" customHeight="1">
      <c r="A24" s="367" t="s">
        <v>185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9"/>
    </row>
    <row r="25" spans="1:11" ht="16.5" customHeight="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ht="16.5" customHeight="1">
      <c r="A26" s="370" t="s">
        <v>132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ht="16.5" customHeight="1">
      <c r="A27" s="143" t="s">
        <v>133</v>
      </c>
      <c r="B27" s="154" t="s">
        <v>95</v>
      </c>
      <c r="C27" s="154" t="s">
        <v>96</v>
      </c>
      <c r="D27" s="154" t="s">
        <v>88</v>
      </c>
      <c r="E27" s="144" t="s">
        <v>134</v>
      </c>
      <c r="F27" s="154" t="s">
        <v>95</v>
      </c>
      <c r="G27" s="154" t="s">
        <v>96</v>
      </c>
      <c r="H27" s="154" t="s">
        <v>88</v>
      </c>
      <c r="I27" s="144" t="s">
        <v>135</v>
      </c>
      <c r="J27" s="154" t="s">
        <v>95</v>
      </c>
      <c r="K27" s="167" t="s">
        <v>96</v>
      </c>
    </row>
    <row r="28" spans="1:11" ht="16.5" customHeight="1">
      <c r="A28" s="162" t="s">
        <v>87</v>
      </c>
      <c r="B28" s="87" t="s">
        <v>95</v>
      </c>
      <c r="C28" s="87" t="s">
        <v>96</v>
      </c>
      <c r="D28" s="87" t="s">
        <v>88</v>
      </c>
      <c r="E28" s="163" t="s">
        <v>94</v>
      </c>
      <c r="F28" s="87" t="s">
        <v>95</v>
      </c>
      <c r="G28" s="87" t="s">
        <v>96</v>
      </c>
      <c r="H28" s="87" t="s">
        <v>88</v>
      </c>
      <c r="I28" s="163" t="s">
        <v>105</v>
      </c>
      <c r="J28" s="87" t="s">
        <v>95</v>
      </c>
      <c r="K28" s="88" t="s">
        <v>96</v>
      </c>
    </row>
    <row r="29" spans="1:11" ht="16.5" customHeight="1">
      <c r="A29" s="301" t="s">
        <v>98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 ht="16.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16.5" customHeight="1">
      <c r="A31" s="353" t="s">
        <v>186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spans="1:11" ht="21" customHeight="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1" customHeight="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pans="1:11" ht="21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1" ht="21" customHeight="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1:11" ht="21" customHeight="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21" customHeight="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21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7.25" customHeight="1">
      <c r="A43" s="262" t="s">
        <v>131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6.5" customHeight="1">
      <c r="A44" s="353" t="s">
        <v>187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spans="1:11" ht="18" customHeight="1">
      <c r="A45" s="354" t="s">
        <v>126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spans="1:11" ht="18" customHeight="1">
      <c r="A46" s="354" t="s">
        <v>188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spans="1:11" ht="18" customHeight="1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21" customHeight="1">
      <c r="A48" s="164" t="s">
        <v>137</v>
      </c>
      <c r="B48" s="350" t="s">
        <v>138</v>
      </c>
      <c r="C48" s="350"/>
      <c r="D48" s="165" t="s">
        <v>139</v>
      </c>
      <c r="E48" s="165"/>
      <c r="F48" s="165" t="s">
        <v>141</v>
      </c>
      <c r="G48" s="166"/>
      <c r="H48" s="351" t="s">
        <v>142</v>
      </c>
      <c r="I48" s="351"/>
      <c r="J48" s="350" t="s">
        <v>143</v>
      </c>
      <c r="K48" s="352"/>
    </row>
    <row r="49" spans="1:11" ht="16.5" customHeight="1">
      <c r="A49" s="341" t="s">
        <v>144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spans="1:11" ht="16.5" customHeight="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spans="1:11" ht="16.5" customHeight="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spans="1:11" ht="21" customHeight="1">
      <c r="A52" s="164" t="s">
        <v>137</v>
      </c>
      <c r="B52" s="350" t="s">
        <v>138</v>
      </c>
      <c r="C52" s="350"/>
      <c r="D52" s="165" t="s">
        <v>139</v>
      </c>
      <c r="E52" s="165"/>
      <c r="F52" s="165" t="s">
        <v>141</v>
      </c>
      <c r="G52" s="166"/>
      <c r="H52" s="351" t="s">
        <v>142</v>
      </c>
      <c r="I52" s="351"/>
      <c r="J52" s="350" t="s">
        <v>143</v>
      </c>
      <c r="K52" s="35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23"/>
  <sheetViews>
    <sheetView workbookViewId="0">
      <selection activeCell="N15" sqref="N15"/>
    </sheetView>
  </sheetViews>
  <sheetFormatPr defaultColWidth="9" defaultRowHeight="14.25"/>
  <cols>
    <col min="1" max="1" width="13.625" style="33" customWidth="1"/>
    <col min="2" max="2" width="5.625" style="33" customWidth="1"/>
    <col min="3" max="4" width="8.5" style="34" customWidth="1"/>
    <col min="5" max="7" width="8.5" style="33" customWidth="1"/>
    <col min="8" max="8" width="8.875" style="33" customWidth="1"/>
    <col min="9" max="9" width="9.625" style="33" customWidth="1"/>
    <col min="10" max="10" width="2.75" style="33" customWidth="1"/>
    <col min="11" max="21" width="7" style="33" customWidth="1"/>
    <col min="22" max="22" width="7" style="110" customWidth="1"/>
    <col min="23" max="260" width="9" style="33"/>
    <col min="261" max="16384" width="9" style="37"/>
  </cols>
  <sheetData>
    <row r="1" spans="1:263" s="33" customFormat="1" ht="29.1" customHeight="1">
      <c r="A1" s="320" t="s">
        <v>147</v>
      </c>
      <c r="B1" s="320"/>
      <c r="C1" s="321"/>
      <c r="D1" s="321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134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</row>
    <row r="2" spans="1:263" s="33" customFormat="1" ht="20.100000000000001" customHeight="1">
      <c r="A2" s="38" t="s">
        <v>61</v>
      </c>
      <c r="B2" s="323" t="s">
        <v>189</v>
      </c>
      <c r="C2" s="324"/>
      <c r="D2" s="325"/>
      <c r="E2" s="39" t="s">
        <v>67</v>
      </c>
      <c r="F2" s="326" t="s">
        <v>148</v>
      </c>
      <c r="G2" s="326"/>
      <c r="H2" s="326"/>
      <c r="I2" s="326"/>
      <c r="J2" s="337"/>
      <c r="K2" s="65" t="s">
        <v>57</v>
      </c>
      <c r="L2" s="65"/>
      <c r="M2" s="327" t="s">
        <v>56</v>
      </c>
      <c r="N2" s="327"/>
      <c r="O2" s="327"/>
      <c r="P2" s="327"/>
      <c r="Q2" s="327"/>
      <c r="R2" s="327"/>
      <c r="S2" s="327"/>
      <c r="T2" s="396"/>
      <c r="U2" s="328"/>
      <c r="V2" s="13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</row>
    <row r="3" spans="1:263" s="33" customFormat="1">
      <c r="A3" s="334" t="s">
        <v>149</v>
      </c>
      <c r="B3" s="329" t="s">
        <v>150</v>
      </c>
      <c r="C3" s="330"/>
      <c r="D3" s="329"/>
      <c r="E3" s="329"/>
      <c r="F3" s="329"/>
      <c r="G3" s="329"/>
      <c r="H3" s="329"/>
      <c r="I3" s="331"/>
      <c r="J3" s="338"/>
      <c r="K3" s="332" t="s">
        <v>151</v>
      </c>
      <c r="L3" s="332"/>
      <c r="M3" s="332"/>
      <c r="N3" s="332"/>
      <c r="O3" s="332"/>
      <c r="P3" s="332"/>
      <c r="Q3" s="332"/>
      <c r="R3" s="332"/>
      <c r="S3" s="332"/>
      <c r="T3" s="397"/>
      <c r="U3" s="333"/>
      <c r="V3" s="136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</row>
    <row r="4" spans="1:263" s="33" customFormat="1" ht="16.5">
      <c r="A4" s="334"/>
      <c r="B4" s="335" t="s">
        <v>152</v>
      </c>
      <c r="C4" s="42" t="s">
        <v>110</v>
      </c>
      <c r="D4" s="42" t="s">
        <v>111</v>
      </c>
      <c r="E4" s="43" t="s">
        <v>112</v>
      </c>
      <c r="F4" s="42" t="s">
        <v>113</v>
      </c>
      <c r="G4" s="42" t="s">
        <v>114</v>
      </c>
      <c r="H4" s="44" t="s">
        <v>115</v>
      </c>
      <c r="I4" s="66"/>
      <c r="J4" s="338"/>
      <c r="K4" s="129" t="s">
        <v>110</v>
      </c>
      <c r="L4" s="129" t="s">
        <v>110</v>
      </c>
      <c r="M4" s="129" t="s">
        <v>111</v>
      </c>
      <c r="N4" s="129" t="s">
        <v>111</v>
      </c>
      <c r="O4" s="130" t="s">
        <v>112</v>
      </c>
      <c r="P4" s="130" t="s">
        <v>112</v>
      </c>
      <c r="Q4" s="129" t="s">
        <v>113</v>
      </c>
      <c r="R4" s="129" t="s">
        <v>113</v>
      </c>
      <c r="S4" s="129" t="s">
        <v>114</v>
      </c>
      <c r="T4" s="129" t="s">
        <v>114</v>
      </c>
      <c r="U4" s="137" t="s">
        <v>115</v>
      </c>
      <c r="V4" s="137" t="s">
        <v>115</v>
      </c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  <c r="JC4" s="37"/>
    </row>
    <row r="5" spans="1:263" s="33" customFormat="1" ht="16.5">
      <c r="A5" s="334"/>
      <c r="B5" s="336"/>
      <c r="C5" s="45" t="s">
        <v>153</v>
      </c>
      <c r="D5" s="45" t="s">
        <v>154</v>
      </c>
      <c r="E5" s="45" t="s">
        <v>155</v>
      </c>
      <c r="F5" s="45" t="s">
        <v>156</v>
      </c>
      <c r="G5" s="45" t="s">
        <v>157</v>
      </c>
      <c r="H5" s="46" t="s">
        <v>158</v>
      </c>
      <c r="I5" s="66"/>
      <c r="J5" s="339"/>
      <c r="K5" s="131" t="s">
        <v>153</v>
      </c>
      <c r="L5" s="131" t="s">
        <v>153</v>
      </c>
      <c r="M5" s="131" t="s">
        <v>154</v>
      </c>
      <c r="N5" s="131" t="s">
        <v>154</v>
      </c>
      <c r="O5" s="131" t="s">
        <v>155</v>
      </c>
      <c r="P5" s="131" t="s">
        <v>155</v>
      </c>
      <c r="Q5" s="131" t="s">
        <v>156</v>
      </c>
      <c r="R5" s="131" t="s">
        <v>156</v>
      </c>
      <c r="S5" s="131" t="s">
        <v>157</v>
      </c>
      <c r="T5" s="131" t="s">
        <v>157</v>
      </c>
      <c r="U5" s="138" t="s">
        <v>158</v>
      </c>
      <c r="V5" s="138" t="s">
        <v>158</v>
      </c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</row>
    <row r="6" spans="1:263" s="33" customFormat="1" ht="16.5">
      <c r="A6" s="40"/>
      <c r="B6" s="47"/>
      <c r="C6" s="48"/>
      <c r="D6" s="48"/>
      <c r="E6" s="48"/>
      <c r="F6" s="48"/>
      <c r="G6" s="48"/>
      <c r="H6" s="49"/>
      <c r="I6" s="66"/>
      <c r="J6" s="339"/>
      <c r="K6" s="68" t="s">
        <v>190</v>
      </c>
      <c r="L6" s="68" t="s">
        <v>191</v>
      </c>
      <c r="M6" s="68" t="s">
        <v>190</v>
      </c>
      <c r="N6" s="68" t="s">
        <v>191</v>
      </c>
      <c r="O6" s="68" t="s">
        <v>192</v>
      </c>
      <c r="P6" s="68" t="s">
        <v>193</v>
      </c>
      <c r="Q6" s="68" t="s">
        <v>192</v>
      </c>
      <c r="R6" s="68" t="s">
        <v>193</v>
      </c>
      <c r="S6" s="139" t="s">
        <v>194</v>
      </c>
      <c r="T6" s="139" t="s">
        <v>195</v>
      </c>
      <c r="U6" s="139" t="s">
        <v>194</v>
      </c>
      <c r="V6" s="139" t="s">
        <v>195</v>
      </c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</row>
    <row r="7" spans="1:263" s="33" customFormat="1" ht="20.100000000000001" customHeight="1">
      <c r="A7" s="111" t="s">
        <v>196</v>
      </c>
      <c r="B7" s="50" t="s">
        <v>197</v>
      </c>
      <c r="C7" s="50">
        <f>D7-1</f>
        <v>66</v>
      </c>
      <c r="D7" s="50">
        <f>E7-2</f>
        <v>67</v>
      </c>
      <c r="E7" s="50">
        <v>69</v>
      </c>
      <c r="F7" s="50">
        <f>E7+2</f>
        <v>71</v>
      </c>
      <c r="G7" s="50">
        <f>F7+2</f>
        <v>73</v>
      </c>
      <c r="H7" s="50">
        <f>G7+1</f>
        <v>74</v>
      </c>
      <c r="I7" s="50"/>
      <c r="J7" s="339"/>
      <c r="K7" s="68" t="s">
        <v>164</v>
      </c>
      <c r="L7" s="68" t="s">
        <v>168</v>
      </c>
      <c r="M7" s="68" t="s">
        <v>164</v>
      </c>
      <c r="N7" s="68" t="s">
        <v>168</v>
      </c>
      <c r="O7" s="68" t="s">
        <v>164</v>
      </c>
      <c r="P7" s="68" t="s">
        <v>162</v>
      </c>
      <c r="Q7" s="68" t="s">
        <v>168</v>
      </c>
      <c r="R7" s="68" t="s">
        <v>198</v>
      </c>
      <c r="S7" s="68" t="s">
        <v>163</v>
      </c>
      <c r="T7" s="68" t="s">
        <v>163</v>
      </c>
      <c r="U7" s="68" t="s">
        <v>164</v>
      </c>
      <c r="V7" s="78" t="s">
        <v>168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</row>
    <row r="8" spans="1:263" s="33" customFormat="1" ht="20.100000000000001" customHeight="1">
      <c r="A8" s="111" t="s">
        <v>199</v>
      </c>
      <c r="B8" s="50" t="s">
        <v>200</v>
      </c>
      <c r="C8" s="50">
        <f t="shared" ref="C8:C10" si="0">D8-4</f>
        <v>100</v>
      </c>
      <c r="D8" s="50">
        <f t="shared" ref="D8:D10" si="1">E8-4</f>
        <v>104</v>
      </c>
      <c r="E8" s="50">
        <v>108</v>
      </c>
      <c r="F8" s="50">
        <f t="shared" ref="F8:F10" si="2">E8+4</f>
        <v>112</v>
      </c>
      <c r="G8" s="50">
        <f>F8+4</f>
        <v>116</v>
      </c>
      <c r="H8" s="50">
        <f t="shared" ref="H8:H10" si="3">G8+6</f>
        <v>122</v>
      </c>
      <c r="I8" s="50"/>
      <c r="J8" s="339"/>
      <c r="K8" s="68" t="s">
        <v>164</v>
      </c>
      <c r="L8" s="68" t="s">
        <v>162</v>
      </c>
      <c r="M8" s="68" t="s">
        <v>163</v>
      </c>
      <c r="N8" s="68" t="s">
        <v>164</v>
      </c>
      <c r="O8" s="68" t="s">
        <v>201</v>
      </c>
      <c r="P8" s="68" t="s">
        <v>163</v>
      </c>
      <c r="Q8" s="68" t="s">
        <v>163</v>
      </c>
      <c r="R8" s="68" t="s">
        <v>164</v>
      </c>
      <c r="S8" s="68" t="s">
        <v>163</v>
      </c>
      <c r="T8" s="68" t="s">
        <v>163</v>
      </c>
      <c r="U8" s="68" t="s">
        <v>163</v>
      </c>
      <c r="V8" s="78" t="s">
        <v>164</v>
      </c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  <c r="JC8" s="37"/>
    </row>
    <row r="9" spans="1:263" s="33" customFormat="1" ht="20.100000000000001" customHeight="1">
      <c r="A9" s="111" t="s">
        <v>202</v>
      </c>
      <c r="B9" s="50" t="s">
        <v>200</v>
      </c>
      <c r="C9" s="50">
        <f t="shared" si="0"/>
        <v>98</v>
      </c>
      <c r="D9" s="50">
        <f t="shared" si="1"/>
        <v>102</v>
      </c>
      <c r="E9" s="50">
        <v>106</v>
      </c>
      <c r="F9" s="50">
        <f t="shared" si="2"/>
        <v>110</v>
      </c>
      <c r="G9" s="50">
        <f>F9+5</f>
        <v>115</v>
      </c>
      <c r="H9" s="50">
        <f t="shared" si="3"/>
        <v>121</v>
      </c>
      <c r="I9" s="50"/>
      <c r="J9" s="339"/>
      <c r="K9" s="68" t="s">
        <v>162</v>
      </c>
      <c r="L9" s="68" t="s">
        <v>203</v>
      </c>
      <c r="M9" s="68" t="s">
        <v>162</v>
      </c>
      <c r="N9" s="68" t="s">
        <v>203</v>
      </c>
      <c r="O9" s="68" t="s">
        <v>162</v>
      </c>
      <c r="P9" s="68" t="s">
        <v>164</v>
      </c>
      <c r="Q9" s="68" t="s">
        <v>164</v>
      </c>
      <c r="R9" s="68" t="s">
        <v>164</v>
      </c>
      <c r="S9" s="68" t="s">
        <v>162</v>
      </c>
      <c r="T9" s="68" t="s">
        <v>162</v>
      </c>
      <c r="U9" s="68" t="s">
        <v>162</v>
      </c>
      <c r="V9" s="78" t="s">
        <v>162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</row>
    <row r="10" spans="1:263" s="33" customFormat="1" ht="20.100000000000001" customHeight="1">
      <c r="A10" s="111" t="s">
        <v>204</v>
      </c>
      <c r="B10" s="50" t="s">
        <v>200</v>
      </c>
      <c r="C10" s="50">
        <f t="shared" si="0"/>
        <v>98</v>
      </c>
      <c r="D10" s="50">
        <f t="shared" si="1"/>
        <v>102</v>
      </c>
      <c r="E10" s="50">
        <v>106</v>
      </c>
      <c r="F10" s="50">
        <f t="shared" si="2"/>
        <v>110</v>
      </c>
      <c r="G10" s="50">
        <f>F10+5</f>
        <v>115</v>
      </c>
      <c r="H10" s="50">
        <f t="shared" si="3"/>
        <v>121</v>
      </c>
      <c r="I10" s="50"/>
      <c r="J10" s="339"/>
      <c r="K10" s="68" t="s">
        <v>162</v>
      </c>
      <c r="L10" s="68" t="s">
        <v>198</v>
      </c>
      <c r="M10" s="68" t="s">
        <v>164</v>
      </c>
      <c r="N10" s="68" t="s">
        <v>162</v>
      </c>
      <c r="O10" s="68" t="s">
        <v>163</v>
      </c>
      <c r="P10" s="68" t="s">
        <v>163</v>
      </c>
      <c r="Q10" s="68" t="s">
        <v>163</v>
      </c>
      <c r="R10" s="68" t="s">
        <v>164</v>
      </c>
      <c r="S10" s="68" t="s">
        <v>163</v>
      </c>
      <c r="T10" s="68" t="s">
        <v>162</v>
      </c>
      <c r="U10" s="68" t="s">
        <v>165</v>
      </c>
      <c r="V10" s="78" t="s">
        <v>162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</row>
    <row r="11" spans="1:263" s="33" customFormat="1" ht="20.100000000000001" customHeight="1">
      <c r="A11" s="111" t="s">
        <v>205</v>
      </c>
      <c r="B11" s="50" t="s">
        <v>197</v>
      </c>
      <c r="C11" s="50">
        <f>D11-1.2</f>
        <v>43.599999999999994</v>
      </c>
      <c r="D11" s="50">
        <f>E11-1.2</f>
        <v>44.8</v>
      </c>
      <c r="E11" s="50">
        <v>46</v>
      </c>
      <c r="F11" s="50">
        <f>E11+1.2</f>
        <v>47.2</v>
      </c>
      <c r="G11" s="50">
        <f>F11+1.2</f>
        <v>48.400000000000006</v>
      </c>
      <c r="H11" s="50">
        <f>G11+1.4</f>
        <v>49.800000000000004</v>
      </c>
      <c r="I11" s="50"/>
      <c r="J11" s="339"/>
      <c r="K11" s="68" t="s">
        <v>206</v>
      </c>
      <c r="L11" s="68" t="s">
        <v>164</v>
      </c>
      <c r="M11" s="68" t="s">
        <v>164</v>
      </c>
      <c r="N11" s="68" t="s">
        <v>162</v>
      </c>
      <c r="O11" s="68" t="s">
        <v>163</v>
      </c>
      <c r="P11" s="68" t="s">
        <v>163</v>
      </c>
      <c r="Q11" s="68" t="s">
        <v>163</v>
      </c>
      <c r="R11" s="68" t="s">
        <v>207</v>
      </c>
      <c r="S11" s="68" t="s">
        <v>163</v>
      </c>
      <c r="T11" s="68" t="s">
        <v>207</v>
      </c>
      <c r="U11" s="68" t="s">
        <v>207</v>
      </c>
      <c r="V11" s="78" t="s">
        <v>163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  <c r="JC11" s="37"/>
    </row>
    <row r="12" spans="1:263" s="33" customFormat="1" ht="20.100000000000001" customHeight="1">
      <c r="A12" s="111" t="s">
        <v>208</v>
      </c>
      <c r="B12" s="50" t="s">
        <v>209</v>
      </c>
      <c r="C12" s="50">
        <f>D12-0.5</f>
        <v>19</v>
      </c>
      <c r="D12" s="50">
        <f>E12-0.5</f>
        <v>19.5</v>
      </c>
      <c r="E12" s="50">
        <v>20</v>
      </c>
      <c r="F12" s="50">
        <f t="shared" ref="F12:H12" si="4">E12+0.5</f>
        <v>20.5</v>
      </c>
      <c r="G12" s="50">
        <f t="shared" si="4"/>
        <v>21</v>
      </c>
      <c r="H12" s="50">
        <f t="shared" si="4"/>
        <v>21.5</v>
      </c>
      <c r="I12" s="50"/>
      <c r="J12" s="339"/>
      <c r="K12" s="68" t="s">
        <v>162</v>
      </c>
      <c r="L12" s="68" t="s">
        <v>164</v>
      </c>
      <c r="M12" s="68" t="s">
        <v>168</v>
      </c>
      <c r="N12" s="68" t="s">
        <v>168</v>
      </c>
      <c r="O12" s="68" t="s">
        <v>168</v>
      </c>
      <c r="P12" s="68" t="s">
        <v>168</v>
      </c>
      <c r="Q12" s="68" t="s">
        <v>168</v>
      </c>
      <c r="R12" s="68" t="s">
        <v>162</v>
      </c>
      <c r="S12" s="68" t="s">
        <v>168</v>
      </c>
      <c r="T12" s="68" t="s">
        <v>164</v>
      </c>
      <c r="U12" s="68" t="s">
        <v>168</v>
      </c>
      <c r="V12" s="78" t="s">
        <v>164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  <c r="JC12" s="37"/>
    </row>
    <row r="13" spans="1:263" s="33" customFormat="1" ht="20.100000000000001" customHeight="1">
      <c r="A13" s="111" t="s">
        <v>210</v>
      </c>
      <c r="B13" s="50" t="s">
        <v>211</v>
      </c>
      <c r="C13" s="51">
        <f>D13-0.7</f>
        <v>18.100000000000001</v>
      </c>
      <c r="D13" s="51">
        <f>E13-0.7</f>
        <v>18.8</v>
      </c>
      <c r="E13" s="50">
        <v>19.5</v>
      </c>
      <c r="F13" s="51">
        <f>E13+0.7</f>
        <v>20.2</v>
      </c>
      <c r="G13" s="51">
        <f>F13+0.7</f>
        <v>20.9</v>
      </c>
      <c r="H13" s="51">
        <f>G13+0.95</f>
        <v>21.849999999999998</v>
      </c>
      <c r="I13" s="51"/>
      <c r="J13" s="339"/>
      <c r="K13" s="68" t="s">
        <v>164</v>
      </c>
      <c r="L13" s="68" t="s">
        <v>164</v>
      </c>
      <c r="M13" s="68" t="s">
        <v>212</v>
      </c>
      <c r="N13" s="68" t="s">
        <v>167</v>
      </c>
      <c r="O13" s="68" t="s">
        <v>168</v>
      </c>
      <c r="P13" s="68" t="s">
        <v>168</v>
      </c>
      <c r="Q13" s="68" t="s">
        <v>166</v>
      </c>
      <c r="R13" s="68" t="s">
        <v>168</v>
      </c>
      <c r="S13" s="68" t="s">
        <v>168</v>
      </c>
      <c r="T13" s="68" t="s">
        <v>168</v>
      </c>
      <c r="U13" s="68" t="s">
        <v>164</v>
      </c>
      <c r="V13" s="78" t="s">
        <v>212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</row>
    <row r="14" spans="1:263" s="33" customFormat="1" ht="20.100000000000001" customHeight="1">
      <c r="A14" s="111" t="s">
        <v>213</v>
      </c>
      <c r="B14" s="50" t="s">
        <v>209</v>
      </c>
      <c r="C14" s="50">
        <f>D14-0.7</f>
        <v>15.600000000000001</v>
      </c>
      <c r="D14" s="50">
        <f>E14-0.7</f>
        <v>16.3</v>
      </c>
      <c r="E14" s="50">
        <v>17</v>
      </c>
      <c r="F14" s="50">
        <f>E14+0.7</f>
        <v>17.7</v>
      </c>
      <c r="G14" s="50">
        <f>F14+0.7</f>
        <v>18.399999999999999</v>
      </c>
      <c r="H14" s="50">
        <f>G14+0.95</f>
        <v>19.349999999999998</v>
      </c>
      <c r="I14" s="50"/>
      <c r="J14" s="339"/>
      <c r="K14" s="68" t="s">
        <v>206</v>
      </c>
      <c r="L14" s="68" t="s">
        <v>164</v>
      </c>
      <c r="M14" s="68" t="s">
        <v>214</v>
      </c>
      <c r="N14" s="68" t="s">
        <v>164</v>
      </c>
      <c r="O14" s="68" t="s">
        <v>164</v>
      </c>
      <c r="P14" s="68" t="s">
        <v>164</v>
      </c>
      <c r="Q14" s="68" t="s">
        <v>215</v>
      </c>
      <c r="R14" s="68" t="s">
        <v>164</v>
      </c>
      <c r="S14" s="68" t="s">
        <v>164</v>
      </c>
      <c r="T14" s="68" t="s">
        <v>164</v>
      </c>
      <c r="U14" s="68" t="s">
        <v>164</v>
      </c>
      <c r="V14" s="78" t="s">
        <v>164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</row>
    <row r="15" spans="1:263" s="33" customFormat="1" ht="20.100000000000001" customHeight="1">
      <c r="A15" s="111" t="s">
        <v>216</v>
      </c>
      <c r="B15" s="50" t="s">
        <v>197</v>
      </c>
      <c r="C15" s="50">
        <f>D15-1</f>
        <v>43</v>
      </c>
      <c r="D15" s="50">
        <f>E15-1</f>
        <v>44</v>
      </c>
      <c r="E15" s="50">
        <v>45</v>
      </c>
      <c r="F15" s="50">
        <f>E15+1</f>
        <v>46</v>
      </c>
      <c r="G15" s="50">
        <f>F15+1</f>
        <v>47</v>
      </c>
      <c r="H15" s="50">
        <f>G15+1.5</f>
        <v>48.5</v>
      </c>
      <c r="I15" s="50"/>
      <c r="J15" s="339"/>
      <c r="K15" s="68" t="s">
        <v>164</v>
      </c>
      <c r="L15" s="68" t="s">
        <v>164</v>
      </c>
      <c r="M15" s="68" t="s">
        <v>164</v>
      </c>
      <c r="N15" s="68" t="s">
        <v>162</v>
      </c>
      <c r="O15" s="68" t="s">
        <v>164</v>
      </c>
      <c r="P15" s="68" t="s">
        <v>164</v>
      </c>
      <c r="Q15" s="68" t="s">
        <v>164</v>
      </c>
      <c r="R15" s="68" t="s">
        <v>164</v>
      </c>
      <c r="S15" s="68" t="s">
        <v>164</v>
      </c>
      <c r="T15" s="68" t="s">
        <v>164</v>
      </c>
      <c r="U15" s="68" t="s">
        <v>164</v>
      </c>
      <c r="V15" s="78" t="s">
        <v>164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</row>
    <row r="16" spans="1:263" s="33" customFormat="1" ht="20.100000000000001" customHeight="1">
      <c r="A16" s="111" t="s">
        <v>217</v>
      </c>
      <c r="B16" s="50">
        <v>0</v>
      </c>
      <c r="C16" s="50">
        <f>D16</f>
        <v>11</v>
      </c>
      <c r="D16" s="50">
        <f>E16-1.5</f>
        <v>11</v>
      </c>
      <c r="E16" s="50">
        <v>12.5</v>
      </c>
      <c r="F16" s="50">
        <f>E16</f>
        <v>12.5</v>
      </c>
      <c r="G16" s="50">
        <v>13.5</v>
      </c>
      <c r="H16" s="50">
        <v>13.5</v>
      </c>
      <c r="I16" s="50"/>
      <c r="J16" s="339"/>
      <c r="K16" s="68" t="s">
        <v>164</v>
      </c>
      <c r="L16" s="68" t="s">
        <v>164</v>
      </c>
      <c r="M16" s="68" t="s">
        <v>164</v>
      </c>
      <c r="N16" s="68" t="s">
        <v>164</v>
      </c>
      <c r="O16" s="68" t="s">
        <v>164</v>
      </c>
      <c r="P16" s="68" t="s">
        <v>164</v>
      </c>
      <c r="Q16" s="68" t="s">
        <v>164</v>
      </c>
      <c r="R16" s="68" t="s">
        <v>164</v>
      </c>
      <c r="S16" s="68" t="s">
        <v>164</v>
      </c>
      <c r="T16" s="68" t="s">
        <v>164</v>
      </c>
      <c r="U16" s="68" t="s">
        <v>164</v>
      </c>
      <c r="V16" s="78" t="s">
        <v>164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</row>
    <row r="17" spans="1:263" s="33" customFormat="1" ht="20.100000000000001" customHeight="1">
      <c r="A17" s="112"/>
      <c r="B17" s="56"/>
      <c r="C17" s="56"/>
      <c r="D17" s="56"/>
      <c r="E17" s="56"/>
      <c r="F17" s="56"/>
      <c r="G17" s="113"/>
      <c r="H17" s="56"/>
      <c r="I17" s="132"/>
      <c r="J17" s="339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78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</row>
    <row r="18" spans="1:263" s="33" customFormat="1" ht="20.100000000000001" customHeight="1">
      <c r="A18" s="114"/>
      <c r="B18" s="115"/>
      <c r="C18" s="116"/>
      <c r="D18" s="116"/>
      <c r="E18" s="117"/>
      <c r="F18" s="116"/>
      <c r="G18" s="116"/>
      <c r="H18" s="118"/>
      <c r="I18" s="133"/>
      <c r="J18" s="339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78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</row>
    <row r="19" spans="1:263" s="33" customFormat="1" ht="20.100000000000001" customHeight="1">
      <c r="A19" s="119"/>
      <c r="B19" s="120"/>
      <c r="C19" s="121"/>
      <c r="D19" s="121"/>
      <c r="E19" s="122"/>
      <c r="F19" s="123"/>
      <c r="G19" s="123"/>
      <c r="H19" s="124"/>
      <c r="I19" s="133"/>
      <c r="J19" s="339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78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</row>
    <row r="20" spans="1:263" s="33" customFormat="1" ht="20.100000000000001" customHeight="1">
      <c r="A20" s="125"/>
      <c r="B20" s="126"/>
      <c r="C20" s="127"/>
      <c r="D20" s="127"/>
      <c r="E20" s="128"/>
      <c r="F20" s="127"/>
      <c r="G20" s="127"/>
      <c r="H20" s="127"/>
      <c r="I20" s="127"/>
      <c r="J20" s="340"/>
      <c r="K20" s="69"/>
      <c r="L20" s="69"/>
      <c r="M20" s="69"/>
      <c r="N20" s="69"/>
      <c r="O20" s="70"/>
      <c r="P20" s="70"/>
      <c r="Q20" s="69"/>
      <c r="R20" s="69"/>
      <c r="S20" s="69"/>
      <c r="T20" s="69"/>
      <c r="U20" s="70"/>
      <c r="V20" s="79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</row>
    <row r="21" spans="1:263" s="33" customFormat="1" ht="16.5">
      <c r="A21" s="60"/>
      <c r="B21" s="60"/>
      <c r="C21" s="61"/>
      <c r="D21" s="61"/>
      <c r="E21" s="62"/>
      <c r="F21" s="61"/>
      <c r="G21" s="61"/>
      <c r="H21" s="61"/>
      <c r="I21" s="71"/>
      <c r="V21" s="134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</row>
    <row r="22" spans="1:263" s="33" customFormat="1">
      <c r="A22" s="63" t="s">
        <v>169</v>
      </c>
      <c r="B22" s="63"/>
      <c r="C22" s="64"/>
      <c r="D22" s="64"/>
      <c r="V22" s="134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</row>
    <row r="23" spans="1:263" s="33" customFormat="1">
      <c r="C23" s="34"/>
      <c r="D23" s="34"/>
      <c r="K23" s="72" t="s">
        <v>170</v>
      </c>
      <c r="L23" s="72"/>
      <c r="M23" s="73">
        <v>44873</v>
      </c>
      <c r="N23" s="73"/>
      <c r="O23" s="72" t="s">
        <v>171</v>
      </c>
      <c r="P23" s="72"/>
      <c r="Q23" s="72" t="s">
        <v>140</v>
      </c>
      <c r="R23" s="72"/>
      <c r="S23" s="72" t="s">
        <v>172</v>
      </c>
      <c r="T23" s="72"/>
      <c r="U23" s="33" t="s">
        <v>143</v>
      </c>
      <c r="V23" s="134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</row>
  </sheetData>
  <mergeCells count="9">
    <mergeCell ref="A1:U1"/>
    <mergeCell ref="B2:D2"/>
    <mergeCell ref="F2:I2"/>
    <mergeCell ref="M2:U2"/>
    <mergeCell ref="B3:I3"/>
    <mergeCell ref="K3:U3"/>
    <mergeCell ref="A3:A5"/>
    <mergeCell ref="B4:B5"/>
    <mergeCell ref="J2:J20"/>
  </mergeCells>
  <phoneticPr fontId="5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34" sqref="M31:M34"/>
    </sheetView>
  </sheetViews>
  <sheetFormatPr defaultColWidth="10.125" defaultRowHeight="14.2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9.12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2" width="10.125" style="82"/>
    <col min="13" max="13" width="12.625" style="82"/>
    <col min="14" max="16384" width="10.125" style="82"/>
  </cols>
  <sheetData>
    <row r="1" spans="1:11" ht="22.5">
      <c r="A1" s="395" t="s">
        <v>218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8" customHeight="1">
      <c r="A2" s="83" t="s">
        <v>53</v>
      </c>
      <c r="B2" s="440" t="s">
        <v>54</v>
      </c>
      <c r="C2" s="440"/>
      <c r="D2" s="84" t="s">
        <v>61</v>
      </c>
      <c r="E2" s="85" t="s">
        <v>219</v>
      </c>
      <c r="F2" s="86" t="s">
        <v>220</v>
      </c>
      <c r="G2" s="307" t="s">
        <v>221</v>
      </c>
      <c r="H2" s="308"/>
      <c r="I2" s="105" t="s">
        <v>57</v>
      </c>
      <c r="J2" s="441" t="s">
        <v>56</v>
      </c>
      <c r="K2" s="442"/>
    </row>
    <row r="3" spans="1:11" ht="18" customHeight="1">
      <c r="A3" s="89" t="s">
        <v>75</v>
      </c>
      <c r="B3" s="368">
        <v>156</v>
      </c>
      <c r="C3" s="368"/>
      <c r="D3" s="90" t="s">
        <v>222</v>
      </c>
      <c r="E3" s="443"/>
      <c r="F3" s="436"/>
      <c r="G3" s="436"/>
      <c r="H3" s="365" t="s">
        <v>223</v>
      </c>
      <c r="I3" s="365"/>
      <c r="J3" s="365"/>
      <c r="K3" s="366"/>
    </row>
    <row r="4" spans="1:11" ht="18" customHeight="1">
      <c r="A4" s="91" t="s">
        <v>71</v>
      </c>
      <c r="B4" s="92">
        <v>1</v>
      </c>
      <c r="C4" s="92">
        <v>4</v>
      </c>
      <c r="D4" s="93" t="s">
        <v>224</v>
      </c>
      <c r="E4" s="436"/>
      <c r="F4" s="436"/>
      <c r="G4" s="436"/>
      <c r="H4" s="278" t="s">
        <v>225</v>
      </c>
      <c r="I4" s="278"/>
      <c r="J4" s="101" t="s">
        <v>65</v>
      </c>
      <c r="K4" s="108" t="s">
        <v>66</v>
      </c>
    </row>
    <row r="5" spans="1:11" ht="18" customHeight="1">
      <c r="A5" s="91" t="s">
        <v>226</v>
      </c>
      <c r="B5" s="437">
        <v>3</v>
      </c>
      <c r="C5" s="437"/>
      <c r="D5" s="90" t="s">
        <v>227</v>
      </c>
      <c r="E5" s="90"/>
      <c r="G5" s="90"/>
      <c r="H5" s="278" t="s">
        <v>228</v>
      </c>
      <c r="I5" s="278"/>
      <c r="J5" s="101" t="s">
        <v>65</v>
      </c>
      <c r="K5" s="108" t="s">
        <v>66</v>
      </c>
    </row>
    <row r="6" spans="1:11" ht="18" customHeight="1">
      <c r="A6" s="94" t="s">
        <v>229</v>
      </c>
      <c r="B6" s="438">
        <v>32</v>
      </c>
      <c r="C6" s="438"/>
      <c r="D6" s="95" t="s">
        <v>230</v>
      </c>
      <c r="E6" s="96"/>
      <c r="F6" s="96"/>
      <c r="G6" s="95"/>
      <c r="H6" s="439" t="s">
        <v>231</v>
      </c>
      <c r="I6" s="439"/>
      <c r="J6" s="96" t="s">
        <v>65</v>
      </c>
      <c r="K6" s="109" t="s">
        <v>66</v>
      </c>
    </row>
    <row r="7" spans="1:11" ht="18" customHeight="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pans="1:11" ht="18" customHeight="1">
      <c r="A8" s="100" t="s">
        <v>232</v>
      </c>
      <c r="B8" s="86" t="s">
        <v>233</v>
      </c>
      <c r="C8" s="86" t="s">
        <v>234</v>
      </c>
      <c r="D8" s="86" t="s">
        <v>235</v>
      </c>
      <c r="E8" s="86" t="s">
        <v>236</v>
      </c>
      <c r="F8" s="86" t="s">
        <v>237</v>
      </c>
      <c r="G8" s="432" t="s">
        <v>78</v>
      </c>
      <c r="H8" s="424"/>
      <c r="I8" s="424"/>
      <c r="J8" s="424"/>
      <c r="K8" s="425"/>
    </row>
    <row r="9" spans="1:11" ht="18" customHeight="1">
      <c r="A9" s="277" t="s">
        <v>238</v>
      </c>
      <c r="B9" s="278"/>
      <c r="C9" s="101" t="s">
        <v>65</v>
      </c>
      <c r="D9" s="101" t="s">
        <v>66</v>
      </c>
      <c r="E9" s="90" t="s">
        <v>239</v>
      </c>
      <c r="F9" s="102" t="s">
        <v>240</v>
      </c>
      <c r="G9" s="433"/>
      <c r="H9" s="434"/>
      <c r="I9" s="434"/>
      <c r="J9" s="434"/>
      <c r="K9" s="435"/>
    </row>
    <row r="10" spans="1:11" ht="18" customHeight="1">
      <c r="A10" s="277" t="s">
        <v>241</v>
      </c>
      <c r="B10" s="278"/>
      <c r="C10" s="101" t="s">
        <v>65</v>
      </c>
      <c r="D10" s="101" t="s">
        <v>66</v>
      </c>
      <c r="E10" s="90" t="s">
        <v>242</v>
      </c>
      <c r="F10" s="102" t="s">
        <v>243</v>
      </c>
      <c r="G10" s="433" t="s">
        <v>244</v>
      </c>
      <c r="H10" s="434"/>
      <c r="I10" s="434"/>
      <c r="J10" s="434"/>
      <c r="K10" s="435"/>
    </row>
    <row r="11" spans="1:11" ht="18" customHeight="1">
      <c r="A11" s="429" t="s">
        <v>181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1"/>
    </row>
    <row r="12" spans="1:11" ht="18" customHeight="1">
      <c r="A12" s="89" t="s">
        <v>89</v>
      </c>
      <c r="B12" s="101" t="s">
        <v>85</v>
      </c>
      <c r="C12" s="101" t="s">
        <v>86</v>
      </c>
      <c r="D12" s="102"/>
      <c r="E12" s="90" t="s">
        <v>87</v>
      </c>
      <c r="F12" s="101" t="s">
        <v>85</v>
      </c>
      <c r="G12" s="101" t="s">
        <v>86</v>
      </c>
      <c r="H12" s="101"/>
      <c r="I12" s="90" t="s">
        <v>245</v>
      </c>
      <c r="J12" s="101" t="s">
        <v>85</v>
      </c>
      <c r="K12" s="108" t="s">
        <v>86</v>
      </c>
    </row>
    <row r="13" spans="1:11" ht="18" customHeight="1">
      <c r="A13" s="89" t="s">
        <v>92</v>
      </c>
      <c r="B13" s="101" t="s">
        <v>85</v>
      </c>
      <c r="C13" s="101" t="s">
        <v>86</v>
      </c>
      <c r="D13" s="102"/>
      <c r="E13" s="90" t="s">
        <v>97</v>
      </c>
      <c r="F13" s="101" t="s">
        <v>85</v>
      </c>
      <c r="G13" s="101" t="s">
        <v>86</v>
      </c>
      <c r="H13" s="101"/>
      <c r="I13" s="90" t="s">
        <v>246</v>
      </c>
      <c r="J13" s="101" t="s">
        <v>85</v>
      </c>
      <c r="K13" s="108" t="s">
        <v>86</v>
      </c>
    </row>
    <row r="14" spans="1:11" ht="18" customHeight="1">
      <c r="A14" s="94" t="s">
        <v>247</v>
      </c>
      <c r="B14" s="96" t="s">
        <v>85</v>
      </c>
      <c r="C14" s="96" t="s">
        <v>86</v>
      </c>
      <c r="D14" s="103"/>
      <c r="E14" s="95" t="s">
        <v>248</v>
      </c>
      <c r="F14" s="96" t="s">
        <v>85</v>
      </c>
      <c r="G14" s="96" t="s">
        <v>86</v>
      </c>
      <c r="H14" s="96"/>
      <c r="I14" s="95" t="s">
        <v>249</v>
      </c>
      <c r="J14" s="96" t="s">
        <v>85</v>
      </c>
      <c r="K14" s="109" t="s">
        <v>86</v>
      </c>
    </row>
    <row r="15" spans="1:11" ht="18" customHeight="1">
      <c r="A15" s="97"/>
      <c r="B15" s="104"/>
      <c r="C15" s="104"/>
      <c r="D15" s="98"/>
      <c r="E15" s="97"/>
      <c r="F15" s="104"/>
      <c r="G15" s="104"/>
      <c r="H15" s="104"/>
      <c r="I15" s="97"/>
      <c r="J15" s="104"/>
      <c r="K15" s="104"/>
    </row>
    <row r="16" spans="1:11" s="80" customFormat="1" ht="18" customHeight="1">
      <c r="A16" s="375" t="s">
        <v>250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7"/>
    </row>
    <row r="17" spans="1:11" ht="18" customHeight="1">
      <c r="A17" s="277" t="s">
        <v>251</v>
      </c>
      <c r="B17" s="278"/>
      <c r="C17" s="278"/>
      <c r="D17" s="278"/>
      <c r="E17" s="278"/>
      <c r="F17" s="278"/>
      <c r="G17" s="278"/>
      <c r="H17" s="278"/>
      <c r="I17" s="278"/>
      <c r="J17" s="278"/>
      <c r="K17" s="398"/>
    </row>
    <row r="18" spans="1:11" ht="18" customHeight="1">
      <c r="A18" s="277" t="s">
        <v>252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98"/>
    </row>
    <row r="19" spans="1:11" ht="21.95" customHeight="1">
      <c r="A19" s="426"/>
      <c r="B19" s="427"/>
      <c r="C19" s="427"/>
      <c r="D19" s="427"/>
      <c r="E19" s="427"/>
      <c r="F19" s="427"/>
      <c r="G19" s="427"/>
      <c r="H19" s="427"/>
      <c r="I19" s="427"/>
      <c r="J19" s="427"/>
      <c r="K19" s="428"/>
    </row>
    <row r="20" spans="1:11" ht="21.95" customHeight="1">
      <c r="A20" s="413"/>
      <c r="B20" s="403"/>
      <c r="C20" s="403"/>
      <c r="D20" s="403"/>
      <c r="E20" s="403"/>
      <c r="F20" s="403"/>
      <c r="G20" s="403"/>
      <c r="H20" s="403"/>
      <c r="I20" s="403"/>
      <c r="J20" s="403"/>
      <c r="K20" s="404"/>
    </row>
    <row r="21" spans="1:11" ht="21.95" customHeight="1">
      <c r="A21" s="413"/>
      <c r="B21" s="403"/>
      <c r="C21" s="403"/>
      <c r="D21" s="403"/>
      <c r="E21" s="403"/>
      <c r="F21" s="403"/>
      <c r="G21" s="403"/>
      <c r="H21" s="403"/>
      <c r="I21" s="403"/>
      <c r="J21" s="403"/>
      <c r="K21" s="404"/>
    </row>
    <row r="22" spans="1:11" ht="21.95" customHeight="1">
      <c r="A22" s="413"/>
      <c r="B22" s="403"/>
      <c r="C22" s="403"/>
      <c r="D22" s="403"/>
      <c r="E22" s="403"/>
      <c r="F22" s="403"/>
      <c r="G22" s="403"/>
      <c r="H22" s="403"/>
      <c r="I22" s="403"/>
      <c r="J22" s="403"/>
      <c r="K22" s="404"/>
    </row>
    <row r="23" spans="1:11" ht="21.95" customHeight="1">
      <c r="A23" s="414"/>
      <c r="B23" s="415"/>
      <c r="C23" s="415"/>
      <c r="D23" s="415"/>
      <c r="E23" s="415"/>
      <c r="F23" s="415"/>
      <c r="G23" s="415"/>
      <c r="H23" s="415"/>
      <c r="I23" s="415"/>
      <c r="J23" s="415"/>
      <c r="K23" s="416"/>
    </row>
    <row r="24" spans="1:11" ht="18" customHeight="1">
      <c r="A24" s="277" t="s">
        <v>125</v>
      </c>
      <c r="B24" s="278"/>
      <c r="C24" s="101" t="s">
        <v>65</v>
      </c>
      <c r="D24" s="101" t="s">
        <v>66</v>
      </c>
      <c r="E24" s="365"/>
      <c r="F24" s="365"/>
      <c r="G24" s="365"/>
      <c r="H24" s="365"/>
      <c r="I24" s="365"/>
      <c r="J24" s="365"/>
      <c r="K24" s="366"/>
    </row>
    <row r="25" spans="1:11" ht="18" customHeight="1">
      <c r="A25" s="106" t="s">
        <v>253</v>
      </c>
      <c r="B25" s="420"/>
      <c r="C25" s="420"/>
      <c r="D25" s="420"/>
      <c r="E25" s="420"/>
      <c r="F25" s="420"/>
      <c r="G25" s="420"/>
      <c r="H25" s="420"/>
      <c r="I25" s="420"/>
      <c r="J25" s="420"/>
      <c r="K25" s="421"/>
    </row>
    <row r="26" spans="1:11">
      <c r="A26" s="422"/>
      <c r="B26" s="422"/>
      <c r="C26" s="422"/>
      <c r="D26" s="422"/>
      <c r="E26" s="422"/>
      <c r="F26" s="422"/>
      <c r="G26" s="422"/>
      <c r="H26" s="422"/>
      <c r="I26" s="422"/>
      <c r="J26" s="422"/>
      <c r="K26" s="422"/>
    </row>
    <row r="27" spans="1:11" ht="20.100000000000001" customHeight="1">
      <c r="A27" s="423" t="s">
        <v>254</v>
      </c>
      <c r="B27" s="424"/>
      <c r="C27" s="424"/>
      <c r="D27" s="424"/>
      <c r="E27" s="424"/>
      <c r="F27" s="424"/>
      <c r="G27" s="424"/>
      <c r="H27" s="424"/>
      <c r="I27" s="424"/>
      <c r="J27" s="424"/>
      <c r="K27" s="425"/>
    </row>
    <row r="28" spans="1:11" ht="23.1" customHeight="1">
      <c r="A28" s="426" t="s">
        <v>255</v>
      </c>
      <c r="B28" s="427"/>
      <c r="C28" s="427"/>
      <c r="D28" s="427"/>
      <c r="E28" s="427"/>
      <c r="F28" s="427"/>
      <c r="G28" s="427"/>
      <c r="H28" s="427"/>
      <c r="I28" s="427"/>
      <c r="J28" s="427"/>
      <c r="K28" s="428"/>
    </row>
    <row r="29" spans="1:11" ht="23.1" customHeight="1">
      <c r="A29" s="413" t="s">
        <v>256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spans="1:11" ht="23.1" customHeight="1">
      <c r="A30" s="413" t="s">
        <v>257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4"/>
    </row>
    <row r="31" spans="1:11" ht="23.1" customHeight="1">
      <c r="A31" s="413" t="s">
        <v>258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4"/>
    </row>
    <row r="32" spans="1:11" ht="23.1" customHeight="1">
      <c r="A32" s="414"/>
      <c r="B32" s="415"/>
      <c r="C32" s="415"/>
      <c r="D32" s="415"/>
      <c r="E32" s="415"/>
      <c r="F32" s="415"/>
      <c r="G32" s="415"/>
      <c r="H32" s="415"/>
      <c r="I32" s="415"/>
      <c r="J32" s="415"/>
      <c r="K32" s="416"/>
    </row>
    <row r="33" spans="1:13" ht="23.1" customHeight="1">
      <c r="A33" s="417"/>
      <c r="B33" s="418"/>
      <c r="C33" s="418"/>
      <c r="D33" s="418"/>
      <c r="E33" s="418"/>
      <c r="F33" s="418"/>
      <c r="G33" s="418"/>
      <c r="H33" s="418"/>
      <c r="I33" s="418"/>
      <c r="J33" s="418"/>
      <c r="K33" s="419"/>
    </row>
    <row r="34" spans="1:13" ht="23.1" customHeight="1">
      <c r="A34" s="413"/>
      <c r="B34" s="403"/>
      <c r="C34" s="403"/>
      <c r="D34" s="403"/>
      <c r="E34" s="403"/>
      <c r="F34" s="403"/>
      <c r="G34" s="403"/>
      <c r="H34" s="403"/>
      <c r="I34" s="403"/>
      <c r="J34" s="403"/>
      <c r="K34" s="404"/>
    </row>
    <row r="35" spans="1:13" ht="23.1" customHeight="1">
      <c r="A35" s="402"/>
      <c r="B35" s="403"/>
      <c r="C35" s="403"/>
      <c r="D35" s="403"/>
      <c r="E35" s="403"/>
      <c r="F35" s="403"/>
      <c r="G35" s="403"/>
      <c r="H35" s="403"/>
      <c r="I35" s="403"/>
      <c r="J35" s="403"/>
      <c r="K35" s="404"/>
    </row>
    <row r="36" spans="1:13" ht="23.1" customHeight="1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407"/>
    </row>
    <row r="37" spans="1:13" ht="18.75" customHeight="1">
      <c r="A37" s="408" t="s">
        <v>259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10"/>
    </row>
    <row r="38" spans="1:13" s="81" customFormat="1" ht="18.75" customHeight="1">
      <c r="A38" s="277" t="s">
        <v>260</v>
      </c>
      <c r="B38" s="278"/>
      <c r="C38" s="278"/>
      <c r="D38" s="365" t="s">
        <v>261</v>
      </c>
      <c r="E38" s="365"/>
      <c r="F38" s="411" t="s">
        <v>262</v>
      </c>
      <c r="G38" s="412"/>
      <c r="H38" s="278" t="s">
        <v>263</v>
      </c>
      <c r="I38" s="278"/>
      <c r="J38" s="278" t="s">
        <v>264</v>
      </c>
      <c r="K38" s="398"/>
    </row>
    <row r="39" spans="1:13" ht="18.75" customHeight="1">
      <c r="A39" s="91" t="s">
        <v>126</v>
      </c>
      <c r="B39" s="278" t="s">
        <v>265</v>
      </c>
      <c r="C39" s="278"/>
      <c r="D39" s="278"/>
      <c r="E39" s="278"/>
      <c r="F39" s="278"/>
      <c r="G39" s="278"/>
      <c r="H39" s="278"/>
      <c r="I39" s="278"/>
      <c r="J39" s="278"/>
      <c r="K39" s="398"/>
      <c r="M39" s="81"/>
    </row>
    <row r="40" spans="1:13" ht="24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98"/>
    </row>
    <row r="41" spans="1:13" ht="24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98"/>
    </row>
    <row r="42" spans="1:13" ht="32.1" customHeight="1">
      <c r="A42" s="94" t="s">
        <v>137</v>
      </c>
      <c r="B42" s="399" t="s">
        <v>266</v>
      </c>
      <c r="C42" s="399"/>
      <c r="D42" s="95" t="s">
        <v>267</v>
      </c>
      <c r="E42" s="103" t="s">
        <v>140</v>
      </c>
      <c r="F42" s="95" t="s">
        <v>141</v>
      </c>
      <c r="G42" s="107">
        <v>44777</v>
      </c>
      <c r="H42" s="400" t="s">
        <v>142</v>
      </c>
      <c r="I42" s="400"/>
      <c r="J42" s="399" t="s">
        <v>143</v>
      </c>
      <c r="K42" s="40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5"/>
  <sheetViews>
    <sheetView view="pageBreakPreview" zoomScaleNormal="100" zoomScaleSheetLayoutView="100" workbookViewId="0">
      <selection activeCell="H23" sqref="H23"/>
    </sheetView>
  </sheetViews>
  <sheetFormatPr defaultColWidth="9" defaultRowHeight="14.25"/>
  <cols>
    <col min="1" max="1" width="13.625" style="33" customWidth="1"/>
    <col min="2" max="2" width="5.875" style="33" customWidth="1"/>
    <col min="3" max="3" width="7.25" style="33" customWidth="1"/>
    <col min="4" max="4" width="7.25" style="34" customWidth="1"/>
    <col min="5" max="9" width="7.25" style="33" customWidth="1"/>
    <col min="10" max="10" width="2.75" style="33" customWidth="1"/>
    <col min="11" max="11" width="9.125" style="33" customWidth="1"/>
    <col min="12" max="13" width="9.75" style="33" customWidth="1"/>
    <col min="14" max="16" width="9.75" style="35" customWidth="1"/>
    <col min="17" max="17" width="9.75" style="36" customWidth="1"/>
    <col min="18" max="255" width="9" style="33"/>
    <col min="256" max="16384" width="9" style="37"/>
  </cols>
  <sheetData>
    <row r="1" spans="1:258" s="33" customFormat="1" ht="29.1" customHeight="1">
      <c r="A1" s="320" t="s">
        <v>147</v>
      </c>
      <c r="B1" s="320"/>
      <c r="C1" s="322"/>
      <c r="D1" s="321"/>
      <c r="E1" s="322"/>
      <c r="F1" s="322"/>
      <c r="G1" s="322"/>
      <c r="H1" s="322"/>
      <c r="I1" s="322"/>
      <c r="J1" s="322"/>
      <c r="K1" s="322"/>
      <c r="L1" s="322"/>
      <c r="M1" s="322"/>
      <c r="N1" s="444"/>
      <c r="O1" s="444"/>
      <c r="P1" s="444"/>
      <c r="Q1" s="75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</row>
    <row r="2" spans="1:258" s="33" customFormat="1" ht="20.100000000000001" customHeight="1">
      <c r="A2" s="38" t="s">
        <v>61</v>
      </c>
      <c r="B2" s="323"/>
      <c r="C2" s="323"/>
      <c r="D2" s="325"/>
      <c r="E2" s="39" t="s">
        <v>67</v>
      </c>
      <c r="F2" s="326" t="s">
        <v>268</v>
      </c>
      <c r="G2" s="326"/>
      <c r="H2" s="445"/>
      <c r="I2" s="445"/>
      <c r="J2" s="337"/>
      <c r="K2" s="65" t="s">
        <v>57</v>
      </c>
      <c r="L2" s="327" t="s">
        <v>56</v>
      </c>
      <c r="M2" s="327"/>
      <c r="N2" s="446"/>
      <c r="O2" s="446"/>
      <c r="P2" s="447"/>
      <c r="Q2" s="76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</row>
    <row r="3" spans="1:258" s="33" customFormat="1">
      <c r="A3" s="334" t="s">
        <v>149</v>
      </c>
      <c r="B3" s="41"/>
      <c r="C3" s="448" t="s">
        <v>150</v>
      </c>
      <c r="D3" s="449"/>
      <c r="E3" s="448"/>
      <c r="F3" s="448"/>
      <c r="G3" s="448"/>
      <c r="H3" s="450"/>
      <c r="I3" s="450"/>
      <c r="J3" s="338"/>
      <c r="K3" s="332" t="s">
        <v>151</v>
      </c>
      <c r="L3" s="332"/>
      <c r="M3" s="332"/>
      <c r="N3" s="451"/>
      <c r="O3" s="451"/>
      <c r="P3" s="452"/>
      <c r="Q3" s="7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</row>
    <row r="4" spans="1:258" s="33" customFormat="1" ht="16.5">
      <c r="A4" s="334"/>
      <c r="B4" s="335" t="s">
        <v>152</v>
      </c>
      <c r="C4" s="42" t="s">
        <v>110</v>
      </c>
      <c r="D4" s="42" t="s">
        <v>111</v>
      </c>
      <c r="E4" s="43" t="s">
        <v>112</v>
      </c>
      <c r="F4" s="42" t="s">
        <v>113</v>
      </c>
      <c r="G4" s="42" t="s">
        <v>114</v>
      </c>
      <c r="H4" s="44" t="s">
        <v>115</v>
      </c>
      <c r="I4" s="66" t="s">
        <v>116</v>
      </c>
      <c r="J4" s="338"/>
      <c r="K4" s="42" t="s">
        <v>110</v>
      </c>
      <c r="L4" s="42" t="s">
        <v>111</v>
      </c>
      <c r="M4" s="43" t="s">
        <v>112</v>
      </c>
      <c r="N4" s="42" t="s">
        <v>113</v>
      </c>
      <c r="O4" s="42" t="s">
        <v>114</v>
      </c>
      <c r="P4" s="44" t="s">
        <v>115</v>
      </c>
      <c r="Q4" s="66" t="s">
        <v>116</v>
      </c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</row>
    <row r="5" spans="1:258" s="33" customFormat="1" ht="16.5">
      <c r="A5" s="334"/>
      <c r="B5" s="336"/>
      <c r="C5" s="45" t="s">
        <v>153</v>
      </c>
      <c r="D5" s="45" t="s">
        <v>154</v>
      </c>
      <c r="E5" s="45" t="s">
        <v>155</v>
      </c>
      <c r="F5" s="45" t="s">
        <v>156</v>
      </c>
      <c r="G5" s="45" t="s">
        <v>157</v>
      </c>
      <c r="H5" s="46" t="s">
        <v>158</v>
      </c>
      <c r="I5" s="66" t="s">
        <v>159</v>
      </c>
      <c r="J5" s="339"/>
      <c r="K5" s="48" t="s">
        <v>153</v>
      </c>
      <c r="L5" s="48" t="s">
        <v>154</v>
      </c>
      <c r="M5" s="48" t="s">
        <v>155</v>
      </c>
      <c r="N5" s="48" t="s">
        <v>156</v>
      </c>
      <c r="O5" s="48" t="s">
        <v>157</v>
      </c>
      <c r="P5" s="49" t="s">
        <v>158</v>
      </c>
      <c r="Q5" s="48" t="s">
        <v>159</v>
      </c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</row>
    <row r="6" spans="1:258" s="33" customFormat="1" ht="16.5">
      <c r="A6" s="41"/>
      <c r="B6" s="47"/>
      <c r="C6" s="48"/>
      <c r="D6" s="48"/>
      <c r="E6" s="48"/>
      <c r="F6" s="48"/>
      <c r="G6" s="48"/>
      <c r="H6" s="49"/>
      <c r="I6" s="66"/>
      <c r="J6" s="339"/>
      <c r="K6" s="66"/>
      <c r="L6" s="66"/>
      <c r="M6" s="66"/>
      <c r="N6" s="66"/>
      <c r="O6" s="66"/>
      <c r="P6" s="66"/>
      <c r="Q6" s="66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</row>
    <row r="7" spans="1:258" s="33" customFormat="1" ht="21" customHeight="1">
      <c r="A7" s="50" t="s">
        <v>196</v>
      </c>
      <c r="B7" s="50" t="s">
        <v>197</v>
      </c>
      <c r="C7" s="50">
        <f>D7-1</f>
        <v>66</v>
      </c>
      <c r="D7" s="50">
        <f>E7-2</f>
        <v>67</v>
      </c>
      <c r="E7" s="50">
        <v>69</v>
      </c>
      <c r="F7" s="50">
        <f>E7+2</f>
        <v>71</v>
      </c>
      <c r="G7" s="50">
        <f>F7+2</f>
        <v>73</v>
      </c>
      <c r="H7" s="50">
        <f>G7+1</f>
        <v>74</v>
      </c>
      <c r="I7" s="50">
        <f>H7+1</f>
        <v>75</v>
      </c>
      <c r="J7" s="339"/>
      <c r="K7" s="67"/>
      <c r="L7" s="67"/>
      <c r="M7" s="67"/>
      <c r="N7" s="67"/>
      <c r="O7" s="67"/>
      <c r="P7" s="67"/>
      <c r="Q7" s="6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</row>
    <row r="8" spans="1:258" s="33" customFormat="1" ht="21" customHeight="1">
      <c r="A8" s="50" t="s">
        <v>199</v>
      </c>
      <c r="B8" s="50" t="s">
        <v>200</v>
      </c>
      <c r="C8" s="50">
        <f>D8-4</f>
        <v>100</v>
      </c>
      <c r="D8" s="50">
        <f t="shared" ref="D8:D10" si="0">E8-4</f>
        <v>104</v>
      </c>
      <c r="E8" s="50">
        <v>108</v>
      </c>
      <c r="F8" s="50">
        <f t="shared" ref="F8:F10" si="1">E8+4</f>
        <v>112</v>
      </c>
      <c r="G8" s="50">
        <f>F8+4</f>
        <v>116</v>
      </c>
      <c r="H8" s="50">
        <f t="shared" ref="H8:H10" si="2">G8+6</f>
        <v>122</v>
      </c>
      <c r="I8" s="50">
        <f t="shared" ref="I8:I10" si="3">H8+6</f>
        <v>128</v>
      </c>
      <c r="J8" s="339"/>
      <c r="K8" s="68"/>
      <c r="L8" s="67"/>
      <c r="M8" s="67"/>
      <c r="N8" s="68"/>
      <c r="O8" s="68"/>
      <c r="P8" s="68"/>
      <c r="Q8" s="78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</row>
    <row r="9" spans="1:258" s="33" customFormat="1" ht="21" customHeight="1">
      <c r="A9" s="50" t="s">
        <v>202</v>
      </c>
      <c r="B9" s="50" t="s">
        <v>200</v>
      </c>
      <c r="C9" s="50">
        <f t="shared" ref="C9:C10" si="4">D9-4</f>
        <v>98</v>
      </c>
      <c r="D9" s="50">
        <f t="shared" si="0"/>
        <v>102</v>
      </c>
      <c r="E9" s="50">
        <v>106</v>
      </c>
      <c r="F9" s="50">
        <f t="shared" si="1"/>
        <v>110</v>
      </c>
      <c r="G9" s="50">
        <f>F9+5</f>
        <v>115</v>
      </c>
      <c r="H9" s="50">
        <f t="shared" si="2"/>
        <v>121</v>
      </c>
      <c r="I9" s="50">
        <f t="shared" si="3"/>
        <v>127</v>
      </c>
      <c r="J9" s="339"/>
      <c r="K9" s="67"/>
      <c r="L9" s="67"/>
      <c r="M9" s="67"/>
      <c r="N9" s="68"/>
      <c r="O9" s="68"/>
      <c r="P9" s="68"/>
      <c r="Q9" s="78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</row>
    <row r="10" spans="1:258" s="33" customFormat="1" ht="21" customHeight="1">
      <c r="A10" s="50" t="s">
        <v>204</v>
      </c>
      <c r="B10" s="50" t="s">
        <v>200</v>
      </c>
      <c r="C10" s="50">
        <f t="shared" si="4"/>
        <v>98</v>
      </c>
      <c r="D10" s="50">
        <f t="shared" si="0"/>
        <v>102</v>
      </c>
      <c r="E10" s="50">
        <v>106</v>
      </c>
      <c r="F10" s="50">
        <f t="shared" si="1"/>
        <v>110</v>
      </c>
      <c r="G10" s="50">
        <f>F10+5</f>
        <v>115</v>
      </c>
      <c r="H10" s="50">
        <f t="shared" si="2"/>
        <v>121</v>
      </c>
      <c r="I10" s="50">
        <f t="shared" si="3"/>
        <v>127</v>
      </c>
      <c r="J10" s="339"/>
      <c r="K10" s="68"/>
      <c r="L10" s="67"/>
      <c r="M10" s="68"/>
      <c r="N10" s="68"/>
      <c r="O10" s="68"/>
      <c r="P10" s="68"/>
      <c r="Q10" s="7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</row>
    <row r="11" spans="1:258" s="33" customFormat="1" ht="21" customHeight="1">
      <c r="A11" s="50" t="s">
        <v>205</v>
      </c>
      <c r="B11" s="50" t="s">
        <v>197</v>
      </c>
      <c r="C11" s="50">
        <f>D11-1.2</f>
        <v>43.599999999999994</v>
      </c>
      <c r="D11" s="50">
        <f>E11-1.2</f>
        <v>44.8</v>
      </c>
      <c r="E11" s="50">
        <v>46</v>
      </c>
      <c r="F11" s="50">
        <f>E11+1.2</f>
        <v>47.2</v>
      </c>
      <c r="G11" s="50">
        <f>F11+1.2</f>
        <v>48.400000000000006</v>
      </c>
      <c r="H11" s="50">
        <f>G11+1.4</f>
        <v>49.800000000000004</v>
      </c>
      <c r="I11" s="50">
        <f>H11+1.4</f>
        <v>51.2</v>
      </c>
      <c r="J11" s="339"/>
      <c r="K11" s="68"/>
      <c r="L11" s="68"/>
      <c r="M11" s="68"/>
      <c r="N11" s="68"/>
      <c r="O11" s="68"/>
      <c r="P11" s="68"/>
      <c r="Q11" s="78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</row>
    <row r="12" spans="1:258" s="33" customFormat="1" ht="20.100000000000001" customHeight="1">
      <c r="A12" s="50" t="s">
        <v>208</v>
      </c>
      <c r="B12" s="50" t="s">
        <v>209</v>
      </c>
      <c r="C12" s="50">
        <f>D12-0.5</f>
        <v>19</v>
      </c>
      <c r="D12" s="50">
        <f>E12-0.5</f>
        <v>19.5</v>
      </c>
      <c r="E12" s="50">
        <v>20</v>
      </c>
      <c r="F12" s="50">
        <f t="shared" ref="F12:I12" si="5">E12+0.5</f>
        <v>20.5</v>
      </c>
      <c r="G12" s="50">
        <f t="shared" si="5"/>
        <v>21</v>
      </c>
      <c r="H12" s="50">
        <f t="shared" si="5"/>
        <v>21.5</v>
      </c>
      <c r="I12" s="50">
        <f t="shared" si="5"/>
        <v>22</v>
      </c>
      <c r="J12" s="339"/>
      <c r="K12" s="68"/>
      <c r="L12" s="68"/>
      <c r="M12" s="68"/>
      <c r="N12" s="68"/>
      <c r="O12" s="68"/>
      <c r="P12" s="68"/>
      <c r="Q12" s="78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</row>
    <row r="13" spans="1:258" s="33" customFormat="1" ht="21" customHeight="1">
      <c r="A13" s="50" t="s">
        <v>210</v>
      </c>
      <c r="B13" s="50" t="s">
        <v>211</v>
      </c>
      <c r="C13" s="51">
        <f>D13-0.7</f>
        <v>18.100000000000001</v>
      </c>
      <c r="D13" s="51">
        <f>E13-0.7</f>
        <v>18.8</v>
      </c>
      <c r="E13" s="50">
        <v>19.5</v>
      </c>
      <c r="F13" s="51">
        <f>E13+0.7</f>
        <v>20.2</v>
      </c>
      <c r="G13" s="51">
        <f>F13+0.7</f>
        <v>20.9</v>
      </c>
      <c r="H13" s="51">
        <f>G13+0.95</f>
        <v>21.849999999999998</v>
      </c>
      <c r="I13" s="51">
        <f>H13+0.95</f>
        <v>22.799999999999997</v>
      </c>
      <c r="J13" s="339"/>
      <c r="K13" s="68"/>
      <c r="L13" s="67"/>
      <c r="M13" s="67"/>
      <c r="N13" s="68"/>
      <c r="O13" s="68"/>
      <c r="P13" s="68"/>
      <c r="Q13" s="68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</row>
    <row r="14" spans="1:258" s="33" customFormat="1" ht="21" customHeight="1">
      <c r="A14" s="50" t="s">
        <v>213</v>
      </c>
      <c r="B14" s="50" t="s">
        <v>209</v>
      </c>
      <c r="C14" s="50">
        <f>D14-0.7</f>
        <v>15.600000000000001</v>
      </c>
      <c r="D14" s="50">
        <f>E14-0.7</f>
        <v>16.3</v>
      </c>
      <c r="E14" s="50">
        <v>17</v>
      </c>
      <c r="F14" s="50">
        <f>E14+0.7</f>
        <v>17.7</v>
      </c>
      <c r="G14" s="50">
        <f>F14+0.7</f>
        <v>18.399999999999999</v>
      </c>
      <c r="H14" s="50">
        <f>G14+0.95</f>
        <v>19.349999999999998</v>
      </c>
      <c r="I14" s="50">
        <f>H14+0.95</f>
        <v>20.299999999999997</v>
      </c>
      <c r="J14" s="339"/>
      <c r="K14" s="68"/>
      <c r="L14" s="68"/>
      <c r="M14" s="68"/>
      <c r="N14" s="68"/>
      <c r="O14" s="68"/>
      <c r="P14" s="68"/>
      <c r="Q14" s="68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</row>
    <row r="15" spans="1:258" s="33" customFormat="1" ht="21" customHeight="1">
      <c r="A15" s="50" t="s">
        <v>269</v>
      </c>
      <c r="B15" s="50">
        <v>0</v>
      </c>
      <c r="C15" s="50">
        <v>20.5</v>
      </c>
      <c r="D15" s="50">
        <v>21</v>
      </c>
      <c r="E15" s="50">
        <v>21.5</v>
      </c>
      <c r="F15" s="50">
        <v>22</v>
      </c>
      <c r="G15" s="50">
        <v>22.5</v>
      </c>
      <c r="H15" s="50">
        <v>23</v>
      </c>
      <c r="I15" s="50">
        <v>23.5</v>
      </c>
      <c r="J15" s="339"/>
      <c r="K15" s="68"/>
      <c r="L15" s="68"/>
      <c r="M15" s="68"/>
      <c r="N15" s="68"/>
      <c r="O15" s="68"/>
      <c r="P15" s="68"/>
      <c r="Q15" s="78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</row>
    <row r="16" spans="1:258" s="33" customFormat="1" ht="21" customHeight="1">
      <c r="A16" s="50" t="s">
        <v>270</v>
      </c>
      <c r="B16" s="50">
        <v>0</v>
      </c>
      <c r="C16" s="50">
        <v>9.6999999999999993</v>
      </c>
      <c r="D16" s="50">
        <v>10</v>
      </c>
      <c r="E16" s="50">
        <v>10.3</v>
      </c>
      <c r="F16" s="50">
        <v>10.6</v>
      </c>
      <c r="G16" s="50">
        <v>10.9</v>
      </c>
      <c r="H16" s="50">
        <v>11.2</v>
      </c>
      <c r="I16" s="50">
        <v>11.5</v>
      </c>
      <c r="J16" s="339"/>
      <c r="K16" s="68"/>
      <c r="L16" s="68"/>
      <c r="M16" s="68"/>
      <c r="N16" s="68"/>
      <c r="O16" s="68"/>
      <c r="P16" s="68"/>
      <c r="Q16" s="78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</row>
    <row r="17" spans="1:258" s="33" customFormat="1" ht="21" customHeight="1">
      <c r="A17" s="50" t="s">
        <v>216</v>
      </c>
      <c r="B17" s="50" t="s">
        <v>197</v>
      </c>
      <c r="C17" s="50">
        <f>D17-1</f>
        <v>43</v>
      </c>
      <c r="D17" s="50">
        <f>E17-1</f>
        <v>44</v>
      </c>
      <c r="E17" s="50">
        <v>45</v>
      </c>
      <c r="F17" s="50">
        <f>E17+1</f>
        <v>46</v>
      </c>
      <c r="G17" s="50">
        <f>F17+1</f>
        <v>47</v>
      </c>
      <c r="H17" s="50">
        <f>G17+1.5</f>
        <v>48.5</v>
      </c>
      <c r="I17" s="50">
        <f>H17+1.5</f>
        <v>50</v>
      </c>
      <c r="J17" s="339"/>
      <c r="K17" s="68"/>
      <c r="L17" s="68"/>
      <c r="M17" s="68"/>
      <c r="N17" s="68"/>
      <c r="O17" s="68"/>
      <c r="P17" s="68"/>
      <c r="Q17" s="68"/>
      <c r="R17" s="37"/>
      <c r="S17" s="37" t="s">
        <v>271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</row>
    <row r="18" spans="1:258" s="33" customFormat="1" ht="21" customHeight="1">
      <c r="A18" s="50" t="s">
        <v>217</v>
      </c>
      <c r="B18" s="50">
        <v>0</v>
      </c>
      <c r="C18" s="50">
        <f>D18</f>
        <v>11</v>
      </c>
      <c r="D18" s="50">
        <f>E18-1.5</f>
        <v>11</v>
      </c>
      <c r="E18" s="50">
        <v>12.5</v>
      </c>
      <c r="F18" s="50">
        <f>E18</f>
        <v>12.5</v>
      </c>
      <c r="G18" s="50">
        <v>13.5</v>
      </c>
      <c r="H18" s="50">
        <v>13.5</v>
      </c>
      <c r="I18" s="50">
        <v>15</v>
      </c>
      <c r="J18" s="339"/>
      <c r="K18" s="68"/>
      <c r="L18" s="68"/>
      <c r="M18" s="68"/>
      <c r="N18" s="68"/>
      <c r="O18" s="68"/>
      <c r="P18" s="68"/>
      <c r="Q18" s="68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</row>
    <row r="19" spans="1:258" s="33" customFormat="1" ht="21" customHeight="1">
      <c r="A19" s="52"/>
      <c r="B19" s="50"/>
      <c r="C19" s="53"/>
      <c r="D19" s="53"/>
      <c r="E19" s="54"/>
      <c r="F19" s="53"/>
      <c r="G19" s="53"/>
      <c r="H19" s="53"/>
      <c r="I19" s="53"/>
      <c r="J19" s="339"/>
      <c r="K19" s="68"/>
      <c r="L19" s="68"/>
      <c r="M19" s="68"/>
      <c r="N19" s="68"/>
      <c r="O19" s="68"/>
      <c r="P19" s="68"/>
      <c r="Q19" s="78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</row>
    <row r="20" spans="1:258" s="33" customFormat="1" ht="21" customHeight="1">
      <c r="A20" s="55"/>
      <c r="B20" s="50"/>
      <c r="C20" s="56"/>
      <c r="D20" s="56"/>
      <c r="E20" s="56"/>
      <c r="F20" s="56"/>
      <c r="G20" s="56"/>
      <c r="H20" s="56"/>
      <c r="I20" s="56"/>
      <c r="J20" s="339"/>
      <c r="K20" s="68"/>
      <c r="L20" s="68"/>
      <c r="M20" s="68"/>
      <c r="N20" s="68"/>
      <c r="O20" s="68"/>
      <c r="P20" s="68"/>
      <c r="Q20" s="78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</row>
    <row r="21" spans="1:258" s="33" customFormat="1" ht="21" customHeight="1">
      <c r="A21" s="57"/>
      <c r="B21" s="57"/>
      <c r="C21" s="58"/>
      <c r="D21" s="58"/>
      <c r="E21" s="58"/>
      <c r="F21" s="58"/>
      <c r="G21" s="58"/>
      <c r="H21" s="58"/>
      <c r="I21" s="58"/>
      <c r="J21" s="339"/>
      <c r="K21" s="68"/>
      <c r="L21" s="68"/>
      <c r="M21" s="68"/>
      <c r="N21" s="68"/>
      <c r="O21" s="68"/>
      <c r="P21" s="68"/>
      <c r="Q21" s="78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</row>
    <row r="22" spans="1:258" s="33" customFormat="1" ht="21" customHeight="1">
      <c r="A22" s="56"/>
      <c r="B22" s="56"/>
      <c r="C22" s="50"/>
      <c r="D22" s="50"/>
      <c r="E22" s="59"/>
      <c r="F22" s="50"/>
      <c r="G22" s="50"/>
      <c r="H22" s="50"/>
      <c r="I22" s="50"/>
      <c r="J22" s="340"/>
      <c r="K22" s="69"/>
      <c r="L22" s="69"/>
      <c r="M22" s="70"/>
      <c r="N22" s="69"/>
      <c r="O22" s="69"/>
      <c r="P22" s="70"/>
      <c r="Q22" s="79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</row>
    <row r="23" spans="1:258" s="33" customFormat="1" ht="16.5">
      <c r="A23" s="60"/>
      <c r="B23" s="60"/>
      <c r="C23" s="61"/>
      <c r="D23" s="61"/>
      <c r="E23" s="62"/>
      <c r="F23" s="61"/>
      <c r="G23" s="61"/>
      <c r="H23" s="61"/>
      <c r="I23" s="71"/>
      <c r="N23" s="35"/>
      <c r="O23" s="35"/>
      <c r="P23" s="35"/>
      <c r="Q23" s="75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</row>
    <row r="24" spans="1:258" s="33" customFormat="1">
      <c r="A24" s="63" t="s">
        <v>169</v>
      </c>
      <c r="B24" s="63"/>
      <c r="C24" s="63"/>
      <c r="D24" s="64"/>
      <c r="N24" s="35"/>
      <c r="O24" s="35"/>
      <c r="P24" s="35"/>
      <c r="Q24" s="75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</row>
    <row r="25" spans="1:258" s="33" customFormat="1">
      <c r="D25" s="34"/>
      <c r="K25" s="72" t="s">
        <v>170</v>
      </c>
      <c r="L25" s="73">
        <v>44777</v>
      </c>
      <c r="M25" s="72" t="s">
        <v>171</v>
      </c>
      <c r="N25" s="74" t="s">
        <v>140</v>
      </c>
      <c r="O25" s="74" t="s">
        <v>172</v>
      </c>
      <c r="P25" s="35" t="s">
        <v>143</v>
      </c>
      <c r="Q25" s="75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22"/>
  </mergeCells>
  <phoneticPr fontId="55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:F9"/>
    </sheetView>
  </sheetViews>
  <sheetFormatPr defaultColWidth="9" defaultRowHeight="14.25"/>
  <cols>
    <col min="1" max="1" width="7" customWidth="1"/>
    <col min="2" max="2" width="14.5" customWidth="1"/>
    <col min="3" max="3" width="12.875" style="29" customWidth="1"/>
    <col min="4" max="4" width="9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53" t="s">
        <v>272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</row>
    <row r="2" spans="1:15" s="1" customFormat="1" ht="16.5">
      <c r="A2" s="464" t="s">
        <v>273</v>
      </c>
      <c r="B2" s="465" t="s">
        <v>274</v>
      </c>
      <c r="C2" s="465" t="s">
        <v>275</v>
      </c>
      <c r="D2" s="465" t="s">
        <v>276</v>
      </c>
      <c r="E2" s="465" t="s">
        <v>277</v>
      </c>
      <c r="F2" s="465" t="s">
        <v>278</v>
      </c>
      <c r="G2" s="465" t="s">
        <v>279</v>
      </c>
      <c r="H2" s="465" t="s">
        <v>280</v>
      </c>
      <c r="I2" s="3" t="s">
        <v>281</v>
      </c>
      <c r="J2" s="3" t="s">
        <v>282</v>
      </c>
      <c r="K2" s="3" t="s">
        <v>283</v>
      </c>
      <c r="L2" s="3" t="s">
        <v>284</v>
      </c>
      <c r="M2" s="3" t="s">
        <v>285</v>
      </c>
      <c r="N2" s="465" t="s">
        <v>286</v>
      </c>
      <c r="O2" s="465" t="s">
        <v>287</v>
      </c>
    </row>
    <row r="3" spans="1:15" s="1" customFormat="1" ht="16.5">
      <c r="A3" s="464"/>
      <c r="B3" s="466"/>
      <c r="C3" s="466"/>
      <c r="D3" s="466"/>
      <c r="E3" s="466"/>
      <c r="F3" s="466"/>
      <c r="G3" s="466"/>
      <c r="H3" s="466"/>
      <c r="I3" s="3" t="s">
        <v>288</v>
      </c>
      <c r="J3" s="3" t="s">
        <v>288</v>
      </c>
      <c r="K3" s="3" t="s">
        <v>288</v>
      </c>
      <c r="L3" s="3" t="s">
        <v>288</v>
      </c>
      <c r="M3" s="3" t="s">
        <v>288</v>
      </c>
      <c r="N3" s="466"/>
      <c r="O3" s="466"/>
    </row>
    <row r="4" spans="1:15">
      <c r="A4" s="6">
        <v>1</v>
      </c>
      <c r="B4" s="7" t="s">
        <v>289</v>
      </c>
      <c r="C4" s="15" t="s">
        <v>290</v>
      </c>
      <c r="D4" s="7" t="s">
        <v>291</v>
      </c>
      <c r="E4" s="8" t="s">
        <v>62</v>
      </c>
      <c r="F4" s="14" t="s">
        <v>292</v>
      </c>
      <c r="G4" s="6" t="s">
        <v>65</v>
      </c>
      <c r="H4" s="6"/>
      <c r="I4" s="31">
        <v>1</v>
      </c>
      <c r="J4" s="31">
        <v>2</v>
      </c>
      <c r="K4" s="31">
        <v>1</v>
      </c>
      <c r="L4" s="31">
        <v>1</v>
      </c>
      <c r="M4" s="31">
        <v>2</v>
      </c>
      <c r="N4" s="6">
        <f>SUM(I4:M4)</f>
        <v>7</v>
      </c>
      <c r="O4" s="6"/>
    </row>
    <row r="5" spans="1:15">
      <c r="A5" s="6">
        <v>2</v>
      </c>
      <c r="B5" s="7" t="s">
        <v>293</v>
      </c>
      <c r="C5" s="15" t="s">
        <v>290</v>
      </c>
      <c r="D5" s="7" t="s">
        <v>294</v>
      </c>
      <c r="E5" s="8" t="s">
        <v>62</v>
      </c>
      <c r="F5" s="14" t="s">
        <v>292</v>
      </c>
      <c r="G5" s="6" t="s">
        <v>65</v>
      </c>
      <c r="H5" s="6"/>
      <c r="I5" s="31">
        <v>1</v>
      </c>
      <c r="J5" s="31">
        <v>2</v>
      </c>
      <c r="K5" s="31">
        <v>0.01</v>
      </c>
      <c r="L5" s="31">
        <v>1</v>
      </c>
      <c r="M5" s="31">
        <v>2</v>
      </c>
      <c r="N5" s="32">
        <f>SUM(I5:M5)</f>
        <v>6.01</v>
      </c>
      <c r="O5" s="6"/>
    </row>
    <row r="6" spans="1:15">
      <c r="A6" s="6">
        <v>3</v>
      </c>
      <c r="B6" s="7" t="s">
        <v>295</v>
      </c>
      <c r="C6" s="15" t="s">
        <v>290</v>
      </c>
      <c r="D6" s="7" t="s">
        <v>294</v>
      </c>
      <c r="E6" s="8" t="s">
        <v>62</v>
      </c>
      <c r="F6" s="14" t="s">
        <v>292</v>
      </c>
      <c r="G6" s="6" t="s">
        <v>65</v>
      </c>
      <c r="H6" s="6"/>
      <c r="I6" s="31">
        <v>2</v>
      </c>
      <c r="J6" s="31">
        <v>1</v>
      </c>
      <c r="K6" s="31">
        <v>3</v>
      </c>
      <c r="L6" s="31">
        <v>2</v>
      </c>
      <c r="M6" s="31">
        <v>1</v>
      </c>
      <c r="N6" s="6">
        <f>SUM(I6:M6)</f>
        <v>9</v>
      </c>
      <c r="O6" s="6"/>
    </row>
    <row r="7" spans="1:15">
      <c r="A7" s="6">
        <v>4</v>
      </c>
      <c r="B7" s="7" t="s">
        <v>296</v>
      </c>
      <c r="C7" s="15" t="s">
        <v>290</v>
      </c>
      <c r="D7" s="7" t="s">
        <v>297</v>
      </c>
      <c r="E7" s="8" t="s">
        <v>62</v>
      </c>
      <c r="F7" s="14" t="s">
        <v>292</v>
      </c>
      <c r="G7" s="6" t="s">
        <v>65</v>
      </c>
      <c r="H7" s="6"/>
      <c r="I7" s="31">
        <v>3</v>
      </c>
      <c r="J7" s="31">
        <v>1</v>
      </c>
      <c r="K7" s="31">
        <v>1</v>
      </c>
      <c r="L7" s="31">
        <v>0</v>
      </c>
      <c r="M7" s="31">
        <v>1</v>
      </c>
      <c r="N7" s="6">
        <f>SUM(I7:M7)</f>
        <v>6</v>
      </c>
      <c r="O7" s="6"/>
    </row>
    <row r="8" spans="1:15">
      <c r="A8" s="6">
        <v>5</v>
      </c>
      <c r="B8" s="7" t="s">
        <v>298</v>
      </c>
      <c r="C8" s="15" t="s">
        <v>290</v>
      </c>
      <c r="D8" s="7" t="s">
        <v>297</v>
      </c>
      <c r="E8" s="8" t="s">
        <v>62</v>
      </c>
      <c r="F8" s="14" t="s">
        <v>292</v>
      </c>
      <c r="G8" s="6" t="s">
        <v>65</v>
      </c>
      <c r="H8" s="6"/>
      <c r="I8" s="31">
        <v>1</v>
      </c>
      <c r="J8" s="31">
        <v>1</v>
      </c>
      <c r="K8" s="31">
        <v>1</v>
      </c>
      <c r="L8" s="31">
        <v>0</v>
      </c>
      <c r="M8" s="31">
        <v>1</v>
      </c>
      <c r="N8" s="6">
        <f>SUM(I8:M8)</f>
        <v>4</v>
      </c>
      <c r="O8" s="9"/>
    </row>
    <row r="9" spans="1:15">
      <c r="A9" s="9"/>
      <c r="B9" s="9"/>
      <c r="C9" s="6"/>
      <c r="D9" s="9"/>
      <c r="E9" s="30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6"/>
      <c r="D10" s="9"/>
      <c r="E10" s="30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6"/>
      <c r="D11" s="9"/>
      <c r="E11" s="30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s="2" customFormat="1" ht="18.75">
      <c r="A12" s="454" t="s">
        <v>299</v>
      </c>
      <c r="B12" s="455"/>
      <c r="C12" s="456"/>
      <c r="D12" s="457"/>
      <c r="E12" s="458"/>
      <c r="F12" s="459"/>
      <c r="G12" s="459"/>
      <c r="H12" s="459"/>
      <c r="I12" s="460"/>
      <c r="J12" s="454" t="s">
        <v>300</v>
      </c>
      <c r="K12" s="455"/>
      <c r="L12" s="455"/>
      <c r="M12" s="457"/>
      <c r="N12" s="10"/>
      <c r="O12" s="12"/>
    </row>
    <row r="13" spans="1:15" ht="16.5">
      <c r="A13" s="461" t="s">
        <v>301</v>
      </c>
      <c r="B13" s="462"/>
      <c r="C13" s="463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2022-11-15T01:19:52Z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474329B407754332A20AB35D314A3C10</vt:lpwstr>
  </property>
  <property fmtid="{D5CDD505-2E9C-101B-9397-08002B2CF9AE}" pid="4" name="KSOReadingLayout">
    <vt:bool>true</vt:bool>
  </property>
</Properties>
</file>