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10" windowHeight="11160" tabRatio="855" activeTab="7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24519"/>
</workbook>
</file>

<file path=xl/calcChain.xml><?xml version="1.0" encoding="utf-8"?>
<calcChain xmlns="http://schemas.openxmlformats.org/spreadsheetml/2006/main">
  <c r="G18" i="6"/>
  <c r="F18"/>
  <c r="E18"/>
  <c r="C18"/>
  <c r="B18"/>
  <c r="G17"/>
  <c r="F17"/>
  <c r="E17"/>
  <c r="C17"/>
  <c r="B17"/>
  <c r="F16"/>
  <c r="G16" s="1"/>
  <c r="E16"/>
  <c r="C16"/>
  <c r="B16"/>
  <c r="F15"/>
  <c r="G15" s="1"/>
  <c r="E15"/>
  <c r="B15"/>
  <c r="C15" s="1"/>
  <c r="G14"/>
  <c r="F14"/>
  <c r="E14"/>
  <c r="C14"/>
  <c r="B14"/>
  <c r="E13"/>
  <c r="F13" s="1"/>
  <c r="G13" s="1"/>
  <c r="C13"/>
  <c r="B13" s="1"/>
  <c r="E12"/>
  <c r="F12" s="1"/>
  <c r="G12" s="1"/>
  <c r="C12"/>
  <c r="B12" s="1"/>
  <c r="F11"/>
  <c r="G11" s="1"/>
  <c r="E11"/>
  <c r="C11"/>
  <c r="B11" s="1"/>
  <c r="G10"/>
  <c r="F10"/>
  <c r="E10"/>
  <c r="C10"/>
  <c r="B10"/>
  <c r="E9"/>
  <c r="F9" s="1"/>
  <c r="G9" s="1"/>
  <c r="C9"/>
  <c r="B9" s="1"/>
  <c r="E8"/>
  <c r="F8" s="1"/>
  <c r="G8" s="1"/>
  <c r="C8"/>
  <c r="B8" s="1"/>
  <c r="F7"/>
  <c r="G7" s="1"/>
  <c r="E7"/>
  <c r="C7"/>
  <c r="B7"/>
  <c r="G6"/>
  <c r="F6"/>
  <c r="E6"/>
  <c r="C6"/>
  <c r="B6"/>
  <c r="G18" i="14"/>
  <c r="F18"/>
  <c r="E18"/>
  <c r="C18"/>
  <c r="B18"/>
  <c r="G17"/>
  <c r="F17"/>
  <c r="E17"/>
  <c r="C17"/>
  <c r="B17"/>
  <c r="G16"/>
  <c r="F16"/>
  <c r="E16"/>
  <c r="C16"/>
  <c r="B16"/>
  <c r="F15"/>
  <c r="G15" s="1"/>
  <c r="E15"/>
  <c r="C15"/>
  <c r="B15"/>
  <c r="G14"/>
  <c r="F14"/>
  <c r="E14"/>
  <c r="C14"/>
  <c r="B14"/>
  <c r="G13"/>
  <c r="F13"/>
  <c r="E13"/>
  <c r="C13"/>
  <c r="B13" s="1"/>
  <c r="E12"/>
  <c r="F12" s="1"/>
  <c r="G12" s="1"/>
  <c r="C12"/>
  <c r="B12" s="1"/>
  <c r="F11"/>
  <c r="G11" s="1"/>
  <c r="E11"/>
  <c r="C11"/>
  <c r="B11" s="1"/>
  <c r="G10"/>
  <c r="F10"/>
  <c r="E10"/>
  <c r="C10"/>
  <c r="B10"/>
  <c r="G9"/>
  <c r="F9"/>
  <c r="E9"/>
  <c r="C9"/>
  <c r="B9" s="1"/>
  <c r="E8"/>
  <c r="F8" s="1"/>
  <c r="G8" s="1"/>
  <c r="C8"/>
  <c r="B8" s="1"/>
  <c r="F7"/>
  <c r="G7" s="1"/>
  <c r="E7"/>
  <c r="C7"/>
  <c r="B7" s="1"/>
  <c r="G6"/>
  <c r="F6"/>
  <c r="E6"/>
  <c r="C6"/>
  <c r="B6"/>
  <c r="G18" i="13"/>
  <c r="F18"/>
  <c r="E18"/>
  <c r="C18"/>
  <c r="B18"/>
  <c r="G17"/>
  <c r="F17"/>
  <c r="E17"/>
  <c r="C17"/>
  <c r="B17"/>
  <c r="F16"/>
  <c r="G16" s="1"/>
  <c r="E16"/>
  <c r="C16"/>
  <c r="B16"/>
  <c r="G15"/>
  <c r="F15"/>
  <c r="E15"/>
  <c r="B15"/>
  <c r="C15" s="1"/>
  <c r="G14"/>
  <c r="F14"/>
  <c r="E14"/>
  <c r="C14"/>
  <c r="B14" s="1"/>
  <c r="E13"/>
  <c r="F13" s="1"/>
  <c r="G13" s="1"/>
  <c r="C13"/>
  <c r="B13" s="1"/>
  <c r="F12"/>
  <c r="G12" s="1"/>
  <c r="E12"/>
  <c r="C12"/>
  <c r="B12" s="1"/>
  <c r="G11"/>
  <c r="F11"/>
  <c r="E11"/>
  <c r="C11"/>
  <c r="B11"/>
  <c r="G10"/>
  <c r="F10"/>
  <c r="E10"/>
  <c r="C10"/>
  <c r="B10" s="1"/>
  <c r="E9"/>
  <c r="F9" s="1"/>
  <c r="G9" s="1"/>
  <c r="C9"/>
  <c r="B9" s="1"/>
  <c r="F8"/>
  <c r="G8" s="1"/>
  <c r="E8"/>
  <c r="C8"/>
  <c r="B8" s="1"/>
  <c r="G7"/>
  <c r="F7"/>
  <c r="E7"/>
  <c r="C7"/>
  <c r="B7"/>
  <c r="G6"/>
  <c r="F6"/>
  <c r="E6"/>
  <c r="C6"/>
  <c r="B6" s="1"/>
</calcChain>
</file>

<file path=xl/sharedStrings.xml><?xml version="1.0" encoding="utf-8"?>
<sst xmlns="http://schemas.openxmlformats.org/spreadsheetml/2006/main" count="913" uniqueCount="401">
  <si>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</si>
  <si>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</si>
  <si>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</si>
  <si>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</si>
  <si>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</si>
  <si>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</si>
  <si>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</si>
  <si>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</si>
  <si>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</si>
  <si>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</si>
  <si>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</si>
  <si>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</si>
  <si>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</si>
  <si>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</si>
  <si>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</si>
  <si>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</si>
  <si>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</si>
  <si>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</si>
  <si>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</si>
  <si>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</si>
  <si>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</si>
  <si>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</si>
  <si>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</si>
  <si>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</si>
  <si>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</si>
  <si>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</si>
  <si>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</si>
  <si>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</si>
  <si>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</si>
  <si>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</si>
  <si>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</si>
  <si>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</si>
  <si>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</si>
  <si>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</si>
  <si>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</si>
  <si>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</si>
  <si>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</si>
  <si>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</si>
  <si>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</si>
  <si>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</si>
  <si>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</si>
  <si>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</si>
  <si>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</si>
  <si>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</si>
  <si>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</si>
  <si>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</si>
  <si>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</si>
  <si>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</si>
  <si>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</si>
  <si>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</si>
  <si>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</si>
  <si>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</si>
  <si>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</si>
  <si>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</si>
  <si>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</si>
  <si>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</si>
  <si>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</si>
  <si>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</si>
  <si>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</si>
  <si>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</si>
  <si>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</si>
  <si>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</si>
  <si>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</si>
  <si>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</si>
  <si>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</si>
  <si>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</si>
  <si>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</si>
  <si>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</si>
  <si>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</si>
  <si>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</si>
  <si>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</si>
  <si>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</si>
  <si>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</si>
  <si>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</si>
  <si>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</si>
  <si>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</si>
  <si>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</si>
  <si>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</si>
  <si>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</si>
  <si>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</si>
  <si>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</si>
  <si>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</si>
  <si>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</si>
  <si>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</si>
  <si>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</si>
  <si>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</si>
  <si>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</si>
  <si>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</si>
  <si>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</si>
  <si>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</si>
  <si>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</si>
  <si>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</si>
  <si>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</si>
  <si>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</si>
  <si>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</si>
  <si>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</si>
  <si>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</si>
  <si>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</si>
  <si>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</si>
  <si>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</si>
  <si>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</si>
  <si>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</si>
  <si>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</si>
  <si>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</si>
  <si>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</si>
  <si>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</si>
  <si>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</si>
  <si>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</si>
  <si>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</si>
  <si>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</si>
  <si>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</si>
  <si>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</si>
  <si>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</si>
  <si>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</si>
  <si>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</si>
  <si>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</si>
  <si>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</si>
  <si>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</si>
  <si>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</si>
  <si>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</si>
  <si>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</si>
  <si>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</si>
  <si>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</si>
  <si>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</si>
  <si>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</si>
  <si>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</si>
  <si>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</si>
  <si>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</si>
  <si>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</si>
  <si>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</si>
  <si>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</si>
  <si>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</si>
  <si>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</si>
  <si>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</si>
  <si>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</si>
  <si>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</si>
  <si>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</si>
  <si>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</si>
  <si>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</si>
  <si>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</si>
  <si>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</si>
  <si>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</si>
  <si>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</si>
  <si>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</si>
  <si>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</si>
  <si>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</si>
  <si>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</si>
  <si>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</si>
  <si>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</si>
  <si>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</si>
  <si>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</si>
  <si>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</si>
  <si>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</si>
  <si>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</si>
  <si>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</si>
  <si>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</si>
  <si>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</si>
  <si>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</si>
  <si>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</si>
  <si>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</si>
  <si>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</si>
  <si>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</si>
  <si>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</si>
  <si>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</si>
  <si>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</si>
  <si>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</si>
  <si>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</si>
  <si>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</si>
  <si>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</si>
  <si>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</si>
  <si>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</si>
  <si>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</si>
  <si>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</si>
  <si>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</si>
  <si>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</si>
  <si>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</si>
  <si>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</si>
  <si>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</si>
  <si>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</si>
  <si>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</si>
  <si>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</si>
  <si>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</si>
  <si>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</si>
  <si>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</si>
  <si>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</si>
  <si>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</si>
  <si>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</si>
  <si>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</si>
  <si>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</si>
  <si>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</si>
  <si>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</si>
  <si>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</si>
  <si>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</si>
  <si>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</si>
  <si>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</si>
  <si>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</si>
  <si>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</si>
  <si>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</si>
  <si>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</si>
  <si>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</si>
  <si>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</si>
  <si>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</si>
  <si>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</si>
  <si>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</si>
  <si>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</si>
  <si>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</si>
  <si>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</si>
  <si>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</si>
  <si>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</si>
  <si>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</si>
  <si>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</si>
  <si>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</si>
  <si>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</si>
  <si>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</si>
  <si>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</si>
  <si>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</si>
  <si>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</si>
  <si>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</si>
  <si>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</si>
  <si>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</si>
  <si>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</si>
  <si>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</si>
  <si>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</si>
  <si>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</si>
  <si>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</si>
  <si>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</si>
  <si>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</si>
  <si>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</si>
  <si>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</si>
  <si>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</si>
  <si>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</si>
  <si>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</si>
  <si>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</si>
  <si>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</si>
  <si>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</si>
  <si>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</si>
  <si>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</si>
  <si>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</si>
  <si>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</si>
  <si>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</si>
  <si>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</si>
  <si>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</si>
  <si>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</si>
  <si>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</si>
  <si>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</si>
  <si>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</si>
  <si>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</si>
  <si>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</si>
  <si>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</si>
  <si>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</si>
  <si>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</si>
  <si>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</si>
  <si>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</si>
  <si>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</si>
  <si>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</si>
  <si>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</si>
  <si>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</si>
  <si>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</si>
  <si>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</si>
  <si>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</si>
  <si>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说明：正常</t>
    <phoneticPr fontId="31" type="noConversion"/>
  </si>
  <si>
    <t>入天津库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</si>
  <si>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</si>
  <si>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</si>
  <si>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大货首件</t>
    <phoneticPr fontId="31" type="noConversion"/>
  </si>
  <si>
    <t>9》留意车线有跳针，跳扣</t>
    <phoneticPr fontId="31" type="noConversion"/>
  </si>
  <si>
    <t>以上问题请及时改正。请大货要加强改善！！！</t>
    <phoneticPr fontId="31" type="noConversion"/>
  </si>
  <si>
    <t>工厂负责人：王伟芳</t>
    <phoneticPr fontId="31" type="noConversion"/>
  </si>
  <si>
    <t>法比克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</si>
  <si>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</si>
  <si>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</si>
  <si>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</si>
  <si>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</si>
  <si>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洗前</t>
    <phoneticPr fontId="24" type="noConversion"/>
  </si>
  <si>
    <t>洗后</t>
    <phoneticPr fontId="31" type="noConversion"/>
  </si>
  <si>
    <t>工厂负责人：王伟芳</t>
    <phoneticPr fontId="31" type="noConversion"/>
  </si>
  <si>
    <t>成人期货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</si>
  <si>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</si>
  <si>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</si>
  <si>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黄静</t>
    <phoneticPr fontId="31" type="noConversion"/>
  </si>
  <si>
    <t>制表时间：6-8</t>
    <phoneticPr fontId="31" type="noConversion"/>
  </si>
  <si>
    <t>制表时间：6-8</t>
    <phoneticPr fontId="31" type="noConversion"/>
  </si>
  <si>
    <t>制表时间：6-8</t>
    <phoneticPr fontId="31" type="noConversion"/>
  </si>
  <si>
    <t>胶州美纺美特</t>
    <phoneticPr fontId="31" type="noConversion"/>
  </si>
  <si>
    <t>G01X黑色</t>
    <phoneticPr fontId="31" type="noConversion"/>
  </si>
  <si>
    <t>ok</t>
    <phoneticPr fontId="31" type="noConversion"/>
  </si>
  <si>
    <t>王伟芳</t>
    <phoneticPr fontId="31" type="noConversion"/>
  </si>
  <si>
    <t>黑色</t>
    <phoneticPr fontId="31" type="noConversion"/>
  </si>
  <si>
    <t>测试人签名：王伟芳</t>
    <phoneticPr fontId="31" type="noConversion"/>
  </si>
  <si>
    <t>法比克</t>
    <phoneticPr fontId="31" type="noConversion"/>
  </si>
  <si>
    <t>0.6/1</t>
    <phoneticPr fontId="31" type="noConversion"/>
  </si>
  <si>
    <t>法比克</t>
    <phoneticPr fontId="31" type="noConversion"/>
  </si>
  <si>
    <t>测试人签名：</t>
    <phoneticPr fontId="31" type="noConversion"/>
  </si>
  <si>
    <t>臀围</t>
  </si>
  <si>
    <t>腿围/2</t>
    <phoneticPr fontId="24" type="noConversion"/>
  </si>
  <si>
    <t>膝围/2</t>
  </si>
  <si>
    <t>脚口/2</t>
  </si>
  <si>
    <t>跟单QC:黄静</t>
    <phoneticPr fontId="31" type="noConversion"/>
  </si>
  <si>
    <t>G08X深灰色</t>
    <phoneticPr fontId="31" type="noConversion"/>
  </si>
  <si>
    <t>验货时间：</t>
    <phoneticPr fontId="31" type="noConversion"/>
  </si>
  <si>
    <t>跟单QC:黄静</t>
    <phoneticPr fontId="31" type="noConversion"/>
  </si>
  <si>
    <t>4878#</t>
    <phoneticPr fontId="31" type="noConversion"/>
  </si>
  <si>
    <t>50D涤纶四面弹</t>
  </si>
  <si>
    <t>50D涤纶四面弹</t>
    <phoneticPr fontId="31" type="noConversion"/>
  </si>
  <si>
    <t>4977#</t>
    <phoneticPr fontId="31" type="noConversion"/>
  </si>
  <si>
    <t>深灰</t>
    <phoneticPr fontId="31" type="noConversion"/>
  </si>
  <si>
    <t>6550#</t>
    <phoneticPr fontId="31" type="noConversion"/>
  </si>
  <si>
    <t>0.7/0.8</t>
    <phoneticPr fontId="31" type="noConversion"/>
  </si>
  <si>
    <t>6549#</t>
    <phoneticPr fontId="31" type="noConversion"/>
  </si>
  <si>
    <t>X22030403710</t>
  </si>
  <si>
    <t>T2850-84/17.5C(G19SS1221)/22SS深灰</t>
  </si>
  <si>
    <t>深灰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</si>
  <si>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</si>
  <si>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</si>
  <si>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</si>
  <si>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t>测试人签名：</t>
    <phoneticPr fontId="31" type="noConversion"/>
  </si>
  <si>
    <t>TAMMAK92038</t>
  </si>
  <si>
    <t>TAMMAK92038</t>
    <phoneticPr fontId="31" type="noConversion"/>
  </si>
  <si>
    <t>裤外侧长</t>
  </si>
  <si>
    <t>内裆长</t>
  </si>
  <si>
    <t>腰围 平量</t>
    <phoneticPr fontId="24" type="noConversion"/>
  </si>
  <si>
    <t>前裆长 含腰</t>
    <phoneticPr fontId="24" type="noConversion"/>
  </si>
  <si>
    <t>后裆长 含腰</t>
    <phoneticPr fontId="24" type="noConversion"/>
  </si>
  <si>
    <t>前门襟长（不含腰）</t>
    <phoneticPr fontId="24" type="noConversion"/>
  </si>
  <si>
    <t>前插袋</t>
  </si>
  <si>
    <t>前腰宽</t>
    <phoneticPr fontId="24" type="noConversion"/>
  </si>
  <si>
    <t>后腰宽</t>
    <phoneticPr fontId="24" type="noConversion"/>
  </si>
  <si>
    <t>150/70B</t>
  </si>
  <si>
    <t>155/74B</t>
  </si>
  <si>
    <t>160/78B</t>
  </si>
  <si>
    <t>165/82B</t>
  </si>
  <si>
    <t>170/86B</t>
  </si>
  <si>
    <t>175/90B</t>
  </si>
  <si>
    <t>女式极地软壳长裤</t>
    <phoneticPr fontId="31" type="noConversion"/>
  </si>
  <si>
    <t>1》前门直口不顺直，弧形线打扭不平服，底襟起皱</t>
    <phoneticPr fontId="31" type="noConversion"/>
  </si>
  <si>
    <t>2》袋口拉链起鼓、不平服，码带宽窄不均匀</t>
    <phoneticPr fontId="31" type="noConversion"/>
  </si>
  <si>
    <t>3》腰面不平服，宽窄不一致，明线个别不顺直。腰前止口不顺直，上腰吃势不匀有皱</t>
    <phoneticPr fontId="31" type="noConversion"/>
  </si>
  <si>
    <t>4》腰头织带倒回针要到头，不允许欠针</t>
    <phoneticPr fontId="31" type="noConversion"/>
  </si>
  <si>
    <t>5》角口不顺直，打扭，反吐里布</t>
    <phoneticPr fontId="31" type="noConversion"/>
  </si>
  <si>
    <t>6》注意裤腿不能扭腿，明线不允许有接线处</t>
    <phoneticPr fontId="31" type="noConversion"/>
  </si>
  <si>
    <t>7》尺寸控制在公差范围内</t>
    <phoneticPr fontId="31" type="noConversion"/>
  </si>
  <si>
    <t>8》拼缝压线注意扒力不要太紧，漏线。</t>
    <phoneticPr fontId="31" type="noConversion"/>
  </si>
  <si>
    <t>建议下脚边贴，腰口贴均需要中烫后再车线，确保车线后平顺，宽窄均匀及尺寸达标！！</t>
    <phoneticPr fontId="31" type="noConversion"/>
  </si>
  <si>
    <t>0</t>
    <phoneticPr fontId="31" type="noConversion"/>
  </si>
  <si>
    <t>+0.3</t>
    <phoneticPr fontId="31" type="noConversion"/>
  </si>
  <si>
    <t>+0.2</t>
    <phoneticPr fontId="31" type="noConversion"/>
  </si>
  <si>
    <t>+0.5</t>
    <phoneticPr fontId="31" type="noConversion"/>
  </si>
  <si>
    <t>-0.1</t>
    <phoneticPr fontId="31" type="noConversion"/>
  </si>
  <si>
    <t>-0.2</t>
    <phoneticPr fontId="31" type="noConversion"/>
  </si>
  <si>
    <t>胶州美纺美特</t>
    <phoneticPr fontId="31" type="noConversion"/>
  </si>
  <si>
    <t>黄静</t>
    <phoneticPr fontId="31" type="noConversion"/>
  </si>
  <si>
    <t>王伟芳</t>
    <phoneticPr fontId="31" type="noConversion"/>
  </si>
  <si>
    <t>成人期货</t>
    <phoneticPr fontId="31" type="noConversion"/>
  </si>
  <si>
    <t>TAMMAK92038</t>
    <phoneticPr fontId="31" type="noConversion"/>
  </si>
  <si>
    <t>女式极地软壳长裤</t>
    <phoneticPr fontId="31" type="noConversion"/>
  </si>
  <si>
    <t>胶州美纺美特服饰有限公司</t>
    <phoneticPr fontId="31" type="noConversion"/>
  </si>
  <si>
    <t>大仓NDC1</t>
    <phoneticPr fontId="31" type="noConversion"/>
  </si>
  <si>
    <t>大仓NDC2</t>
    <phoneticPr fontId="31" type="noConversion"/>
  </si>
  <si>
    <t>采购凭证编号：CGDD22042200502/CGDD22042200503</t>
    <phoneticPr fontId="31" type="noConversion"/>
  </si>
  <si>
    <t>XS洗前/后</t>
    <phoneticPr fontId="31" type="noConversion"/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</si>
  <si>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</si>
  <si>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</si>
  <si>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</si>
  <si>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</si>
  <si>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</si>
  <si>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①成品完成比例（%）：95%</t>
    <phoneticPr fontId="31" type="noConversion"/>
  </si>
  <si>
    <t>②检验明细：</t>
    <phoneticPr fontId="31" type="noConversion"/>
  </si>
  <si>
    <t>李波</t>
    <phoneticPr fontId="31" type="noConversion"/>
  </si>
  <si>
    <t>王伟芳</t>
    <phoneticPr fontId="31" type="noConversion"/>
  </si>
  <si>
    <t>跟单QC:李波</t>
    <phoneticPr fontId="31" type="noConversion"/>
  </si>
  <si>
    <t>工厂负责人：王伟芳</t>
    <phoneticPr fontId="31" type="noConversion"/>
  </si>
  <si>
    <t>验货时间：2022.7.26</t>
    <phoneticPr fontId="31" type="noConversion"/>
  </si>
  <si>
    <t>150/70B 深灰</t>
    <phoneticPr fontId="31" type="noConversion"/>
  </si>
  <si>
    <t>155/74B 深灰</t>
    <phoneticPr fontId="31" type="noConversion"/>
  </si>
  <si>
    <t>160/78B 深灰</t>
    <phoneticPr fontId="31" type="noConversion"/>
  </si>
  <si>
    <t>165/82B 黑色</t>
    <phoneticPr fontId="31" type="noConversion"/>
  </si>
  <si>
    <t>170/86B 黑色</t>
    <phoneticPr fontId="31" type="noConversion"/>
  </si>
  <si>
    <t>175/90B 黑色</t>
    <phoneticPr fontId="31" type="noConversion"/>
  </si>
  <si>
    <t>1.激光</t>
    <phoneticPr fontId="31" type="noConversion"/>
  </si>
  <si>
    <t>2.前门不顺直</t>
    <phoneticPr fontId="31" type="noConversion"/>
  </si>
  <si>
    <t>3.线毛</t>
    <phoneticPr fontId="31" type="noConversion"/>
  </si>
  <si>
    <t>4.侧缝整烫出皱</t>
    <phoneticPr fontId="31" type="noConversion"/>
  </si>
  <si>
    <t>2022.7.26</t>
    <phoneticPr fontId="31" type="noConversion"/>
  </si>
  <si>
    <t>0/+1</t>
    <phoneticPr fontId="31" type="noConversion"/>
  </si>
  <si>
    <t>0/+1.5</t>
    <phoneticPr fontId="31" type="noConversion"/>
  </si>
  <si>
    <t>0/0</t>
    <phoneticPr fontId="31" type="noConversion"/>
  </si>
  <si>
    <t>0/+0.8</t>
    <phoneticPr fontId="31" type="noConversion"/>
  </si>
  <si>
    <t>0/+0.5</t>
    <phoneticPr fontId="31" type="noConversion"/>
  </si>
  <si>
    <t>0/+0.4</t>
    <phoneticPr fontId="31" type="noConversion"/>
  </si>
  <si>
    <t>+0.5/+0.5</t>
    <phoneticPr fontId="31" type="noConversion"/>
  </si>
  <si>
    <t>-1/-0.5</t>
    <phoneticPr fontId="31" type="noConversion"/>
  </si>
  <si>
    <t>-0.5/0</t>
    <phoneticPr fontId="31" type="noConversion"/>
  </si>
  <si>
    <t>0/-1</t>
    <phoneticPr fontId="31" type="noConversion"/>
  </si>
  <si>
    <t>0/-0.5</t>
    <phoneticPr fontId="31" type="noConversion"/>
  </si>
  <si>
    <t>0/-0.4</t>
    <phoneticPr fontId="31" type="noConversion"/>
  </si>
  <si>
    <t>0/-0.3</t>
    <phoneticPr fontId="31" type="noConversion"/>
  </si>
  <si>
    <t>-1/-0.8</t>
    <phoneticPr fontId="31" type="noConversion"/>
  </si>
  <si>
    <t>-1/0</t>
    <phoneticPr fontId="31" type="noConversion"/>
  </si>
  <si>
    <t>黑色G01X   24#箱-26件，25#箱-26件，64#箱-26件，65#箱-24件</t>
    <phoneticPr fontId="31" type="noConversion"/>
  </si>
  <si>
    <t>深灰G08X   43#箱-26件，44#箱-26件，82#箱-26件，83#箱-26件</t>
    <phoneticPr fontId="31" type="noConversion"/>
  </si>
  <si>
    <t>此次出货2171件抽验125件，不良品4件，未超标，正常接收。</t>
    <phoneticPr fontId="3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</si>
</sst>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2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39" fillId="0" borderId="0">
      <alignment horizontal="center" vertical="center"/>
    </xf>
    <xf numFmtId="0" fontId="39" fillId="0" borderId="0">
      <alignment horizontal="center" vertical="top"/>
    </xf>
    <xf numFmtId="0" fontId="40" fillId="0" borderId="0">
      <alignment horizontal="center" vertical="center"/>
    </xf>
    <xf numFmtId="0" fontId="41" fillId="0" borderId="0">
      <alignment vertical="center"/>
    </xf>
    <xf numFmtId="0" fontId="14" fillId="0" borderId="0" applyProtection="0">
      <alignment vertical="center"/>
    </xf>
    <xf numFmtId="0" fontId="41" fillId="0" borderId="0">
      <alignment vertical="center"/>
    </xf>
    <xf numFmtId="0" fontId="14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13" xfId="2" applyNumberFormat="1" applyFont="1" applyBorder="1" applyAlignment="1">
      <alignment horizontal="center" vertical="center"/>
    </xf>
    <xf numFmtId="0" fontId="37" fillId="0" borderId="13" xfId="2" applyNumberFormat="1" applyFont="1" applyBorder="1" applyAlignment="1">
      <alignment horizontal="center" vertical="center"/>
    </xf>
    <xf numFmtId="0" fontId="38" fillId="0" borderId="45" xfId="2" applyFont="1" applyBorder="1" applyAlignment="1">
      <alignment horizontal="left"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42" fillId="0" borderId="2" xfId="12" applyFont="1" applyBorder="1" applyAlignment="1">
      <alignment horizontal="center" vertical="center"/>
    </xf>
    <xf numFmtId="0" fontId="36" fillId="0" borderId="2" xfId="0" applyFont="1" applyBorder="1" applyAlignment="1">
      <alignment wrapText="1"/>
    </xf>
    <xf numFmtId="0" fontId="43" fillId="0" borderId="2" xfId="0" applyFont="1" applyBorder="1" applyAlignment="1">
      <alignment horizontal="center"/>
    </xf>
    <xf numFmtId="176" fontId="43" fillId="0" borderId="2" xfId="0" applyNumberFormat="1" applyFont="1" applyFill="1" applyBorder="1" applyAlignment="1">
      <alignment horizontal="center"/>
    </xf>
    <xf numFmtId="176" fontId="44" fillId="0" borderId="2" xfId="0" applyNumberFormat="1" applyFont="1" applyFill="1" applyBorder="1" applyAlignment="1">
      <alignment horizontal="center"/>
    </xf>
    <xf numFmtId="176" fontId="45" fillId="0" borderId="2" xfId="0" applyNumberFormat="1" applyFont="1" applyFill="1" applyBorder="1" applyAlignment="1">
      <alignment horizontal="center"/>
    </xf>
    <xf numFmtId="176" fontId="46" fillId="0" borderId="2" xfId="0" applyNumberFormat="1" applyFont="1" applyFill="1" applyBorder="1" applyAlignment="1">
      <alignment horizontal="center"/>
    </xf>
    <xf numFmtId="176" fontId="47" fillId="0" borderId="2" xfId="0" applyNumberFormat="1" applyFont="1" applyFill="1" applyBorder="1" applyAlignment="1">
      <alignment horizontal="center"/>
    </xf>
    <xf numFmtId="176" fontId="48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49" fontId="9" fillId="3" borderId="4" xfId="4" applyNumberFormat="1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81" xfId="3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10" fillId="3" borderId="8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45" xfId="2" applyNumberFormat="1" applyFont="1" applyFill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14" fontId="12" fillId="0" borderId="33" xfId="2" applyNumberFormat="1" applyFont="1" applyFill="1" applyBorder="1" applyAlignment="1">
      <alignment horizontal="center" vertical="center"/>
    </xf>
    <xf numFmtId="14" fontId="12" fillId="0" borderId="46" xfId="2" applyNumberFormat="1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37" fillId="0" borderId="38" xfId="2" applyFont="1" applyFill="1" applyBorder="1" applyAlignment="1">
      <alignment horizontal="left" vertical="center"/>
    </xf>
    <xf numFmtId="0" fontId="37" fillId="0" borderId="37" xfId="2" applyFont="1" applyFill="1" applyBorder="1" applyAlignment="1">
      <alignment horizontal="left" vertical="center"/>
    </xf>
    <xf numFmtId="0" fontId="37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7" fillId="0" borderId="64" xfId="2" applyFont="1" applyFill="1" applyBorder="1" applyAlignment="1">
      <alignment horizontal="left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6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7" fillId="0" borderId="41" xfId="2" applyFont="1" applyFill="1" applyBorder="1" applyAlignment="1">
      <alignment horizontal="left" vertical="center"/>
    </xf>
    <xf numFmtId="0" fontId="37" fillId="0" borderId="42" xfId="2" applyFont="1" applyFill="1" applyBorder="1" applyAlignment="1">
      <alignment horizontal="left" vertical="center"/>
    </xf>
    <xf numFmtId="0" fontId="37" fillId="0" borderId="4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1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9" fillId="3" borderId="18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8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48" xfId="2" applyFont="1" applyBorder="1">
      <alignment vertical="center"/>
    </xf>
    <xf numFmtId="0" fontId="17" fillId="0" borderId="48" xfId="2" applyFont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63" xfId="2" applyFont="1" applyFill="1" applyBorder="1" applyAlignment="1">
      <alignment horizontal="center" vertical="center"/>
    </xf>
    <xf numFmtId="0" fontId="12" fillId="0" borderId="84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3">
    <cellStyle name="S10" xfId="6"/>
    <cellStyle name="S11" xfId="7"/>
    <cellStyle name="S15" xfId="8"/>
    <cellStyle name="常规" xfId="0" builtinId="0"/>
    <cellStyle name="常规 10 10" xfId="9"/>
    <cellStyle name="常规 2" xfId="2"/>
    <cellStyle name="常规 2 2 2" xfId="10"/>
    <cellStyle name="常规 2 2 3" xfId="11"/>
    <cellStyle name="常规 23" xfId="12"/>
    <cellStyle name="常规 3" xfId="3"/>
    <cellStyle name="常规 4" xfId="4"/>
    <cellStyle name="常规 40" xfId="1"/>
    <cellStyle name="常规 5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892969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workbookViewId="0">
      <selection activeCell="D17" sqref="D17"/>
    </sheetView>
  </sheetViews>
  <sheetFormatPr defaultColWidth="11" defaultRowHeight="14.25"/>
  <cols>
    <col min="1" max="1" width="5.5" customWidth="1"/>
    <col min="2" max="2" width="96.375" style="142" customWidth="1"/>
    <col min="3" max="3" width="10.1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8.95" customHeight="1">
      <c r="A9" s="143"/>
      <c r="B9" s="148" t="s">
        <v>8</v>
      </c>
    </row>
    <row r="10" spans="1:2" ht="15.95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0.25">
      <c r="A20" s="143"/>
      <c r="B20" s="144" t="s">
        <v>18</v>
      </c>
    </row>
    <row r="21" spans="1:2">
      <c r="A21" s="5">
        <v>1</v>
      </c>
      <c r="B21" s="150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5" t="s">
        <v>25</v>
      </c>
    </row>
    <row r="28" spans="1:2">
      <c r="A28" s="5"/>
      <c r="B28" s="145"/>
    </row>
    <row r="29" spans="1:2" ht="20.25">
      <c r="A29" s="143"/>
      <c r="B29" s="144" t="s">
        <v>26</v>
      </c>
    </row>
    <row r="30" spans="1:2">
      <c r="A30" s="5">
        <v>1</v>
      </c>
      <c r="B30" s="150" t="s">
        <v>27</v>
      </c>
    </row>
    <row r="31" spans="1:2">
      <c r="A31" s="5">
        <v>2</v>
      </c>
      <c r="B31" s="145" t="s">
        <v>28</v>
      </c>
    </row>
    <row r="32" spans="1:2">
      <c r="A32" s="5">
        <v>3</v>
      </c>
      <c r="B32" s="145" t="s">
        <v>29</v>
      </c>
    </row>
    <row r="33" spans="1:2" ht="28.5">
      <c r="A33" s="5">
        <v>4</v>
      </c>
      <c r="B33" s="145" t="s">
        <v>30</v>
      </c>
    </row>
    <row r="34" spans="1:2">
      <c r="A34" s="5">
        <v>5</v>
      </c>
      <c r="B34" s="145" t="s">
        <v>31</v>
      </c>
    </row>
    <row r="35" spans="1:2">
      <c r="A35" s="5">
        <v>6</v>
      </c>
      <c r="B35" s="145" t="s">
        <v>32</v>
      </c>
    </row>
    <row r="36" spans="1:2">
      <c r="A36" s="5">
        <v>7</v>
      </c>
      <c r="B36" s="145" t="s">
        <v>33</v>
      </c>
    </row>
    <row r="37" spans="1:2">
      <c r="A37" s="5"/>
      <c r="B37" s="145"/>
    </row>
    <row r="39" spans="1:2">
      <c r="A39" s="151" t="s">
        <v>34</v>
      </c>
      <c r="B39" s="15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3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7" t="s">
        <v>189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</row>
    <row r="2" spans="1:15" s="1" customFormat="1" ht="16.5">
      <c r="A2" s="426" t="s">
        <v>190</v>
      </c>
      <c r="B2" s="427" t="s">
        <v>191</v>
      </c>
      <c r="C2" s="427" t="s">
        <v>192</v>
      </c>
      <c r="D2" s="427" t="s">
        <v>193</v>
      </c>
      <c r="E2" s="427" t="s">
        <v>194</v>
      </c>
      <c r="F2" s="427" t="s">
        <v>195</v>
      </c>
      <c r="G2" s="427" t="s">
        <v>196</v>
      </c>
      <c r="H2" s="427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427" t="s">
        <v>203</v>
      </c>
      <c r="O2" s="427" t="s">
        <v>204</v>
      </c>
    </row>
    <row r="3" spans="1:15" s="1" customFormat="1" ht="16.5">
      <c r="A3" s="426"/>
      <c r="B3" s="428"/>
      <c r="C3" s="428"/>
      <c r="D3" s="428"/>
      <c r="E3" s="428"/>
      <c r="F3" s="428"/>
      <c r="G3" s="428"/>
      <c r="H3" s="428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428"/>
      <c r="O3" s="428"/>
    </row>
    <row r="4" spans="1:15" ht="28.5">
      <c r="A4" s="5">
        <v>1</v>
      </c>
      <c r="B4" s="173" t="s">
        <v>301</v>
      </c>
      <c r="C4" s="174" t="s">
        <v>303</v>
      </c>
      <c r="D4" s="174" t="s">
        <v>287</v>
      </c>
      <c r="E4" s="174" t="s">
        <v>317</v>
      </c>
      <c r="F4" s="174" t="s">
        <v>268</v>
      </c>
      <c r="G4" s="174" t="s">
        <v>269</v>
      </c>
      <c r="H4" s="174" t="s">
        <v>270</v>
      </c>
      <c r="I4" s="175">
        <v>1</v>
      </c>
      <c r="J4" s="175"/>
      <c r="K4" s="175">
        <v>1</v>
      </c>
      <c r="L4" s="175"/>
      <c r="M4" s="175">
        <v>1</v>
      </c>
      <c r="N4" s="175">
        <v>3</v>
      </c>
      <c r="O4" s="174" t="s">
        <v>271</v>
      </c>
    </row>
    <row r="5" spans="1:15" ht="28.5">
      <c r="A5" s="5">
        <v>2</v>
      </c>
      <c r="B5" s="173" t="s">
        <v>304</v>
      </c>
      <c r="C5" s="174" t="s">
        <v>303</v>
      </c>
      <c r="D5" s="174" t="s">
        <v>305</v>
      </c>
      <c r="E5" s="174" t="s">
        <v>317</v>
      </c>
      <c r="F5" s="174" t="s">
        <v>268</v>
      </c>
      <c r="G5" s="174" t="s">
        <v>269</v>
      </c>
      <c r="H5" s="174" t="s">
        <v>270</v>
      </c>
      <c r="I5" s="175">
        <v>1</v>
      </c>
      <c r="J5" s="175">
        <v>1</v>
      </c>
      <c r="K5" s="175"/>
      <c r="L5" s="175"/>
      <c r="M5" s="175"/>
      <c r="N5" s="175">
        <v>2</v>
      </c>
      <c r="O5" s="174" t="s">
        <v>271</v>
      </c>
    </row>
    <row r="6" spans="1:15" ht="42" customHeight="1">
      <c r="A6" s="5">
        <v>3</v>
      </c>
      <c r="B6" s="174" t="s">
        <v>309</v>
      </c>
      <c r="C6" s="184" t="s">
        <v>310</v>
      </c>
      <c r="D6" s="174" t="s">
        <v>311</v>
      </c>
      <c r="E6" s="174" t="s">
        <v>317</v>
      </c>
      <c r="F6" s="174" t="s">
        <v>312</v>
      </c>
      <c r="G6" s="174" t="s">
        <v>313</v>
      </c>
      <c r="H6" s="174" t="s">
        <v>314</v>
      </c>
      <c r="I6" s="175"/>
      <c r="J6" s="176"/>
      <c r="K6" s="175">
        <v>1</v>
      </c>
      <c r="L6" s="175"/>
      <c r="M6" s="175"/>
      <c r="N6" s="175">
        <v>1</v>
      </c>
      <c r="O6" s="174" t="s">
        <v>271</v>
      </c>
    </row>
    <row r="7" spans="1:15">
      <c r="A7" s="5"/>
      <c r="B7" s="173"/>
      <c r="C7" s="184"/>
      <c r="D7" s="174"/>
      <c r="E7" s="174"/>
      <c r="F7" s="174"/>
      <c r="G7" s="174"/>
      <c r="H7" s="174"/>
      <c r="I7" s="175"/>
      <c r="J7" s="176"/>
      <c r="K7" s="175"/>
      <c r="L7" s="175"/>
      <c r="M7" s="175"/>
      <c r="N7" s="175"/>
      <c r="O7" s="174"/>
    </row>
    <row r="8" spans="1:15">
      <c r="A8" s="5"/>
      <c r="B8" s="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15">
      <c r="A9" s="5"/>
      <c r="B9" s="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</row>
    <row r="10" spans="1:15">
      <c r="A10" s="5"/>
      <c r="B10" s="5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18" t="s">
        <v>281</v>
      </c>
      <c r="B12" s="419"/>
      <c r="C12" s="419"/>
      <c r="D12" s="420"/>
      <c r="E12" s="421"/>
      <c r="F12" s="422"/>
      <c r="G12" s="422"/>
      <c r="H12" s="422"/>
      <c r="I12" s="423"/>
      <c r="J12" s="418" t="s">
        <v>288</v>
      </c>
      <c r="K12" s="419"/>
      <c r="L12" s="419"/>
      <c r="M12" s="420"/>
      <c r="N12" s="7"/>
      <c r="O12" s="9"/>
    </row>
    <row r="13" spans="1:15" ht="16.5">
      <c r="A13" s="424" t="s">
        <v>208</v>
      </c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7" t="s">
        <v>209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3" s="1" customFormat="1" ht="16.5">
      <c r="A2" s="426" t="s">
        <v>190</v>
      </c>
      <c r="B2" s="427" t="s">
        <v>195</v>
      </c>
      <c r="C2" s="427" t="s">
        <v>191</v>
      </c>
      <c r="D2" s="427" t="s">
        <v>192</v>
      </c>
      <c r="E2" s="427" t="s">
        <v>193</v>
      </c>
      <c r="F2" s="427" t="s">
        <v>194</v>
      </c>
      <c r="G2" s="426" t="s">
        <v>210</v>
      </c>
      <c r="H2" s="426"/>
      <c r="I2" s="426" t="s">
        <v>211</v>
      </c>
      <c r="J2" s="426"/>
      <c r="K2" s="430" t="s">
        <v>212</v>
      </c>
      <c r="L2" s="432" t="s">
        <v>213</v>
      </c>
      <c r="M2" s="434" t="s">
        <v>214</v>
      </c>
    </row>
    <row r="3" spans="1:13" s="1" customFormat="1" ht="16.5">
      <c r="A3" s="426"/>
      <c r="B3" s="428"/>
      <c r="C3" s="428"/>
      <c r="D3" s="428"/>
      <c r="E3" s="428"/>
      <c r="F3" s="428"/>
      <c r="G3" s="3" t="s">
        <v>215</v>
      </c>
      <c r="H3" s="3" t="s">
        <v>216</v>
      </c>
      <c r="I3" s="3" t="s">
        <v>215</v>
      </c>
      <c r="J3" s="3" t="s">
        <v>216</v>
      </c>
      <c r="K3" s="431"/>
      <c r="L3" s="433"/>
      <c r="M3" s="435"/>
    </row>
    <row r="4" spans="1:13" ht="28.5">
      <c r="A4" s="5">
        <v>1</v>
      </c>
      <c r="B4" s="173" t="s">
        <v>289</v>
      </c>
      <c r="C4" s="174" t="s">
        <v>306</v>
      </c>
      <c r="D4" s="174" t="s">
        <v>303</v>
      </c>
      <c r="E4" s="174" t="s">
        <v>287</v>
      </c>
      <c r="F4" s="174" t="s">
        <v>317</v>
      </c>
      <c r="G4" s="6">
        <v>0.4</v>
      </c>
      <c r="H4" s="6">
        <v>0.5</v>
      </c>
      <c r="I4" s="6">
        <v>0.3</v>
      </c>
      <c r="J4" s="6">
        <v>0.5</v>
      </c>
      <c r="K4" s="177" t="s">
        <v>307</v>
      </c>
      <c r="L4" s="173" t="s">
        <v>270</v>
      </c>
      <c r="M4" s="173" t="s">
        <v>271</v>
      </c>
    </row>
    <row r="5" spans="1:13" ht="28.5">
      <c r="A5" s="5">
        <v>2</v>
      </c>
      <c r="B5" s="174" t="s">
        <v>289</v>
      </c>
      <c r="C5" s="174" t="s">
        <v>304</v>
      </c>
      <c r="D5" s="174" t="s">
        <v>303</v>
      </c>
      <c r="E5" s="174" t="s">
        <v>305</v>
      </c>
      <c r="F5" s="174" t="s">
        <v>317</v>
      </c>
      <c r="G5" s="6">
        <v>0.3</v>
      </c>
      <c r="H5" s="6">
        <v>0.5</v>
      </c>
      <c r="I5" s="6">
        <v>0.3</v>
      </c>
      <c r="J5" s="6">
        <v>0.5</v>
      </c>
      <c r="K5" s="177" t="s">
        <v>290</v>
      </c>
      <c r="L5" s="173" t="s">
        <v>270</v>
      </c>
      <c r="M5" s="173" t="s">
        <v>271</v>
      </c>
    </row>
    <row r="6" spans="1:13">
      <c r="A6" s="5"/>
      <c r="B6" s="173"/>
      <c r="C6" s="174"/>
      <c r="D6" s="174"/>
      <c r="E6" s="174"/>
      <c r="F6" s="174"/>
      <c r="G6" s="6"/>
      <c r="H6" s="6"/>
      <c r="I6" s="6"/>
      <c r="J6" s="6"/>
      <c r="K6" s="177"/>
      <c r="L6" s="173"/>
      <c r="M6" s="173"/>
    </row>
    <row r="7" spans="1:13">
      <c r="A7" s="5"/>
      <c r="B7" s="174"/>
      <c r="C7" s="174"/>
      <c r="D7" s="174"/>
      <c r="E7" s="174"/>
      <c r="F7" s="174"/>
      <c r="G7" s="6"/>
      <c r="H7" s="6"/>
      <c r="I7" s="6"/>
      <c r="J7" s="6"/>
      <c r="K7" s="177"/>
      <c r="L7" s="173"/>
      <c r="M7" s="173"/>
    </row>
    <row r="8" spans="1:13">
      <c r="A8" s="5"/>
      <c r="B8" s="178"/>
      <c r="C8" s="173"/>
      <c r="D8" s="173"/>
      <c r="E8" s="173"/>
      <c r="F8" s="173"/>
      <c r="G8" s="6"/>
      <c r="H8" s="6"/>
      <c r="I8" s="6"/>
      <c r="J8" s="6"/>
      <c r="K8" s="173"/>
      <c r="L8" s="173"/>
      <c r="M8" s="173"/>
    </row>
    <row r="9" spans="1:13">
      <c r="A9" s="5"/>
      <c r="B9" s="178"/>
      <c r="C9" s="173"/>
      <c r="D9" s="173"/>
      <c r="E9" s="173"/>
      <c r="F9" s="173"/>
      <c r="G9" s="6"/>
      <c r="H9" s="6"/>
      <c r="I9" s="6"/>
      <c r="J9" s="6"/>
      <c r="K9" s="173"/>
      <c r="L9" s="173"/>
      <c r="M9" s="173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18" t="s">
        <v>280</v>
      </c>
      <c r="B12" s="419"/>
      <c r="C12" s="419"/>
      <c r="D12" s="419"/>
      <c r="E12" s="420"/>
      <c r="F12" s="421"/>
      <c r="G12" s="423"/>
      <c r="H12" s="418" t="s">
        <v>288</v>
      </c>
      <c r="I12" s="419"/>
      <c r="J12" s="419"/>
      <c r="K12" s="420"/>
      <c r="L12" s="436"/>
      <c r="M12" s="437"/>
    </row>
    <row r="13" spans="1:13" ht="16.5">
      <c r="A13" s="429" t="s">
        <v>272</v>
      </c>
      <c r="B13" s="429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7" t="s">
        <v>217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</row>
    <row r="2" spans="1:23" s="1" customFormat="1" ht="15.95" customHeight="1">
      <c r="A2" s="427" t="s">
        <v>218</v>
      </c>
      <c r="B2" s="427" t="s">
        <v>195</v>
      </c>
      <c r="C2" s="427" t="s">
        <v>191</v>
      </c>
      <c r="D2" s="427" t="s">
        <v>192</v>
      </c>
      <c r="E2" s="427" t="s">
        <v>193</v>
      </c>
      <c r="F2" s="427" t="s">
        <v>194</v>
      </c>
      <c r="G2" s="451" t="s">
        <v>219</v>
      </c>
      <c r="H2" s="452"/>
      <c r="I2" s="453"/>
      <c r="J2" s="451" t="s">
        <v>220</v>
      </c>
      <c r="K2" s="452"/>
      <c r="L2" s="453"/>
      <c r="M2" s="451" t="s">
        <v>221</v>
      </c>
      <c r="N2" s="452"/>
      <c r="O2" s="453"/>
      <c r="P2" s="451" t="s">
        <v>222</v>
      </c>
      <c r="Q2" s="452"/>
      <c r="R2" s="453"/>
      <c r="S2" s="452" t="s">
        <v>223</v>
      </c>
      <c r="T2" s="452"/>
      <c r="U2" s="453"/>
      <c r="V2" s="454" t="s">
        <v>224</v>
      </c>
      <c r="W2" s="454" t="s">
        <v>204</v>
      </c>
    </row>
    <row r="3" spans="1:23" s="1" customFormat="1" ht="16.5">
      <c r="A3" s="428"/>
      <c r="B3" s="449"/>
      <c r="C3" s="449"/>
      <c r="D3" s="449"/>
      <c r="E3" s="449"/>
      <c r="F3" s="449"/>
      <c r="G3" s="3" t="s">
        <v>225</v>
      </c>
      <c r="H3" s="3" t="s">
        <v>63</v>
      </c>
      <c r="I3" s="3" t="s">
        <v>195</v>
      </c>
      <c r="J3" s="3" t="s">
        <v>225</v>
      </c>
      <c r="K3" s="3" t="s">
        <v>63</v>
      </c>
      <c r="L3" s="3" t="s">
        <v>195</v>
      </c>
      <c r="M3" s="3" t="s">
        <v>225</v>
      </c>
      <c r="N3" s="3" t="s">
        <v>63</v>
      </c>
      <c r="O3" s="3" t="s">
        <v>195</v>
      </c>
      <c r="P3" s="3" t="s">
        <v>225</v>
      </c>
      <c r="Q3" s="3" t="s">
        <v>63</v>
      </c>
      <c r="R3" s="3" t="s">
        <v>195</v>
      </c>
      <c r="S3" s="3" t="s">
        <v>225</v>
      </c>
      <c r="T3" s="3" t="s">
        <v>63</v>
      </c>
      <c r="U3" s="3" t="s">
        <v>195</v>
      </c>
      <c r="V3" s="455"/>
      <c r="W3" s="455"/>
    </row>
    <row r="4" spans="1:23">
      <c r="A4" s="446" t="s">
        <v>226</v>
      </c>
      <c r="B4" s="441" t="s">
        <v>268</v>
      </c>
      <c r="C4" s="438" t="s">
        <v>308</v>
      </c>
      <c r="D4" s="438" t="s">
        <v>303</v>
      </c>
      <c r="E4" s="438" t="s">
        <v>287</v>
      </c>
      <c r="F4" s="438" t="s">
        <v>317</v>
      </c>
      <c r="G4" s="174"/>
      <c r="H4" s="173"/>
      <c r="I4" s="173"/>
      <c r="J4" s="6"/>
      <c r="K4" s="174"/>
      <c r="L4" s="174"/>
      <c r="M4" s="6"/>
      <c r="N4" s="6"/>
      <c r="O4" s="6"/>
      <c r="P4" s="6"/>
      <c r="Q4" s="6"/>
      <c r="R4" s="6"/>
      <c r="S4" s="6"/>
      <c r="T4" s="6"/>
      <c r="U4" s="6"/>
      <c r="V4" s="173" t="s">
        <v>270</v>
      </c>
      <c r="W4" s="173" t="s">
        <v>271</v>
      </c>
    </row>
    <row r="5" spans="1:23" ht="16.5">
      <c r="A5" s="447"/>
      <c r="B5" s="450"/>
      <c r="C5" s="439"/>
      <c r="D5" s="444"/>
      <c r="E5" s="444"/>
      <c r="F5" s="439"/>
      <c r="G5" s="451" t="s">
        <v>227</v>
      </c>
      <c r="H5" s="452"/>
      <c r="I5" s="453"/>
      <c r="J5" s="451" t="s">
        <v>228</v>
      </c>
      <c r="K5" s="452"/>
      <c r="L5" s="453"/>
      <c r="M5" s="451" t="s">
        <v>229</v>
      </c>
      <c r="N5" s="452"/>
      <c r="O5" s="453"/>
      <c r="P5" s="451" t="s">
        <v>230</v>
      </c>
      <c r="Q5" s="452"/>
      <c r="R5" s="453"/>
      <c r="S5" s="452" t="s">
        <v>231</v>
      </c>
      <c r="T5" s="452"/>
      <c r="U5" s="453"/>
      <c r="V5" s="6"/>
      <c r="W5" s="6"/>
    </row>
    <row r="6" spans="1:23" ht="16.5">
      <c r="A6" s="447"/>
      <c r="B6" s="450"/>
      <c r="C6" s="439"/>
      <c r="D6" s="444"/>
      <c r="E6" s="444"/>
      <c r="F6" s="439"/>
      <c r="G6" s="3" t="s">
        <v>225</v>
      </c>
      <c r="H6" s="3" t="s">
        <v>63</v>
      </c>
      <c r="I6" s="3" t="s">
        <v>195</v>
      </c>
      <c r="J6" s="3" t="s">
        <v>225</v>
      </c>
      <c r="K6" s="3" t="s">
        <v>63</v>
      </c>
      <c r="L6" s="3" t="s">
        <v>195</v>
      </c>
      <c r="M6" s="3" t="s">
        <v>225</v>
      </c>
      <c r="N6" s="3" t="s">
        <v>63</v>
      </c>
      <c r="O6" s="3" t="s">
        <v>195</v>
      </c>
      <c r="P6" s="3" t="s">
        <v>225</v>
      </c>
      <c r="Q6" s="3" t="s">
        <v>63</v>
      </c>
      <c r="R6" s="3" t="s">
        <v>195</v>
      </c>
      <c r="S6" s="3" t="s">
        <v>225</v>
      </c>
      <c r="T6" s="3" t="s">
        <v>63</v>
      </c>
      <c r="U6" s="3" t="s">
        <v>195</v>
      </c>
      <c r="V6" s="6"/>
      <c r="W6" s="6"/>
    </row>
    <row r="7" spans="1:23">
      <c r="A7" s="448"/>
      <c r="B7" s="442"/>
      <c r="C7" s="440"/>
      <c r="D7" s="445"/>
      <c r="E7" s="445"/>
      <c r="F7" s="44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3" t="s">
        <v>232</v>
      </c>
      <c r="B8" s="441" t="s">
        <v>291</v>
      </c>
      <c r="C8" s="441" t="s">
        <v>304</v>
      </c>
      <c r="D8" s="441" t="s">
        <v>302</v>
      </c>
      <c r="E8" s="441" t="s">
        <v>305</v>
      </c>
      <c r="F8" s="441" t="s">
        <v>316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2"/>
      <c r="B9" s="442"/>
      <c r="C9" s="442"/>
      <c r="D9" s="442"/>
      <c r="E9" s="442"/>
      <c r="F9" s="4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3" t="s">
        <v>233</v>
      </c>
      <c r="B10" s="441"/>
      <c r="C10" s="443"/>
      <c r="D10" s="441"/>
      <c r="E10" s="441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2"/>
      <c r="B11" s="442"/>
      <c r="C11" s="442"/>
      <c r="D11" s="442"/>
      <c r="E11" s="442"/>
      <c r="F11" s="44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3" t="s">
        <v>234</v>
      </c>
      <c r="B12" s="443"/>
      <c r="C12" s="443"/>
      <c r="D12" s="443"/>
      <c r="E12" s="443"/>
      <c r="F12" s="44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3" t="s">
        <v>235</v>
      </c>
      <c r="B14" s="443"/>
      <c r="C14" s="443"/>
      <c r="D14" s="443"/>
      <c r="E14" s="443"/>
      <c r="F14" s="44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2"/>
      <c r="B15" s="442"/>
      <c r="C15" s="442"/>
      <c r="D15" s="442"/>
      <c r="E15" s="442"/>
      <c r="F15" s="44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8" t="s">
        <v>280</v>
      </c>
      <c r="B17" s="419"/>
      <c r="C17" s="419"/>
      <c r="D17" s="419"/>
      <c r="E17" s="420"/>
      <c r="F17" s="421"/>
      <c r="G17" s="423"/>
      <c r="H17" s="14"/>
      <c r="I17" s="14"/>
      <c r="J17" s="418" t="s">
        <v>288</v>
      </c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20"/>
      <c r="V17" s="7"/>
      <c r="W17" s="9"/>
    </row>
    <row r="18" spans="1:23" ht="16.5">
      <c r="A18" s="424" t="s">
        <v>236</v>
      </c>
      <c r="B18" s="424"/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7" t="s">
        <v>237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s="1" customFormat="1" ht="16.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8" t="s">
        <v>206</v>
      </c>
      <c r="B11" s="419"/>
      <c r="C11" s="419"/>
      <c r="D11" s="420"/>
      <c r="E11" s="421"/>
      <c r="F11" s="422"/>
      <c r="G11" s="423"/>
      <c r="H11" s="14"/>
      <c r="I11" s="418" t="s">
        <v>207</v>
      </c>
      <c r="J11" s="419"/>
      <c r="K11" s="419"/>
      <c r="L11" s="7"/>
      <c r="M11" s="7"/>
      <c r="N11" s="9"/>
    </row>
    <row r="12" spans="1:14" ht="16.5">
      <c r="A12" s="424" t="s">
        <v>244</v>
      </c>
      <c r="B12" s="425"/>
      <c r="C12" s="425"/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7" t="s">
        <v>245</v>
      </c>
      <c r="B1" s="417"/>
      <c r="C1" s="417"/>
      <c r="D1" s="417"/>
      <c r="E1" s="417"/>
      <c r="F1" s="417"/>
      <c r="G1" s="417"/>
      <c r="H1" s="417"/>
      <c r="I1" s="417"/>
      <c r="J1" s="417"/>
    </row>
    <row r="2" spans="1:12" s="1" customFormat="1" ht="16.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>
      <c r="A3" s="5" t="s">
        <v>226</v>
      </c>
      <c r="B3" s="178"/>
      <c r="C3" s="179"/>
      <c r="D3" s="174"/>
      <c r="E3" s="174"/>
      <c r="F3" s="173"/>
      <c r="G3" s="173"/>
      <c r="H3" s="173"/>
      <c r="I3" s="6"/>
      <c r="J3" s="6"/>
      <c r="K3" s="173"/>
      <c r="L3" s="173"/>
    </row>
    <row r="4" spans="1:12">
      <c r="A4" s="5" t="s">
        <v>232</v>
      </c>
      <c r="B4" s="178"/>
      <c r="C4" s="179"/>
      <c r="D4" s="174"/>
      <c r="E4" s="174"/>
      <c r="F4" s="173"/>
      <c r="G4" s="173"/>
      <c r="H4" s="173"/>
      <c r="I4" s="6"/>
      <c r="J4" s="6"/>
      <c r="K4" s="173"/>
      <c r="L4" s="173"/>
    </row>
    <row r="5" spans="1:12">
      <c r="A5" s="5" t="s">
        <v>233</v>
      </c>
      <c r="B5" s="178"/>
      <c r="C5" s="179"/>
      <c r="D5" s="174"/>
      <c r="E5" s="174"/>
      <c r="F5" s="173"/>
      <c r="G5" s="173"/>
      <c r="H5" s="173"/>
      <c r="I5" s="6"/>
      <c r="J5" s="6"/>
      <c r="K5" s="173"/>
      <c r="L5" s="173"/>
    </row>
    <row r="6" spans="1:12">
      <c r="A6" s="5" t="s">
        <v>234</v>
      </c>
      <c r="B6" s="178"/>
      <c r="C6" s="179"/>
      <c r="D6" s="174"/>
      <c r="E6" s="6"/>
      <c r="F6" s="6"/>
      <c r="G6" s="6"/>
      <c r="H6" s="6"/>
      <c r="I6" s="6"/>
      <c r="J6" s="6"/>
      <c r="K6" s="6"/>
      <c r="L6" s="6"/>
    </row>
    <row r="7" spans="1:12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8" t="s">
        <v>282</v>
      </c>
      <c r="B11" s="419"/>
      <c r="C11" s="419"/>
      <c r="D11" s="419"/>
      <c r="E11" s="420"/>
      <c r="F11" s="421"/>
      <c r="G11" s="423"/>
      <c r="H11" s="418" t="s">
        <v>315</v>
      </c>
      <c r="I11" s="419"/>
      <c r="J11" s="419"/>
      <c r="K11" s="7"/>
      <c r="L11" s="9"/>
    </row>
    <row r="12" spans="1:12" ht="16.5">
      <c r="A12" s="424" t="s">
        <v>250</v>
      </c>
      <c r="B12" s="424"/>
      <c r="C12" s="425"/>
      <c r="D12" s="425"/>
      <c r="E12" s="425"/>
      <c r="F12" s="425"/>
      <c r="G12" s="425"/>
      <c r="H12" s="425"/>
      <c r="I12" s="425"/>
      <c r="J12" s="425"/>
      <c r="K12" s="425"/>
      <c r="L12" s="42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3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7" t="s">
        <v>251</v>
      </c>
      <c r="B1" s="417"/>
      <c r="C1" s="417"/>
      <c r="D1" s="417"/>
      <c r="E1" s="417"/>
      <c r="F1" s="417"/>
      <c r="G1" s="417"/>
      <c r="H1" s="417"/>
      <c r="I1" s="417"/>
    </row>
    <row r="2" spans="1:9" s="1" customFormat="1" ht="16.5">
      <c r="A2" s="426" t="s">
        <v>190</v>
      </c>
      <c r="B2" s="427" t="s">
        <v>195</v>
      </c>
      <c r="C2" s="427" t="s">
        <v>225</v>
      </c>
      <c r="D2" s="427" t="s">
        <v>193</v>
      </c>
      <c r="E2" s="427" t="s">
        <v>194</v>
      </c>
      <c r="F2" s="3" t="s">
        <v>252</v>
      </c>
      <c r="G2" s="3" t="s">
        <v>211</v>
      </c>
      <c r="H2" s="430" t="s">
        <v>212</v>
      </c>
      <c r="I2" s="434" t="s">
        <v>214</v>
      </c>
    </row>
    <row r="3" spans="1:9" s="1" customFormat="1" ht="16.5">
      <c r="A3" s="426"/>
      <c r="B3" s="428"/>
      <c r="C3" s="428"/>
      <c r="D3" s="428"/>
      <c r="E3" s="428"/>
      <c r="F3" s="3" t="s">
        <v>253</v>
      </c>
      <c r="G3" s="3" t="s">
        <v>215</v>
      </c>
      <c r="H3" s="431"/>
      <c r="I3" s="435"/>
    </row>
    <row r="4" spans="1:9">
      <c r="A4" s="5">
        <v>1</v>
      </c>
      <c r="B4" s="178"/>
      <c r="C4" s="173"/>
      <c r="D4" s="173"/>
      <c r="E4" s="173"/>
      <c r="F4" s="6"/>
      <c r="G4" s="6"/>
      <c r="H4" s="6"/>
      <c r="I4" s="173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8" t="s">
        <v>282</v>
      </c>
      <c r="B12" s="419"/>
      <c r="C12" s="419"/>
      <c r="D12" s="420"/>
      <c r="E12" s="8"/>
      <c r="F12" s="418" t="s">
        <v>292</v>
      </c>
      <c r="G12" s="419"/>
      <c r="H12" s="420"/>
      <c r="I12" s="9"/>
    </row>
    <row r="13" spans="1:9" ht="16.5">
      <c r="A13" s="424" t="s">
        <v>254</v>
      </c>
      <c r="B13" s="424"/>
      <c r="C13" s="425"/>
      <c r="D13" s="425"/>
      <c r="E13" s="425"/>
      <c r="F13" s="425"/>
      <c r="G13" s="425"/>
      <c r="H13" s="425"/>
      <c r="I13" s="4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0" t="s">
        <v>35</v>
      </c>
      <c r="C2" s="201"/>
      <c r="D2" s="201"/>
      <c r="E2" s="201"/>
      <c r="F2" s="201"/>
      <c r="G2" s="201"/>
      <c r="H2" s="201"/>
      <c r="I2" s="202"/>
    </row>
    <row r="3" spans="2:9" ht="27.95" customHeight="1">
      <c r="B3" s="129"/>
      <c r="C3" s="130"/>
      <c r="D3" s="203" t="s">
        <v>36</v>
      </c>
      <c r="E3" s="204"/>
      <c r="F3" s="205" t="s">
        <v>37</v>
      </c>
      <c r="G3" s="206"/>
      <c r="H3" s="203" t="s">
        <v>38</v>
      </c>
      <c r="I3" s="207"/>
    </row>
    <row r="4" spans="2:9" ht="27.95" customHeight="1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topLeftCell="A3" zoomScale="80" zoomScaleNormal="80" workbookViewId="0">
      <selection activeCell="I13" sqref="I13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>
      <c r="A2" s="16" t="s">
        <v>58</v>
      </c>
      <c r="B2" s="210" t="s">
        <v>317</v>
      </c>
      <c r="C2" s="210"/>
      <c r="D2" s="17" t="s">
        <v>63</v>
      </c>
      <c r="E2" s="210" t="s">
        <v>333</v>
      </c>
      <c r="F2" s="210"/>
      <c r="G2" s="210"/>
      <c r="H2" s="220"/>
      <c r="I2" s="38" t="s">
        <v>54</v>
      </c>
      <c r="J2" s="210" t="s">
        <v>277</v>
      </c>
      <c r="K2" s="210"/>
      <c r="L2" s="210"/>
      <c r="M2" s="210"/>
      <c r="N2" s="211"/>
    </row>
    <row r="3" spans="1:14" ht="29.1" customHeight="1">
      <c r="A3" s="217" t="s">
        <v>132</v>
      </c>
      <c r="B3" s="212" t="s">
        <v>133</v>
      </c>
      <c r="C3" s="213"/>
      <c r="D3" s="213"/>
      <c r="E3" s="213"/>
      <c r="F3" s="213"/>
      <c r="G3" s="214"/>
      <c r="H3" s="221"/>
      <c r="I3" s="215" t="s">
        <v>134</v>
      </c>
      <c r="J3" s="215"/>
      <c r="K3" s="215"/>
      <c r="L3" s="215"/>
      <c r="M3" s="215"/>
      <c r="N3" s="216"/>
    </row>
    <row r="4" spans="1:14" ht="29.1" customHeight="1">
      <c r="A4" s="218"/>
      <c r="B4" s="193" t="s">
        <v>103</v>
      </c>
      <c r="C4" s="193" t="s">
        <v>104</v>
      </c>
      <c r="D4" s="192" t="s">
        <v>105</v>
      </c>
      <c r="E4" s="193" t="s">
        <v>106</v>
      </c>
      <c r="F4" s="193" t="s">
        <v>107</v>
      </c>
      <c r="G4" s="193" t="s">
        <v>108</v>
      </c>
      <c r="H4" s="221"/>
      <c r="I4" s="183" t="s">
        <v>273</v>
      </c>
      <c r="J4" s="39" t="s">
        <v>274</v>
      </c>
      <c r="K4" s="39"/>
      <c r="L4" s="39"/>
      <c r="M4" s="39"/>
      <c r="N4" s="40"/>
    </row>
    <row r="5" spans="1:14" ht="29.1" customHeight="1">
      <c r="A5" s="219"/>
      <c r="B5" s="193" t="s">
        <v>327</v>
      </c>
      <c r="C5" s="193" t="s">
        <v>328</v>
      </c>
      <c r="D5" s="193" t="s">
        <v>329</v>
      </c>
      <c r="E5" s="193" t="s">
        <v>330</v>
      </c>
      <c r="F5" s="193" t="s">
        <v>331</v>
      </c>
      <c r="G5" s="193" t="s">
        <v>332</v>
      </c>
      <c r="H5" s="221"/>
      <c r="I5" s="193" t="s">
        <v>330</v>
      </c>
      <c r="J5" s="193" t="s">
        <v>330</v>
      </c>
      <c r="K5" s="41"/>
      <c r="L5" s="41"/>
      <c r="M5" s="41"/>
      <c r="N5" s="42"/>
    </row>
    <row r="6" spans="1:14" ht="24" customHeight="1">
      <c r="A6" s="185" t="s">
        <v>318</v>
      </c>
      <c r="B6" s="186">
        <f>C6-2.1</f>
        <v>94.800000000000011</v>
      </c>
      <c r="C6" s="186">
        <f>D6-2.1</f>
        <v>96.9</v>
      </c>
      <c r="D6" s="187">
        <v>99</v>
      </c>
      <c r="E6" s="186">
        <f t="shared" ref="E6:G7" si="0">D6+2.1</f>
        <v>101.1</v>
      </c>
      <c r="F6" s="186">
        <f t="shared" si="0"/>
        <v>103.19999999999999</v>
      </c>
      <c r="G6" s="186">
        <f t="shared" si="0"/>
        <v>105.29999999999998</v>
      </c>
      <c r="H6" s="221"/>
      <c r="I6" s="45" t="s">
        <v>346</v>
      </c>
      <c r="J6" s="45" t="s">
        <v>345</v>
      </c>
      <c r="K6" s="43"/>
      <c r="L6" s="43"/>
      <c r="M6" s="43"/>
      <c r="N6" s="44"/>
    </row>
    <row r="7" spans="1:14" ht="24" customHeight="1">
      <c r="A7" s="185" t="s">
        <v>319</v>
      </c>
      <c r="B7" s="186">
        <f>C7-2.1</f>
        <v>67.800000000000011</v>
      </c>
      <c r="C7" s="186">
        <f>D7-2.1</f>
        <v>69.900000000000006</v>
      </c>
      <c r="D7" s="187">
        <v>72</v>
      </c>
      <c r="E7" s="186">
        <f t="shared" si="0"/>
        <v>74.099999999999994</v>
      </c>
      <c r="F7" s="186">
        <f t="shared" si="0"/>
        <v>76.199999999999989</v>
      </c>
      <c r="G7" s="186">
        <f t="shared" si="0"/>
        <v>78.299999999999983</v>
      </c>
      <c r="H7" s="221"/>
      <c r="I7" s="45" t="s">
        <v>344</v>
      </c>
      <c r="J7" s="45" t="s">
        <v>343</v>
      </c>
      <c r="K7" s="45"/>
      <c r="L7" s="45"/>
      <c r="M7" s="45"/>
      <c r="N7" s="46"/>
    </row>
    <row r="8" spans="1:14" ht="24" customHeight="1">
      <c r="A8" s="185" t="s">
        <v>320</v>
      </c>
      <c r="B8" s="186">
        <f>C8-4</f>
        <v>70</v>
      </c>
      <c r="C8" s="186">
        <f>D8-4</f>
        <v>74</v>
      </c>
      <c r="D8" s="187">
        <v>78</v>
      </c>
      <c r="E8" s="186">
        <f>D8+4</f>
        <v>82</v>
      </c>
      <c r="F8" s="186">
        <f>E8+5</f>
        <v>87</v>
      </c>
      <c r="G8" s="186">
        <f>F8+6</f>
        <v>93</v>
      </c>
      <c r="H8" s="221"/>
      <c r="I8" s="45" t="s">
        <v>343</v>
      </c>
      <c r="J8" s="45" t="s">
        <v>343</v>
      </c>
      <c r="K8" s="45"/>
      <c r="L8" s="45"/>
      <c r="M8" s="45"/>
      <c r="N8" s="47"/>
    </row>
    <row r="9" spans="1:14" ht="24" customHeight="1">
      <c r="A9" s="185" t="s">
        <v>293</v>
      </c>
      <c r="B9" s="188">
        <f>C9-3.6</f>
        <v>90.800000000000011</v>
      </c>
      <c r="C9" s="188">
        <f>D9-3.6</f>
        <v>94.4</v>
      </c>
      <c r="D9" s="189">
        <v>98</v>
      </c>
      <c r="E9" s="188">
        <f>D9+4</f>
        <v>102</v>
      </c>
      <c r="F9" s="188">
        <f>E9+4</f>
        <v>106</v>
      </c>
      <c r="G9" s="188">
        <f>F9+4</f>
        <v>110</v>
      </c>
      <c r="H9" s="221"/>
      <c r="I9" s="45" t="s">
        <v>343</v>
      </c>
      <c r="J9" s="43" t="s">
        <v>343</v>
      </c>
      <c r="K9" s="43"/>
      <c r="L9" s="43"/>
      <c r="M9" s="43"/>
      <c r="N9" s="48"/>
    </row>
    <row r="10" spans="1:14" ht="24" customHeight="1">
      <c r="A10" s="185" t="s">
        <v>294</v>
      </c>
      <c r="B10" s="186">
        <f>C10-2.3/2</f>
        <v>27.700000000000003</v>
      </c>
      <c r="C10" s="186">
        <f>D10-2.3/2</f>
        <v>28.85</v>
      </c>
      <c r="D10" s="187">
        <v>30</v>
      </c>
      <c r="E10" s="186">
        <f>D10+2.6/2</f>
        <v>31.3</v>
      </c>
      <c r="F10" s="186">
        <f>E10+2.6/2</f>
        <v>32.6</v>
      </c>
      <c r="G10" s="186">
        <f>F10+2.6/2</f>
        <v>33.9</v>
      </c>
      <c r="H10" s="221"/>
      <c r="I10" s="45" t="s">
        <v>344</v>
      </c>
      <c r="J10" s="45" t="s">
        <v>347</v>
      </c>
      <c r="K10" s="45"/>
      <c r="L10" s="45"/>
      <c r="M10" s="45"/>
      <c r="N10" s="47"/>
    </row>
    <row r="11" spans="1:14" ht="24" customHeight="1">
      <c r="A11" s="185" t="s">
        <v>295</v>
      </c>
      <c r="B11" s="186">
        <f>C11-0.7</f>
        <v>20.6</v>
      </c>
      <c r="C11" s="186">
        <f>D11-0.7</f>
        <v>21.3</v>
      </c>
      <c r="D11" s="187">
        <v>22</v>
      </c>
      <c r="E11" s="186">
        <f>D11+0.7</f>
        <v>22.7</v>
      </c>
      <c r="F11" s="186">
        <f>E11+0.7</f>
        <v>23.4</v>
      </c>
      <c r="G11" s="186">
        <f>F11+0.9</f>
        <v>24.299999999999997</v>
      </c>
      <c r="H11" s="221"/>
      <c r="I11" s="45" t="s">
        <v>343</v>
      </c>
      <c r="J11" s="45" t="s">
        <v>343</v>
      </c>
      <c r="K11" s="45"/>
      <c r="L11" s="45"/>
      <c r="M11" s="45"/>
      <c r="N11" s="47"/>
    </row>
    <row r="12" spans="1:14" ht="24" customHeight="1">
      <c r="A12" s="185" t="s">
        <v>296</v>
      </c>
      <c r="B12" s="186">
        <f>C12-0.5</f>
        <v>17</v>
      </c>
      <c r="C12" s="186">
        <f>D12-0.5</f>
        <v>17.5</v>
      </c>
      <c r="D12" s="187">
        <v>18</v>
      </c>
      <c r="E12" s="186">
        <f t="shared" ref="E12:F12" si="1">D12+0.5</f>
        <v>18.5</v>
      </c>
      <c r="F12" s="186">
        <f t="shared" si="1"/>
        <v>19</v>
      </c>
      <c r="G12" s="186">
        <f>F12+0.7</f>
        <v>19.7</v>
      </c>
      <c r="H12" s="221"/>
      <c r="I12" s="45" t="s">
        <v>345</v>
      </c>
      <c r="J12" s="45" t="s">
        <v>343</v>
      </c>
      <c r="K12" s="45"/>
      <c r="L12" s="45"/>
      <c r="M12" s="45"/>
      <c r="N12" s="47"/>
    </row>
    <row r="13" spans="1:14" ht="24" customHeight="1">
      <c r="A13" s="185" t="s">
        <v>321</v>
      </c>
      <c r="B13" s="186">
        <f>C13-0.7</f>
        <v>27.2</v>
      </c>
      <c r="C13" s="186">
        <f>D13-0.6</f>
        <v>27.9</v>
      </c>
      <c r="D13" s="187">
        <v>28.5</v>
      </c>
      <c r="E13" s="186">
        <f>D13+0.6</f>
        <v>29.1</v>
      </c>
      <c r="F13" s="186">
        <f>E13+0.7</f>
        <v>29.8</v>
      </c>
      <c r="G13" s="186">
        <f>F13+0.6</f>
        <v>30.400000000000002</v>
      </c>
      <c r="H13" s="221"/>
      <c r="I13" s="45" t="s">
        <v>343</v>
      </c>
      <c r="J13" s="45" t="s">
        <v>348</v>
      </c>
      <c r="K13" s="45"/>
      <c r="L13" s="45"/>
      <c r="M13" s="45"/>
      <c r="N13" s="47"/>
    </row>
    <row r="14" spans="1:14" ht="24" customHeight="1">
      <c r="A14" s="185" t="s">
        <v>322</v>
      </c>
      <c r="B14" s="190">
        <f>C14-0.9</f>
        <v>36.700000000000003</v>
      </c>
      <c r="C14" s="190">
        <f>D14-0.9</f>
        <v>37.6</v>
      </c>
      <c r="D14" s="191">
        <v>38.5</v>
      </c>
      <c r="E14" s="190">
        <f>D14+1.1</f>
        <v>39.6</v>
      </c>
      <c r="F14" s="190">
        <f>E14+1.1</f>
        <v>40.700000000000003</v>
      </c>
      <c r="G14" s="190">
        <f>F14+1.1</f>
        <v>41.800000000000004</v>
      </c>
      <c r="H14" s="221"/>
      <c r="I14" s="167" t="s">
        <v>343</v>
      </c>
      <c r="J14" s="167" t="s">
        <v>343</v>
      </c>
      <c r="K14" s="167"/>
      <c r="L14" s="167"/>
      <c r="M14" s="167"/>
      <c r="N14" s="168"/>
    </row>
    <row r="15" spans="1:14" ht="24" customHeight="1">
      <c r="A15" s="185" t="s">
        <v>323</v>
      </c>
      <c r="B15" s="186">
        <f>D15-0.5</f>
        <v>13.5</v>
      </c>
      <c r="C15" s="186">
        <f>B15</f>
        <v>13.5</v>
      </c>
      <c r="D15" s="187">
        <v>14</v>
      </c>
      <c r="E15" s="186">
        <f>D15</f>
        <v>14</v>
      </c>
      <c r="F15" s="186">
        <f>D15+1.5</f>
        <v>15.5</v>
      </c>
      <c r="G15" s="186">
        <f t="shared" ref="G15:G16" si="2">F15</f>
        <v>15.5</v>
      </c>
      <c r="H15" s="222"/>
      <c r="I15" s="45" t="s">
        <v>343</v>
      </c>
      <c r="J15" s="45" t="s">
        <v>343</v>
      </c>
      <c r="K15" s="45"/>
      <c r="L15" s="169"/>
      <c r="M15" s="169"/>
      <c r="N15" s="169"/>
    </row>
    <row r="16" spans="1:14" ht="24" customHeight="1">
      <c r="A16" s="185" t="s">
        <v>324</v>
      </c>
      <c r="B16" s="186">
        <f>D16-0.5</f>
        <v>15.5</v>
      </c>
      <c r="C16" s="186">
        <f>B16</f>
        <v>15.5</v>
      </c>
      <c r="D16" s="187">
        <v>16</v>
      </c>
      <c r="E16" s="186">
        <f>D16</f>
        <v>16</v>
      </c>
      <c r="F16" s="186">
        <f>D16+1.5</f>
        <v>17.5</v>
      </c>
      <c r="G16" s="186">
        <f t="shared" si="2"/>
        <v>17.5</v>
      </c>
      <c r="H16" s="37"/>
      <c r="I16" s="45" t="s">
        <v>345</v>
      </c>
      <c r="J16" s="182">
        <v>0.1</v>
      </c>
      <c r="K16" s="170"/>
      <c r="L16" s="170"/>
      <c r="M16" s="170"/>
      <c r="N16" s="170"/>
    </row>
    <row r="17" spans="1:14" ht="24" customHeight="1">
      <c r="A17" s="185" t="s">
        <v>325</v>
      </c>
      <c r="B17" s="186">
        <f>D17</f>
        <v>4</v>
      </c>
      <c r="C17" s="186">
        <f>D17</f>
        <v>4</v>
      </c>
      <c r="D17" s="187">
        <v>4</v>
      </c>
      <c r="E17" s="186">
        <f>D17</f>
        <v>4</v>
      </c>
      <c r="F17" s="186">
        <f>D17</f>
        <v>4</v>
      </c>
      <c r="G17" s="186">
        <f>D17</f>
        <v>4</v>
      </c>
      <c r="H17" s="37"/>
      <c r="I17" s="45" t="s">
        <v>343</v>
      </c>
      <c r="J17" s="45" t="s">
        <v>343</v>
      </c>
      <c r="K17" s="170"/>
      <c r="L17" s="170"/>
      <c r="M17" s="170"/>
      <c r="N17" s="170"/>
    </row>
    <row r="18" spans="1:14" ht="24" customHeight="1">
      <c r="A18" s="185" t="s">
        <v>326</v>
      </c>
      <c r="B18" s="186">
        <f>D18</f>
        <v>4</v>
      </c>
      <c r="C18" s="186">
        <f>D18</f>
        <v>4</v>
      </c>
      <c r="D18" s="187">
        <v>4</v>
      </c>
      <c r="E18" s="186">
        <f>D18</f>
        <v>4</v>
      </c>
      <c r="F18" s="186">
        <f>D18</f>
        <v>4</v>
      </c>
      <c r="G18" s="186">
        <f>D18</f>
        <v>4</v>
      </c>
      <c r="H18" s="37"/>
      <c r="I18" s="45" t="s">
        <v>343</v>
      </c>
      <c r="J18" s="45" t="s">
        <v>343</v>
      </c>
      <c r="K18" s="171"/>
      <c r="L18" s="171"/>
      <c r="M18" s="171"/>
      <c r="N18" s="172"/>
    </row>
    <row r="19" spans="1:14" ht="26.1" customHeight="1">
      <c r="I19" s="36" t="s">
        <v>135</v>
      </c>
      <c r="J19" s="53"/>
      <c r="K19" s="36" t="s">
        <v>297</v>
      </c>
      <c r="L19" s="36"/>
      <c r="M19" s="36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6"/>
  <sheetViews>
    <sheetView zoomScale="125" zoomScaleNormal="125" workbookViewId="0">
      <selection activeCell="A15" sqref="A15:K15"/>
    </sheetView>
  </sheetViews>
  <sheetFormatPr defaultColWidth="10.375" defaultRowHeight="16.5" customHeight="1"/>
  <cols>
    <col min="1" max="1" width="11.6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1" thickBot="1">
      <c r="A1" s="229" t="s">
        <v>262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5" thickBot="1">
      <c r="A2" s="82" t="s">
        <v>52</v>
      </c>
      <c r="B2" s="230" t="s">
        <v>276</v>
      </c>
      <c r="C2" s="230"/>
      <c r="D2" s="231" t="s">
        <v>53</v>
      </c>
      <c r="E2" s="231"/>
      <c r="F2" s="230" t="s">
        <v>263</v>
      </c>
      <c r="G2" s="230"/>
      <c r="H2" s="83" t="s">
        <v>54</v>
      </c>
      <c r="I2" s="232" t="s">
        <v>283</v>
      </c>
      <c r="J2" s="232"/>
      <c r="K2" s="233"/>
    </row>
    <row r="3" spans="1:11" ht="14.25">
      <c r="A3" s="223" t="s">
        <v>55</v>
      </c>
      <c r="B3" s="224"/>
      <c r="C3" s="225"/>
      <c r="D3" s="226" t="s">
        <v>56</v>
      </c>
      <c r="E3" s="227"/>
      <c r="F3" s="227"/>
      <c r="G3" s="228"/>
      <c r="H3" s="226" t="s">
        <v>57</v>
      </c>
      <c r="I3" s="227"/>
      <c r="J3" s="227"/>
      <c r="K3" s="228"/>
    </row>
    <row r="4" spans="1:11" ht="14.25">
      <c r="A4" s="157" t="s">
        <v>58</v>
      </c>
      <c r="B4" s="240" t="s">
        <v>317</v>
      </c>
      <c r="C4" s="241"/>
      <c r="D4" s="236" t="s">
        <v>59</v>
      </c>
      <c r="E4" s="237"/>
      <c r="F4" s="242">
        <v>44773</v>
      </c>
      <c r="G4" s="243"/>
      <c r="H4" s="236" t="s">
        <v>60</v>
      </c>
      <c r="I4" s="237"/>
      <c r="J4" s="155" t="s">
        <v>61</v>
      </c>
      <c r="K4" s="156" t="s">
        <v>62</v>
      </c>
    </row>
    <row r="5" spans="1:11" ht="14.25">
      <c r="A5" s="86" t="s">
        <v>63</v>
      </c>
      <c r="B5" s="244" t="s">
        <v>333</v>
      </c>
      <c r="C5" s="245"/>
      <c r="D5" s="236" t="s">
        <v>64</v>
      </c>
      <c r="E5" s="237"/>
      <c r="F5" s="234">
        <v>44737</v>
      </c>
      <c r="G5" s="235"/>
      <c r="H5" s="236" t="s">
        <v>65</v>
      </c>
      <c r="I5" s="237"/>
      <c r="J5" s="155" t="s">
        <v>61</v>
      </c>
      <c r="K5" s="156" t="s">
        <v>62</v>
      </c>
    </row>
    <row r="6" spans="1:11" ht="14.25">
      <c r="A6" s="157" t="s">
        <v>66</v>
      </c>
      <c r="B6" s="180">
        <v>2</v>
      </c>
      <c r="C6" s="181">
        <v>6</v>
      </c>
      <c r="D6" s="86" t="s">
        <v>67</v>
      </c>
      <c r="E6" s="98"/>
      <c r="F6" s="234">
        <v>44767</v>
      </c>
      <c r="G6" s="235"/>
      <c r="H6" s="236" t="s">
        <v>68</v>
      </c>
      <c r="I6" s="237"/>
      <c r="J6" s="155" t="s">
        <v>61</v>
      </c>
      <c r="K6" s="156" t="s">
        <v>62</v>
      </c>
    </row>
    <row r="7" spans="1:11" ht="14.25">
      <c r="A7" s="157" t="s">
        <v>69</v>
      </c>
      <c r="B7" s="238">
        <v>2204</v>
      </c>
      <c r="C7" s="239"/>
      <c r="D7" s="86" t="s">
        <v>70</v>
      </c>
      <c r="E7" s="97"/>
      <c r="F7" s="234">
        <v>44768</v>
      </c>
      <c r="G7" s="235"/>
      <c r="H7" s="236" t="s">
        <v>71</v>
      </c>
      <c r="I7" s="237"/>
      <c r="J7" s="155" t="s">
        <v>61</v>
      </c>
      <c r="K7" s="156" t="s">
        <v>62</v>
      </c>
    </row>
    <row r="8" spans="1:11" ht="15" thickBot="1">
      <c r="A8" s="89" t="s">
        <v>72</v>
      </c>
      <c r="B8" s="257"/>
      <c r="C8" s="258"/>
      <c r="D8" s="255" t="s">
        <v>73</v>
      </c>
      <c r="E8" s="256"/>
      <c r="F8" s="269">
        <v>44770</v>
      </c>
      <c r="G8" s="270"/>
      <c r="H8" s="255" t="s">
        <v>74</v>
      </c>
      <c r="I8" s="256"/>
      <c r="J8" s="161" t="s">
        <v>61</v>
      </c>
      <c r="K8" s="162" t="s">
        <v>62</v>
      </c>
    </row>
    <row r="9" spans="1:11" ht="15" thickBot="1">
      <c r="A9" s="289" t="s">
        <v>278</v>
      </c>
      <c r="B9" s="290"/>
      <c r="C9" s="290"/>
      <c r="D9" s="290"/>
      <c r="E9" s="290"/>
      <c r="F9" s="290"/>
      <c r="G9" s="290"/>
      <c r="H9" s="290"/>
      <c r="I9" s="290"/>
      <c r="J9" s="290"/>
      <c r="K9" s="291"/>
    </row>
    <row r="10" spans="1:11" ht="15" thickBot="1">
      <c r="A10" s="260" t="s">
        <v>75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spans="1:11" ht="14.25">
      <c r="A11" s="107" t="s">
        <v>76</v>
      </c>
      <c r="B11" s="108" t="s">
        <v>77</v>
      </c>
      <c r="C11" s="109" t="s">
        <v>78</v>
      </c>
      <c r="D11" s="110"/>
      <c r="E11" s="111" t="s">
        <v>79</v>
      </c>
      <c r="F11" s="108" t="s">
        <v>77</v>
      </c>
      <c r="G11" s="109" t="s">
        <v>78</v>
      </c>
      <c r="H11" s="109" t="s">
        <v>80</v>
      </c>
      <c r="I11" s="111" t="s">
        <v>81</v>
      </c>
      <c r="J11" s="108" t="s">
        <v>77</v>
      </c>
      <c r="K11" s="124" t="s">
        <v>78</v>
      </c>
    </row>
    <row r="12" spans="1:11" ht="14.25">
      <c r="A12" s="86" t="s">
        <v>82</v>
      </c>
      <c r="B12" s="95" t="s">
        <v>77</v>
      </c>
      <c r="C12" s="155" t="s">
        <v>78</v>
      </c>
      <c r="D12" s="97"/>
      <c r="E12" s="98" t="s">
        <v>83</v>
      </c>
      <c r="F12" s="95" t="s">
        <v>77</v>
      </c>
      <c r="G12" s="155" t="s">
        <v>78</v>
      </c>
      <c r="H12" s="155" t="s">
        <v>80</v>
      </c>
      <c r="I12" s="98" t="s">
        <v>84</v>
      </c>
      <c r="J12" s="95" t="s">
        <v>77</v>
      </c>
      <c r="K12" s="156" t="s">
        <v>78</v>
      </c>
    </row>
    <row r="13" spans="1:11" ht="14.25">
      <c r="A13" s="86" t="s">
        <v>85</v>
      </c>
      <c r="B13" s="95" t="s">
        <v>77</v>
      </c>
      <c r="C13" s="155" t="s">
        <v>78</v>
      </c>
      <c r="D13" s="97"/>
      <c r="E13" s="98" t="s">
        <v>86</v>
      </c>
      <c r="F13" s="155" t="s">
        <v>87</v>
      </c>
      <c r="G13" s="155" t="s">
        <v>88</v>
      </c>
      <c r="H13" s="155" t="s">
        <v>80</v>
      </c>
      <c r="I13" s="98" t="s">
        <v>89</v>
      </c>
      <c r="J13" s="95" t="s">
        <v>77</v>
      </c>
      <c r="K13" s="156" t="s">
        <v>78</v>
      </c>
    </row>
    <row r="14" spans="1:11" ht="15" thickBot="1">
      <c r="A14" s="255" t="s">
        <v>90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9"/>
    </row>
    <row r="15" spans="1:11" ht="15" thickBot="1">
      <c r="A15" s="260" t="s">
        <v>91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spans="1:11" ht="14.25">
      <c r="A16" s="112" t="s">
        <v>92</v>
      </c>
      <c r="B16" s="109" t="s">
        <v>87</v>
      </c>
      <c r="C16" s="109" t="s">
        <v>88</v>
      </c>
      <c r="D16" s="113"/>
      <c r="E16" s="114" t="s">
        <v>93</v>
      </c>
      <c r="F16" s="109" t="s">
        <v>87</v>
      </c>
      <c r="G16" s="109" t="s">
        <v>88</v>
      </c>
      <c r="H16" s="115"/>
      <c r="I16" s="114" t="s">
        <v>94</v>
      </c>
      <c r="J16" s="109" t="s">
        <v>87</v>
      </c>
      <c r="K16" s="124" t="s">
        <v>88</v>
      </c>
    </row>
    <row r="17" spans="1:22" ht="16.5" customHeight="1">
      <c r="A17" s="159" t="s">
        <v>95</v>
      </c>
      <c r="B17" s="155" t="s">
        <v>87</v>
      </c>
      <c r="C17" s="155" t="s">
        <v>88</v>
      </c>
      <c r="D17" s="158"/>
      <c r="E17" s="160" t="s">
        <v>96</v>
      </c>
      <c r="F17" s="155" t="s">
        <v>87</v>
      </c>
      <c r="G17" s="155" t="s">
        <v>88</v>
      </c>
      <c r="H17" s="116"/>
      <c r="I17" s="160" t="s">
        <v>97</v>
      </c>
      <c r="J17" s="155" t="s">
        <v>87</v>
      </c>
      <c r="K17" s="156" t="s">
        <v>88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thickBot="1">
      <c r="A18" s="263" t="s">
        <v>98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s="106" customFormat="1" ht="18" customHeight="1" thickBot="1">
      <c r="A19" s="260" t="s">
        <v>99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spans="1:22" ht="16.5" customHeight="1">
      <c r="A20" s="266" t="s">
        <v>100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17" t="s">
        <v>101</v>
      </c>
      <c r="B21" s="160" t="s">
        <v>102</v>
      </c>
      <c r="C21" s="160" t="s">
        <v>103</v>
      </c>
      <c r="D21" s="160" t="s">
        <v>104</v>
      </c>
      <c r="E21" s="160" t="s">
        <v>105</v>
      </c>
      <c r="F21" s="160" t="s">
        <v>106</v>
      </c>
      <c r="G21" s="160" t="s">
        <v>107</v>
      </c>
      <c r="H21" s="160" t="s">
        <v>108</v>
      </c>
      <c r="I21" s="160" t="s">
        <v>109</v>
      </c>
      <c r="J21" s="160" t="s">
        <v>110</v>
      </c>
      <c r="K21" s="163" t="s">
        <v>111</v>
      </c>
    </row>
    <row r="22" spans="1:22" ht="16.5" customHeight="1">
      <c r="A22" s="88" t="s">
        <v>284</v>
      </c>
      <c r="B22" s="118"/>
      <c r="C22" s="164">
        <v>2</v>
      </c>
      <c r="D22" s="164">
        <v>81</v>
      </c>
      <c r="E22" s="164">
        <v>298</v>
      </c>
      <c r="F22" s="164">
        <v>416</v>
      </c>
      <c r="G22" s="164">
        <v>256</v>
      </c>
      <c r="H22" s="164">
        <v>151</v>
      </c>
      <c r="I22" s="164"/>
      <c r="J22" s="118"/>
      <c r="K22" s="126"/>
    </row>
    <row r="23" spans="1:22" ht="16.5" customHeight="1">
      <c r="A23" s="88" t="s">
        <v>298</v>
      </c>
      <c r="B23" s="118"/>
      <c r="C23" s="164"/>
      <c r="D23" s="164">
        <v>50</v>
      </c>
      <c r="E23" s="164">
        <v>240</v>
      </c>
      <c r="F23" s="164">
        <v>360</v>
      </c>
      <c r="G23" s="164">
        <v>220</v>
      </c>
      <c r="H23" s="164">
        <v>130</v>
      </c>
      <c r="I23" s="164"/>
      <c r="J23" s="118"/>
      <c r="K23" s="127"/>
    </row>
    <row r="24" spans="1:22" ht="16.5" customHeight="1">
      <c r="A24" s="88"/>
      <c r="B24" s="118"/>
      <c r="C24" s="118"/>
      <c r="D24" s="164"/>
      <c r="E24" s="164"/>
      <c r="F24" s="164"/>
      <c r="G24" s="164"/>
      <c r="H24" s="164"/>
      <c r="I24" s="164"/>
      <c r="J24" s="118"/>
      <c r="K24" s="127"/>
    </row>
    <row r="25" spans="1:22" ht="16.5" customHeight="1">
      <c r="A25" s="88"/>
      <c r="B25" s="118"/>
      <c r="C25" s="118"/>
      <c r="D25" s="118"/>
      <c r="E25" s="118"/>
      <c r="F25" s="118"/>
      <c r="G25" s="118"/>
      <c r="H25" s="118"/>
      <c r="I25" s="118"/>
      <c r="J25" s="118"/>
      <c r="K25" s="128"/>
    </row>
    <row r="26" spans="1:22" ht="16.5" customHeight="1">
      <c r="A26" s="88"/>
      <c r="B26" s="118"/>
      <c r="C26" s="118"/>
      <c r="D26" s="164"/>
      <c r="E26" s="164"/>
      <c r="F26" s="164"/>
      <c r="G26" s="164"/>
      <c r="H26" s="164"/>
      <c r="I26" s="164"/>
      <c r="J26" s="118"/>
      <c r="K26" s="128"/>
    </row>
    <row r="27" spans="1:22" ht="16.5" customHeight="1">
      <c r="A27" s="88"/>
      <c r="B27" s="118"/>
      <c r="C27" s="118"/>
      <c r="D27" s="118"/>
      <c r="E27" s="118"/>
      <c r="F27" s="118"/>
      <c r="G27" s="118"/>
      <c r="H27" s="118"/>
      <c r="I27" s="118"/>
      <c r="J27" s="118"/>
      <c r="K27" s="128"/>
    </row>
    <row r="28" spans="1:22" ht="16.5" customHeight="1" thickBot="1">
      <c r="A28" s="88"/>
      <c r="B28" s="118"/>
      <c r="C28" s="165" t="s">
        <v>285</v>
      </c>
      <c r="D28" s="165" t="s">
        <v>285</v>
      </c>
      <c r="E28" s="165" t="s">
        <v>285</v>
      </c>
      <c r="F28" s="165" t="s">
        <v>285</v>
      </c>
      <c r="G28" s="165" t="s">
        <v>285</v>
      </c>
      <c r="H28" s="165" t="s">
        <v>285</v>
      </c>
      <c r="I28" s="165"/>
      <c r="J28" s="118"/>
      <c r="K28" s="166"/>
    </row>
    <row r="29" spans="1:22" ht="18" customHeight="1" thickBot="1">
      <c r="A29" s="246" t="s">
        <v>112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22" ht="18.75" customHeight="1">
      <c r="A30" s="249" t="s">
        <v>264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22" ht="18.75" customHeight="1" thickBot="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54"/>
    </row>
    <row r="32" spans="1:22" ht="18" customHeight="1" thickBot="1">
      <c r="A32" s="246" t="s">
        <v>113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spans="1:11" ht="14.25">
      <c r="A33" s="286" t="s">
        <v>114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15" thickBot="1">
      <c r="A34" s="275" t="s">
        <v>115</v>
      </c>
      <c r="B34" s="276"/>
      <c r="C34" s="155" t="s">
        <v>61</v>
      </c>
      <c r="D34" s="155" t="s">
        <v>62</v>
      </c>
      <c r="E34" s="277" t="s">
        <v>116</v>
      </c>
      <c r="F34" s="278"/>
      <c r="G34" s="278"/>
      <c r="H34" s="278"/>
      <c r="I34" s="278"/>
      <c r="J34" s="278"/>
      <c r="K34" s="279"/>
    </row>
    <row r="35" spans="1:11" ht="15" thickBot="1">
      <c r="A35" s="271" t="s">
        <v>117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spans="1:11" ht="14.25">
      <c r="A36" s="280" t="s">
        <v>334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14.25">
      <c r="A37" s="272" t="s">
        <v>335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14.25">
      <c r="A38" s="272" t="s">
        <v>336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4.25">
      <c r="A39" s="272" t="s">
        <v>337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4.25">
      <c r="A40" s="272" t="s">
        <v>338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4.25">
      <c r="A41" s="272" t="s">
        <v>339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14.25">
      <c r="A42" s="272" t="s">
        <v>340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4.25">
      <c r="A43" s="272" t="s">
        <v>341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4.25">
      <c r="A44" s="272" t="s">
        <v>265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4"/>
    </row>
    <row r="45" spans="1:11" ht="14.25">
      <c r="A45" s="272" t="s">
        <v>342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5" thickBot="1">
      <c r="A46" s="297" t="s">
        <v>266</v>
      </c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5" thickBot="1">
      <c r="A47" s="260" t="s">
        <v>119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14.25">
      <c r="A48" s="112" t="s">
        <v>120</v>
      </c>
      <c r="B48" s="109" t="s">
        <v>87</v>
      </c>
      <c r="C48" s="109" t="s">
        <v>88</v>
      </c>
      <c r="D48" s="109" t="s">
        <v>80</v>
      </c>
      <c r="E48" s="114" t="s">
        <v>121</v>
      </c>
      <c r="F48" s="109" t="s">
        <v>87</v>
      </c>
      <c r="G48" s="109" t="s">
        <v>88</v>
      </c>
      <c r="H48" s="109" t="s">
        <v>80</v>
      </c>
      <c r="I48" s="114" t="s">
        <v>122</v>
      </c>
      <c r="J48" s="109" t="s">
        <v>87</v>
      </c>
      <c r="K48" s="124" t="s">
        <v>88</v>
      </c>
    </row>
    <row r="49" spans="1:11" ht="14.25">
      <c r="A49" s="159" t="s">
        <v>79</v>
      </c>
      <c r="B49" s="155" t="s">
        <v>87</v>
      </c>
      <c r="C49" s="155" t="s">
        <v>88</v>
      </c>
      <c r="D49" s="155" t="s">
        <v>80</v>
      </c>
      <c r="E49" s="160" t="s">
        <v>86</v>
      </c>
      <c r="F49" s="155" t="s">
        <v>87</v>
      </c>
      <c r="G49" s="155" t="s">
        <v>88</v>
      </c>
      <c r="H49" s="155" t="s">
        <v>80</v>
      </c>
      <c r="I49" s="160" t="s">
        <v>97</v>
      </c>
      <c r="J49" s="155" t="s">
        <v>87</v>
      </c>
      <c r="K49" s="156" t="s">
        <v>88</v>
      </c>
    </row>
    <row r="50" spans="1:11" ht="15" thickBot="1">
      <c r="A50" s="255" t="s">
        <v>90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9"/>
    </row>
    <row r="51" spans="1:11" ht="15" thickBot="1">
      <c r="A51" s="271" t="s">
        <v>123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</row>
    <row r="52" spans="1:11" ht="15" thickBot="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15" thickBot="1">
      <c r="A53" s="119" t="s">
        <v>124</v>
      </c>
      <c r="B53" s="292"/>
      <c r="C53" s="292"/>
      <c r="D53" s="120" t="s">
        <v>126</v>
      </c>
      <c r="E53" s="121" t="s">
        <v>279</v>
      </c>
      <c r="F53" s="122" t="s">
        <v>127</v>
      </c>
      <c r="G53" s="123">
        <v>44720</v>
      </c>
      <c r="H53" s="293" t="s">
        <v>128</v>
      </c>
      <c r="I53" s="294"/>
      <c r="J53" s="295" t="s">
        <v>286</v>
      </c>
      <c r="K53" s="296"/>
    </row>
    <row r="54" spans="1:11" ht="15" thickBot="1">
      <c r="A54" s="271" t="s">
        <v>129</v>
      </c>
      <c r="B54" s="271"/>
      <c r="C54" s="271"/>
      <c r="D54" s="271"/>
      <c r="E54" s="271"/>
      <c r="F54" s="271"/>
      <c r="G54" s="271"/>
      <c r="H54" s="271"/>
      <c r="I54" s="271"/>
      <c r="J54" s="271"/>
      <c r="K54" s="271"/>
    </row>
    <row r="55" spans="1:11" ht="15" thickBot="1">
      <c r="A55" s="283"/>
      <c r="B55" s="284"/>
      <c r="C55" s="284"/>
      <c r="D55" s="284"/>
      <c r="E55" s="284"/>
      <c r="F55" s="284"/>
      <c r="G55" s="284"/>
      <c r="H55" s="284"/>
      <c r="I55" s="284"/>
      <c r="J55" s="284"/>
      <c r="K55" s="285"/>
    </row>
    <row r="56" spans="1:11" ht="15" thickBot="1">
      <c r="A56" s="119" t="s">
        <v>124</v>
      </c>
      <c r="B56" s="292"/>
      <c r="C56" s="292"/>
      <c r="D56" s="120" t="s">
        <v>126</v>
      </c>
      <c r="E56" s="121" t="s">
        <v>279</v>
      </c>
      <c r="F56" s="122" t="s">
        <v>130</v>
      </c>
      <c r="G56" s="123">
        <v>44720</v>
      </c>
      <c r="H56" s="293" t="s">
        <v>128</v>
      </c>
      <c r="I56" s="294"/>
      <c r="J56" s="295" t="s">
        <v>286</v>
      </c>
      <c r="K56" s="296"/>
    </row>
  </sheetData>
  <mergeCells count="63"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37" workbookViewId="0">
      <selection activeCell="J53" sqref="J53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1" ht="22.5" customHeight="1">
      <c r="A1" s="364" t="s">
        <v>138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7.25" customHeight="1">
      <c r="A2" s="82" t="s">
        <v>52</v>
      </c>
      <c r="B2" s="230" t="s">
        <v>276</v>
      </c>
      <c r="C2" s="230"/>
      <c r="D2" s="231" t="s">
        <v>53</v>
      </c>
      <c r="E2" s="231"/>
      <c r="F2" s="230" t="s">
        <v>263</v>
      </c>
      <c r="G2" s="230"/>
      <c r="H2" s="83" t="s">
        <v>54</v>
      </c>
      <c r="I2" s="232" t="s">
        <v>349</v>
      </c>
      <c r="J2" s="232"/>
      <c r="K2" s="233"/>
    </row>
    <row r="3" spans="1:11" ht="16.5" customHeight="1">
      <c r="A3" s="223" t="s">
        <v>55</v>
      </c>
      <c r="B3" s="224"/>
      <c r="C3" s="225"/>
      <c r="D3" s="226" t="s">
        <v>56</v>
      </c>
      <c r="E3" s="227"/>
      <c r="F3" s="227"/>
      <c r="G3" s="228"/>
      <c r="H3" s="226" t="s">
        <v>57</v>
      </c>
      <c r="I3" s="227"/>
      <c r="J3" s="227"/>
      <c r="K3" s="228"/>
    </row>
    <row r="4" spans="1:11" ht="16.5" customHeight="1">
      <c r="A4" s="194" t="s">
        <v>58</v>
      </c>
      <c r="B4" s="240" t="s">
        <v>317</v>
      </c>
      <c r="C4" s="241"/>
      <c r="D4" s="236" t="s">
        <v>59</v>
      </c>
      <c r="E4" s="237"/>
      <c r="F4" s="242">
        <v>44773</v>
      </c>
      <c r="G4" s="243"/>
      <c r="H4" s="236" t="s">
        <v>139</v>
      </c>
      <c r="I4" s="237"/>
      <c r="J4" s="96" t="s">
        <v>61</v>
      </c>
      <c r="K4" s="104" t="s">
        <v>62</v>
      </c>
    </row>
    <row r="5" spans="1:11" ht="16.5" customHeight="1">
      <c r="A5" s="86" t="s">
        <v>63</v>
      </c>
      <c r="B5" s="244" t="s">
        <v>333</v>
      </c>
      <c r="C5" s="245"/>
      <c r="D5" s="236" t="s">
        <v>64</v>
      </c>
      <c r="E5" s="237"/>
      <c r="F5" s="234">
        <v>44737</v>
      </c>
      <c r="G5" s="235"/>
      <c r="H5" s="236" t="s">
        <v>140</v>
      </c>
      <c r="I5" s="237"/>
      <c r="J5" s="96" t="s">
        <v>61</v>
      </c>
      <c r="K5" s="104" t="s">
        <v>62</v>
      </c>
    </row>
    <row r="6" spans="1:11" ht="16.5" customHeight="1">
      <c r="A6" s="194" t="s">
        <v>66</v>
      </c>
      <c r="B6" s="195">
        <v>2</v>
      </c>
      <c r="C6" s="196">
        <v>6</v>
      </c>
      <c r="D6" s="86" t="s">
        <v>67</v>
      </c>
      <c r="E6" s="98"/>
      <c r="F6" s="234">
        <v>44767</v>
      </c>
      <c r="G6" s="235"/>
      <c r="H6" s="361" t="s">
        <v>141</v>
      </c>
      <c r="I6" s="362"/>
      <c r="J6" s="362"/>
      <c r="K6" s="363"/>
    </row>
    <row r="7" spans="1:11" ht="16.5" customHeight="1">
      <c r="A7" s="194" t="s">
        <v>69</v>
      </c>
      <c r="B7" s="238">
        <v>2204</v>
      </c>
      <c r="C7" s="239"/>
      <c r="D7" s="86" t="s">
        <v>70</v>
      </c>
      <c r="E7" s="97"/>
      <c r="F7" s="234">
        <v>44768</v>
      </c>
      <c r="G7" s="235"/>
      <c r="H7" s="360"/>
      <c r="I7" s="244"/>
      <c r="J7" s="244"/>
      <c r="K7" s="245"/>
    </row>
    <row r="8" spans="1:11" ht="16.5" customHeight="1">
      <c r="A8" s="89" t="s">
        <v>72</v>
      </c>
      <c r="B8" s="257"/>
      <c r="C8" s="258"/>
      <c r="D8" s="255" t="s">
        <v>73</v>
      </c>
      <c r="E8" s="256"/>
      <c r="F8" s="269">
        <v>44770</v>
      </c>
      <c r="G8" s="270"/>
      <c r="H8" s="255"/>
      <c r="I8" s="256"/>
      <c r="J8" s="256"/>
      <c r="K8" s="259"/>
    </row>
    <row r="9" spans="1:11" ht="16.5" customHeight="1">
      <c r="A9" s="340" t="s">
        <v>142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spans="1:11" ht="16.5" customHeight="1">
      <c r="A10" s="90" t="s">
        <v>76</v>
      </c>
      <c r="B10" s="91" t="s">
        <v>77</v>
      </c>
      <c r="C10" s="92" t="s">
        <v>78</v>
      </c>
      <c r="D10" s="93"/>
      <c r="E10" s="94" t="s">
        <v>81</v>
      </c>
      <c r="F10" s="91" t="s">
        <v>77</v>
      </c>
      <c r="G10" s="92" t="s">
        <v>78</v>
      </c>
      <c r="H10" s="91"/>
      <c r="I10" s="94" t="s">
        <v>79</v>
      </c>
      <c r="J10" s="91" t="s">
        <v>77</v>
      </c>
      <c r="K10" s="105" t="s">
        <v>78</v>
      </c>
    </row>
    <row r="11" spans="1:11" ht="16.5" customHeight="1">
      <c r="A11" s="86" t="s">
        <v>82</v>
      </c>
      <c r="B11" s="95" t="s">
        <v>77</v>
      </c>
      <c r="C11" s="96" t="s">
        <v>78</v>
      </c>
      <c r="D11" s="97"/>
      <c r="E11" s="98" t="s">
        <v>84</v>
      </c>
      <c r="F11" s="95" t="s">
        <v>77</v>
      </c>
      <c r="G11" s="96" t="s">
        <v>78</v>
      </c>
      <c r="H11" s="95"/>
      <c r="I11" s="98" t="s">
        <v>89</v>
      </c>
      <c r="J11" s="95" t="s">
        <v>77</v>
      </c>
      <c r="K11" s="104" t="s">
        <v>78</v>
      </c>
    </row>
    <row r="12" spans="1:11" ht="16.5" customHeight="1">
      <c r="A12" s="255" t="s">
        <v>116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9"/>
    </row>
    <row r="13" spans="1:11" ht="16.5" customHeight="1">
      <c r="A13" s="348" t="s">
        <v>143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1" ht="16.5" customHeight="1">
      <c r="A14" s="349"/>
      <c r="B14" s="350"/>
      <c r="C14" s="350"/>
      <c r="D14" s="350"/>
      <c r="E14" s="350"/>
      <c r="F14" s="350"/>
      <c r="G14" s="350"/>
      <c r="H14" s="350"/>
      <c r="I14" s="351"/>
      <c r="J14" s="351"/>
      <c r="K14" s="352"/>
    </row>
    <row r="15" spans="1:11" ht="16.5" customHeight="1">
      <c r="A15" s="353"/>
      <c r="B15" s="354"/>
      <c r="C15" s="354"/>
      <c r="D15" s="355"/>
      <c r="E15" s="356"/>
      <c r="F15" s="354"/>
      <c r="G15" s="354"/>
      <c r="H15" s="355"/>
      <c r="I15" s="357"/>
      <c r="J15" s="358"/>
      <c r="K15" s="359"/>
    </row>
    <row r="16" spans="1:11" ht="16.5" customHeight="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ht="16.5" customHeight="1">
      <c r="A17" s="348" t="s">
        <v>144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1:11" ht="16.5" customHeight="1">
      <c r="A18" s="349"/>
      <c r="B18" s="350"/>
      <c r="C18" s="350"/>
      <c r="D18" s="350"/>
      <c r="E18" s="350"/>
      <c r="F18" s="350"/>
      <c r="G18" s="350"/>
      <c r="H18" s="350"/>
      <c r="I18" s="351"/>
      <c r="J18" s="351"/>
      <c r="K18" s="352"/>
    </row>
    <row r="19" spans="1:11" ht="16.5" customHeight="1">
      <c r="A19" s="353"/>
      <c r="B19" s="354"/>
      <c r="C19" s="354"/>
      <c r="D19" s="355"/>
      <c r="E19" s="356"/>
      <c r="F19" s="354"/>
      <c r="G19" s="354"/>
      <c r="H19" s="355"/>
      <c r="I19" s="357"/>
      <c r="J19" s="358"/>
      <c r="K19" s="359"/>
    </row>
    <row r="20" spans="1:11" ht="16.5" customHeight="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ht="16.5" customHeight="1">
      <c r="A21" s="344" t="s">
        <v>113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ht="16.5" customHeight="1">
      <c r="A22" s="345" t="s">
        <v>114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ht="16.5" customHeight="1">
      <c r="A23" s="275" t="s">
        <v>115</v>
      </c>
      <c r="B23" s="276"/>
      <c r="C23" s="96" t="s">
        <v>61</v>
      </c>
      <c r="D23" s="96" t="s">
        <v>62</v>
      </c>
      <c r="E23" s="335"/>
      <c r="F23" s="335"/>
      <c r="G23" s="335"/>
      <c r="H23" s="335"/>
      <c r="I23" s="335"/>
      <c r="J23" s="335"/>
      <c r="K23" s="336"/>
    </row>
    <row r="24" spans="1:11" ht="16.5" customHeight="1">
      <c r="A24" s="337" t="s">
        <v>260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</row>
    <row r="25" spans="1:11" ht="16.5" customHeigh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>
      <c r="A26" s="340" t="s">
        <v>119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ht="16.5" customHeight="1">
      <c r="A27" s="84" t="s">
        <v>120</v>
      </c>
      <c r="B27" s="92" t="s">
        <v>87</v>
      </c>
      <c r="C27" s="92" t="s">
        <v>88</v>
      </c>
      <c r="D27" s="92" t="s">
        <v>80</v>
      </c>
      <c r="E27" s="85" t="s">
        <v>121</v>
      </c>
      <c r="F27" s="92" t="s">
        <v>87</v>
      </c>
      <c r="G27" s="92" t="s">
        <v>88</v>
      </c>
      <c r="H27" s="92" t="s">
        <v>80</v>
      </c>
      <c r="I27" s="85" t="s">
        <v>122</v>
      </c>
      <c r="J27" s="92" t="s">
        <v>87</v>
      </c>
      <c r="K27" s="105" t="s">
        <v>88</v>
      </c>
    </row>
    <row r="28" spans="1:11" ht="16.5" customHeight="1">
      <c r="A28" s="87" t="s">
        <v>79</v>
      </c>
      <c r="B28" s="96" t="s">
        <v>87</v>
      </c>
      <c r="C28" s="96" t="s">
        <v>88</v>
      </c>
      <c r="D28" s="96" t="s">
        <v>80</v>
      </c>
      <c r="E28" s="99" t="s">
        <v>86</v>
      </c>
      <c r="F28" s="96" t="s">
        <v>87</v>
      </c>
      <c r="G28" s="96" t="s">
        <v>88</v>
      </c>
      <c r="H28" s="96" t="s">
        <v>80</v>
      </c>
      <c r="I28" s="99" t="s">
        <v>97</v>
      </c>
      <c r="J28" s="96" t="s">
        <v>87</v>
      </c>
      <c r="K28" s="104" t="s">
        <v>88</v>
      </c>
    </row>
    <row r="29" spans="1:11" ht="16.5" customHeight="1">
      <c r="A29" s="236" t="s">
        <v>90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ht="16.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6.5" customHeight="1">
      <c r="A31" s="316" t="s">
        <v>145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17.25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 ht="17.25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17.25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17.25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17.25" customHeight="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17.25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17.25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17.25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17.25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17.25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7.25" customHeight="1">
      <c r="A43" s="327" t="s">
        <v>118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6.5" customHeight="1">
      <c r="A44" s="316" t="s">
        <v>146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17" t="s">
        <v>116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>
      <c r="A48" s="100" t="s">
        <v>124</v>
      </c>
      <c r="B48" s="312" t="s">
        <v>125</v>
      </c>
      <c r="C48" s="312"/>
      <c r="D48" s="101" t="s">
        <v>126</v>
      </c>
      <c r="E48" s="102" t="s">
        <v>350</v>
      </c>
      <c r="F48" s="101" t="s">
        <v>127</v>
      </c>
      <c r="G48" s="103"/>
      <c r="H48" s="313" t="s">
        <v>128</v>
      </c>
      <c r="I48" s="313"/>
      <c r="J48" s="312" t="s">
        <v>351</v>
      </c>
      <c r="K48" s="323"/>
    </row>
    <row r="49" spans="1:11" ht="16.5" customHeight="1">
      <c r="A49" s="303" t="s">
        <v>129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>
      <c r="A52" s="100" t="s">
        <v>124</v>
      </c>
      <c r="B52" s="312" t="s">
        <v>125</v>
      </c>
      <c r="C52" s="312"/>
      <c r="D52" s="101" t="s">
        <v>126</v>
      </c>
      <c r="E52" s="101" t="s">
        <v>350</v>
      </c>
      <c r="F52" s="101" t="s">
        <v>127</v>
      </c>
      <c r="G52" s="101"/>
      <c r="H52" s="313" t="s">
        <v>128</v>
      </c>
      <c r="I52" s="313"/>
      <c r="J52" s="314" t="s">
        <v>351</v>
      </c>
      <c r="K52" s="31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zoomScale="90" zoomScaleNormal="90" workbookViewId="0">
      <selection activeCell="M6" sqref="M6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 thickBo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 thickTop="1">
      <c r="A2" s="16" t="s">
        <v>58</v>
      </c>
      <c r="B2" s="210" t="s">
        <v>317</v>
      </c>
      <c r="C2" s="210"/>
      <c r="D2" s="17" t="s">
        <v>63</v>
      </c>
      <c r="E2" s="210" t="s">
        <v>333</v>
      </c>
      <c r="F2" s="210"/>
      <c r="G2" s="210"/>
      <c r="H2" s="220"/>
      <c r="I2" s="38" t="s">
        <v>54</v>
      </c>
      <c r="J2" s="210" t="s">
        <v>277</v>
      </c>
      <c r="K2" s="210"/>
      <c r="L2" s="210"/>
      <c r="M2" s="210"/>
      <c r="N2" s="211"/>
    </row>
    <row r="3" spans="1:14" ht="29.1" customHeight="1">
      <c r="A3" s="217" t="s">
        <v>132</v>
      </c>
      <c r="B3" s="212" t="s">
        <v>133</v>
      </c>
      <c r="C3" s="213"/>
      <c r="D3" s="213"/>
      <c r="E3" s="213"/>
      <c r="F3" s="213"/>
      <c r="G3" s="214"/>
      <c r="H3" s="221"/>
      <c r="I3" s="215" t="s">
        <v>134</v>
      </c>
      <c r="J3" s="215"/>
      <c r="K3" s="215"/>
      <c r="L3" s="215"/>
      <c r="M3" s="215"/>
      <c r="N3" s="216"/>
    </row>
    <row r="4" spans="1:14" ht="29.1" customHeight="1">
      <c r="A4" s="218"/>
      <c r="B4" s="193" t="s">
        <v>103</v>
      </c>
      <c r="C4" s="193" t="s">
        <v>104</v>
      </c>
      <c r="D4" s="192" t="s">
        <v>105</v>
      </c>
      <c r="E4" s="193" t="s">
        <v>106</v>
      </c>
      <c r="F4" s="193" t="s">
        <v>107</v>
      </c>
      <c r="G4" s="193" t="s">
        <v>108</v>
      </c>
      <c r="H4" s="221"/>
      <c r="I4" s="153" t="s">
        <v>255</v>
      </c>
      <c r="J4" s="153" t="s">
        <v>256</v>
      </c>
      <c r="K4" s="153" t="s">
        <v>257</v>
      </c>
      <c r="L4" s="153" t="s">
        <v>258</v>
      </c>
      <c r="M4" s="153" t="s">
        <v>259</v>
      </c>
      <c r="N4" s="40"/>
    </row>
    <row r="5" spans="1:14" ht="29.1" customHeight="1">
      <c r="A5" s="219"/>
      <c r="B5" s="193" t="s">
        <v>327</v>
      </c>
      <c r="C5" s="193" t="s">
        <v>328</v>
      </c>
      <c r="D5" s="193" t="s">
        <v>329</v>
      </c>
      <c r="E5" s="193" t="s">
        <v>330</v>
      </c>
      <c r="F5" s="193" t="s">
        <v>331</v>
      </c>
      <c r="G5" s="193" t="s">
        <v>332</v>
      </c>
      <c r="H5" s="221"/>
      <c r="I5" s="154"/>
      <c r="J5" s="154"/>
      <c r="K5" s="154"/>
      <c r="L5" s="154"/>
      <c r="M5" s="154"/>
      <c r="N5" s="42"/>
    </row>
    <row r="6" spans="1:14" ht="29.1" customHeight="1">
      <c r="A6" s="185" t="s">
        <v>318</v>
      </c>
      <c r="B6" s="186">
        <f>C6-2.1</f>
        <v>94.800000000000011</v>
      </c>
      <c r="C6" s="186">
        <f>D6-2.1</f>
        <v>96.9</v>
      </c>
      <c r="D6" s="187">
        <v>99</v>
      </c>
      <c r="E6" s="186">
        <f t="shared" ref="E6:G7" si="0">D6+2.1</f>
        <v>101.1</v>
      </c>
      <c r="F6" s="186">
        <f t="shared" si="0"/>
        <v>103.19999999999999</v>
      </c>
      <c r="G6" s="186">
        <f t="shared" si="0"/>
        <v>105.29999999999998</v>
      </c>
      <c r="H6" s="221"/>
      <c r="I6" s="43"/>
      <c r="J6" s="43"/>
      <c r="K6" s="43"/>
      <c r="L6" s="43"/>
      <c r="M6" s="43"/>
      <c r="N6" s="44"/>
    </row>
    <row r="7" spans="1:14" ht="29.1" customHeight="1">
      <c r="A7" s="185" t="s">
        <v>319</v>
      </c>
      <c r="B7" s="186">
        <f>C7-2.1</f>
        <v>67.800000000000011</v>
      </c>
      <c r="C7" s="186">
        <f>D7-2.1</f>
        <v>69.900000000000006</v>
      </c>
      <c r="D7" s="187">
        <v>72</v>
      </c>
      <c r="E7" s="186">
        <f t="shared" si="0"/>
        <v>74.099999999999994</v>
      </c>
      <c r="F7" s="186">
        <f t="shared" si="0"/>
        <v>76.199999999999989</v>
      </c>
      <c r="G7" s="186">
        <f t="shared" si="0"/>
        <v>78.299999999999983</v>
      </c>
      <c r="H7" s="221"/>
      <c r="I7" s="45"/>
      <c r="J7" s="45"/>
      <c r="K7" s="45"/>
      <c r="L7" s="45"/>
      <c r="M7" s="45"/>
      <c r="N7" s="46"/>
    </row>
    <row r="8" spans="1:14" ht="29.1" customHeight="1">
      <c r="A8" s="185" t="s">
        <v>320</v>
      </c>
      <c r="B8" s="186">
        <f>C8-4</f>
        <v>70</v>
      </c>
      <c r="C8" s="186">
        <f>D8-4</f>
        <v>74</v>
      </c>
      <c r="D8" s="187">
        <v>78</v>
      </c>
      <c r="E8" s="186">
        <f>D8+4</f>
        <v>82</v>
      </c>
      <c r="F8" s="186">
        <f>E8+5</f>
        <v>87</v>
      </c>
      <c r="G8" s="186">
        <f>F8+6</f>
        <v>93</v>
      </c>
      <c r="H8" s="221"/>
      <c r="I8" s="45"/>
      <c r="J8" s="45"/>
      <c r="K8" s="45"/>
      <c r="L8" s="45"/>
      <c r="M8" s="45"/>
      <c r="N8" s="47"/>
    </row>
    <row r="9" spans="1:14" ht="29.1" customHeight="1">
      <c r="A9" s="185" t="s">
        <v>293</v>
      </c>
      <c r="B9" s="188">
        <f>C9-3.6</f>
        <v>90.800000000000011</v>
      </c>
      <c r="C9" s="188">
        <f>D9-3.6</f>
        <v>94.4</v>
      </c>
      <c r="D9" s="189">
        <v>98</v>
      </c>
      <c r="E9" s="188">
        <f>D9+4</f>
        <v>102</v>
      </c>
      <c r="F9" s="188">
        <f>E9+4</f>
        <v>106</v>
      </c>
      <c r="G9" s="188">
        <f>F9+4</f>
        <v>110</v>
      </c>
      <c r="H9" s="221"/>
      <c r="I9" s="43"/>
      <c r="J9" s="43"/>
      <c r="K9" s="43"/>
      <c r="L9" s="43"/>
      <c r="M9" s="43"/>
      <c r="N9" s="48"/>
    </row>
    <row r="10" spans="1:14" ht="29.1" customHeight="1">
      <c r="A10" s="185" t="s">
        <v>294</v>
      </c>
      <c r="B10" s="186">
        <f>C10-2.3/2</f>
        <v>27.700000000000003</v>
      </c>
      <c r="C10" s="186">
        <f>D10-2.3/2</f>
        <v>28.85</v>
      </c>
      <c r="D10" s="187">
        <v>30</v>
      </c>
      <c r="E10" s="186">
        <f>D10+2.6/2</f>
        <v>31.3</v>
      </c>
      <c r="F10" s="186">
        <f>E10+2.6/2</f>
        <v>32.6</v>
      </c>
      <c r="G10" s="186">
        <f>F10+2.6/2</f>
        <v>33.9</v>
      </c>
      <c r="H10" s="221"/>
      <c r="I10" s="45"/>
      <c r="J10" s="45"/>
      <c r="K10" s="45"/>
      <c r="L10" s="45"/>
      <c r="M10" s="45"/>
      <c r="N10" s="47"/>
    </row>
    <row r="11" spans="1:14" ht="29.1" customHeight="1">
      <c r="A11" s="185" t="s">
        <v>295</v>
      </c>
      <c r="B11" s="186">
        <f>C11-0.7</f>
        <v>20.6</v>
      </c>
      <c r="C11" s="186">
        <f>D11-0.7</f>
        <v>21.3</v>
      </c>
      <c r="D11" s="187">
        <v>22</v>
      </c>
      <c r="E11" s="186">
        <f>D11+0.7</f>
        <v>22.7</v>
      </c>
      <c r="F11" s="186">
        <f>E11+0.7</f>
        <v>23.4</v>
      </c>
      <c r="G11" s="186">
        <f>F11+0.9</f>
        <v>24.299999999999997</v>
      </c>
      <c r="H11" s="221"/>
      <c r="I11" s="45"/>
      <c r="J11" s="45"/>
      <c r="K11" s="45"/>
      <c r="L11" s="45"/>
      <c r="M11" s="45"/>
      <c r="N11" s="47"/>
    </row>
    <row r="12" spans="1:14" ht="29.1" customHeight="1">
      <c r="A12" s="185" t="s">
        <v>296</v>
      </c>
      <c r="B12" s="186">
        <f>C12-0.5</f>
        <v>17</v>
      </c>
      <c r="C12" s="186">
        <f>D12-0.5</f>
        <v>17.5</v>
      </c>
      <c r="D12" s="187">
        <v>18</v>
      </c>
      <c r="E12" s="186">
        <f t="shared" ref="E12:F12" si="1">D12+0.5</f>
        <v>18.5</v>
      </c>
      <c r="F12" s="186">
        <f t="shared" si="1"/>
        <v>19</v>
      </c>
      <c r="G12" s="186">
        <f>F12+0.7</f>
        <v>19.7</v>
      </c>
      <c r="H12" s="221"/>
      <c r="I12" s="45"/>
      <c r="J12" s="45"/>
      <c r="K12" s="45"/>
      <c r="L12" s="45"/>
      <c r="M12" s="45"/>
      <c r="N12" s="47"/>
    </row>
    <row r="13" spans="1:14" ht="29.1" customHeight="1">
      <c r="A13" s="185" t="s">
        <v>321</v>
      </c>
      <c r="B13" s="186">
        <f>C13-0.7</f>
        <v>27.2</v>
      </c>
      <c r="C13" s="186">
        <f>D13-0.6</f>
        <v>27.9</v>
      </c>
      <c r="D13" s="187">
        <v>28.5</v>
      </c>
      <c r="E13" s="186">
        <f>D13+0.6</f>
        <v>29.1</v>
      </c>
      <c r="F13" s="186">
        <f>E13+0.7</f>
        <v>29.8</v>
      </c>
      <c r="G13" s="186">
        <f>F13+0.6</f>
        <v>30.400000000000002</v>
      </c>
      <c r="H13" s="221"/>
      <c r="I13" s="45"/>
      <c r="J13" s="45"/>
      <c r="K13" s="45"/>
      <c r="L13" s="45"/>
      <c r="M13" s="45"/>
      <c r="N13" s="47"/>
    </row>
    <row r="14" spans="1:14" ht="29.1" customHeight="1">
      <c r="A14" s="185" t="s">
        <v>322</v>
      </c>
      <c r="B14" s="190">
        <f>C14-0.9</f>
        <v>36.700000000000003</v>
      </c>
      <c r="C14" s="190">
        <f>D14-0.9</f>
        <v>37.6</v>
      </c>
      <c r="D14" s="191">
        <v>38.5</v>
      </c>
      <c r="E14" s="190">
        <f>D14+1.1</f>
        <v>39.6</v>
      </c>
      <c r="F14" s="190">
        <f>E14+1.1</f>
        <v>40.700000000000003</v>
      </c>
      <c r="G14" s="190">
        <f>F14+1.1</f>
        <v>41.800000000000004</v>
      </c>
      <c r="H14" s="221"/>
      <c r="I14" s="45"/>
      <c r="J14" s="45"/>
      <c r="K14" s="45"/>
      <c r="L14" s="45"/>
      <c r="M14" s="45"/>
      <c r="N14" s="47"/>
    </row>
    <row r="15" spans="1:14" ht="29.1" customHeight="1" thickBot="1">
      <c r="A15" s="185" t="s">
        <v>323</v>
      </c>
      <c r="B15" s="186">
        <f>D15-0.5</f>
        <v>13.5</v>
      </c>
      <c r="C15" s="186">
        <f>B15</f>
        <v>13.5</v>
      </c>
      <c r="D15" s="187">
        <v>14</v>
      </c>
      <c r="E15" s="186">
        <f>D15</f>
        <v>14</v>
      </c>
      <c r="F15" s="186">
        <f>D15+1.5</f>
        <v>15.5</v>
      </c>
      <c r="G15" s="186">
        <f t="shared" ref="G15:G16" si="2">F15</f>
        <v>15.5</v>
      </c>
      <c r="H15" s="365"/>
      <c r="I15" s="45"/>
      <c r="J15" s="45"/>
      <c r="K15" s="45"/>
      <c r="L15" s="45"/>
      <c r="M15" s="45"/>
      <c r="N15" s="47"/>
    </row>
    <row r="16" spans="1:14" ht="25.5" customHeight="1" thickTop="1">
      <c r="A16" s="185" t="s">
        <v>324</v>
      </c>
      <c r="B16" s="186">
        <f>D16-0.5</f>
        <v>15.5</v>
      </c>
      <c r="C16" s="186">
        <f>B16</f>
        <v>15.5</v>
      </c>
      <c r="D16" s="187">
        <v>16</v>
      </c>
      <c r="E16" s="186">
        <f>D16</f>
        <v>16</v>
      </c>
      <c r="F16" s="186">
        <f>D16+1.5</f>
        <v>17.5</v>
      </c>
      <c r="G16" s="186">
        <f t="shared" si="2"/>
        <v>17.5</v>
      </c>
      <c r="H16" s="37"/>
      <c r="I16" s="45"/>
      <c r="J16" s="45"/>
      <c r="K16" s="45"/>
      <c r="L16" s="45"/>
      <c r="M16" s="45"/>
      <c r="N16" s="47"/>
    </row>
    <row r="17" spans="1:14" ht="25.5" customHeight="1">
      <c r="A17" s="185" t="s">
        <v>325</v>
      </c>
      <c r="B17" s="186">
        <f>D17</f>
        <v>4</v>
      </c>
      <c r="C17" s="186">
        <f>D17</f>
        <v>4</v>
      </c>
      <c r="D17" s="187">
        <v>4</v>
      </c>
      <c r="E17" s="186">
        <f>D17</f>
        <v>4</v>
      </c>
      <c r="F17" s="186">
        <f>D17</f>
        <v>4</v>
      </c>
      <c r="G17" s="186">
        <f>D17</f>
        <v>4</v>
      </c>
      <c r="H17" s="37"/>
      <c r="I17" s="45"/>
      <c r="J17" s="45"/>
      <c r="K17" s="45"/>
      <c r="L17" s="45"/>
      <c r="M17" s="45"/>
      <c r="N17" s="47"/>
    </row>
    <row r="18" spans="1:14" ht="25.5" customHeight="1">
      <c r="A18" s="185" t="s">
        <v>326</v>
      </c>
      <c r="B18" s="186">
        <f>D18</f>
        <v>4</v>
      </c>
      <c r="C18" s="186">
        <f>D18</f>
        <v>4</v>
      </c>
      <c r="D18" s="187">
        <v>4</v>
      </c>
      <c r="E18" s="186">
        <f>D18</f>
        <v>4</v>
      </c>
      <c r="F18" s="186">
        <f>D18</f>
        <v>4</v>
      </c>
      <c r="G18" s="186">
        <f>D18</f>
        <v>4</v>
      </c>
      <c r="H18" s="37"/>
      <c r="I18" s="45"/>
      <c r="J18" s="45"/>
      <c r="K18" s="45"/>
      <c r="L18" s="45"/>
      <c r="M18" s="45"/>
      <c r="N18" s="47"/>
    </row>
    <row r="19" spans="1:14" ht="26.1" customHeight="1">
      <c r="I19" s="36" t="s">
        <v>299</v>
      </c>
      <c r="J19" s="53"/>
      <c r="K19" s="36" t="s">
        <v>300</v>
      </c>
      <c r="L19" s="36"/>
      <c r="M19" s="36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 thickTop="1">
      <c r="A2" s="16" t="s">
        <v>58</v>
      </c>
      <c r="B2" s="210"/>
      <c r="C2" s="210"/>
      <c r="D2" s="17" t="s">
        <v>63</v>
      </c>
      <c r="E2" s="210"/>
      <c r="F2" s="210"/>
      <c r="G2" s="210"/>
      <c r="H2" s="220"/>
      <c r="I2" s="38" t="s">
        <v>54</v>
      </c>
      <c r="J2" s="210"/>
      <c r="K2" s="210"/>
      <c r="L2" s="210"/>
      <c r="M2" s="210"/>
      <c r="N2" s="211"/>
    </row>
    <row r="3" spans="1:14" ht="29.1" customHeight="1">
      <c r="A3" s="366" t="s">
        <v>132</v>
      </c>
      <c r="B3" s="367" t="s">
        <v>133</v>
      </c>
      <c r="C3" s="367"/>
      <c r="D3" s="367"/>
      <c r="E3" s="367"/>
      <c r="F3" s="367"/>
      <c r="G3" s="367"/>
      <c r="H3" s="221"/>
      <c r="I3" s="215" t="s">
        <v>134</v>
      </c>
      <c r="J3" s="215"/>
      <c r="K3" s="215"/>
      <c r="L3" s="215"/>
      <c r="M3" s="215"/>
      <c r="N3" s="216"/>
    </row>
    <row r="4" spans="1:14" ht="29.1" customHeight="1">
      <c r="A4" s="366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21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66"/>
      <c r="B5" s="20"/>
      <c r="C5" s="20"/>
      <c r="D5" s="19"/>
      <c r="E5" s="20"/>
      <c r="F5" s="20"/>
      <c r="G5" s="20"/>
      <c r="H5" s="221"/>
      <c r="I5" s="154"/>
      <c r="J5" s="154"/>
      <c r="K5" s="154"/>
      <c r="L5" s="154"/>
      <c r="M5" s="154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21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21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21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21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21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21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21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21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21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65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147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A17" sqref="A17:K18"/>
    </sheetView>
  </sheetViews>
  <sheetFormatPr defaultColWidth="10.125" defaultRowHeight="14.25"/>
  <cols>
    <col min="1" max="1" width="9.625" style="56" customWidth="1"/>
    <col min="2" max="3" width="10" style="56" customWidth="1"/>
    <col min="4" max="4" width="9.5" style="56" customWidth="1"/>
    <col min="5" max="5" width="11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412" t="s">
        <v>148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>
      <c r="A2" s="57" t="s">
        <v>52</v>
      </c>
      <c r="B2" s="413" t="s">
        <v>352</v>
      </c>
      <c r="C2" s="413"/>
      <c r="D2" s="58" t="s">
        <v>58</v>
      </c>
      <c r="E2" s="59" t="s">
        <v>353</v>
      </c>
      <c r="F2" s="60" t="s">
        <v>149</v>
      </c>
      <c r="G2" s="414" t="s">
        <v>354</v>
      </c>
      <c r="H2" s="414"/>
      <c r="I2" s="76" t="s">
        <v>54</v>
      </c>
      <c r="J2" s="414" t="s">
        <v>355</v>
      </c>
      <c r="K2" s="415"/>
    </row>
    <row r="3" spans="1:11">
      <c r="A3" s="61" t="s">
        <v>69</v>
      </c>
      <c r="B3" s="408">
        <v>2204</v>
      </c>
      <c r="C3" s="408"/>
      <c r="D3" s="62" t="s">
        <v>150</v>
      </c>
      <c r="E3" s="416">
        <v>44773</v>
      </c>
      <c r="F3" s="407"/>
      <c r="G3" s="407"/>
      <c r="H3" s="335" t="s">
        <v>151</v>
      </c>
      <c r="I3" s="335"/>
      <c r="J3" s="335"/>
      <c r="K3" s="336"/>
    </row>
    <row r="4" spans="1:11">
      <c r="A4" s="63" t="s">
        <v>66</v>
      </c>
      <c r="B4" s="197">
        <v>2</v>
      </c>
      <c r="C4" s="197">
        <v>6</v>
      </c>
      <c r="D4" s="64" t="s">
        <v>152</v>
      </c>
      <c r="E4" s="407" t="s">
        <v>261</v>
      </c>
      <c r="F4" s="407"/>
      <c r="G4" s="407"/>
      <c r="H4" s="276" t="s">
        <v>153</v>
      </c>
      <c r="I4" s="276"/>
      <c r="J4" s="73" t="s">
        <v>61</v>
      </c>
      <c r="K4" s="79" t="s">
        <v>62</v>
      </c>
    </row>
    <row r="5" spans="1:11">
      <c r="A5" s="63" t="s">
        <v>154</v>
      </c>
      <c r="B5" s="408">
        <v>1</v>
      </c>
      <c r="C5" s="408"/>
      <c r="D5" s="62" t="s">
        <v>155</v>
      </c>
      <c r="E5" s="62" t="s">
        <v>356</v>
      </c>
      <c r="F5" s="62" t="s">
        <v>357</v>
      </c>
      <c r="G5" s="62"/>
      <c r="H5" s="276" t="s">
        <v>156</v>
      </c>
      <c r="I5" s="276"/>
      <c r="J5" s="73" t="s">
        <v>61</v>
      </c>
      <c r="K5" s="79" t="s">
        <v>62</v>
      </c>
    </row>
    <row r="6" spans="1:11">
      <c r="A6" s="65" t="s">
        <v>157</v>
      </c>
      <c r="B6" s="409">
        <v>125</v>
      </c>
      <c r="C6" s="410"/>
      <c r="D6" s="66" t="s">
        <v>158</v>
      </c>
      <c r="E6" s="198">
        <v>1164</v>
      </c>
      <c r="F6" s="198">
        <v>1007</v>
      </c>
      <c r="G6" s="66"/>
      <c r="H6" s="411" t="s">
        <v>159</v>
      </c>
      <c r="I6" s="411"/>
      <c r="J6" s="68" t="s">
        <v>61</v>
      </c>
      <c r="K6" s="80" t="s">
        <v>62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160</v>
      </c>
      <c r="B8" s="60" t="s">
        <v>161</v>
      </c>
      <c r="C8" s="60" t="s">
        <v>162</v>
      </c>
      <c r="D8" s="60" t="s">
        <v>163</v>
      </c>
      <c r="E8" s="60" t="s">
        <v>164</v>
      </c>
      <c r="F8" s="60" t="s">
        <v>165</v>
      </c>
      <c r="G8" s="403" t="s">
        <v>358</v>
      </c>
      <c r="H8" s="391"/>
      <c r="I8" s="391"/>
      <c r="J8" s="391"/>
      <c r="K8" s="392"/>
    </row>
    <row r="9" spans="1:11">
      <c r="A9" s="275" t="s">
        <v>166</v>
      </c>
      <c r="B9" s="276"/>
      <c r="C9" s="73" t="s">
        <v>61</v>
      </c>
      <c r="D9" s="73" t="s">
        <v>62</v>
      </c>
      <c r="E9" s="62" t="s">
        <v>167</v>
      </c>
      <c r="F9" s="74" t="s">
        <v>168</v>
      </c>
      <c r="G9" s="404"/>
      <c r="H9" s="405"/>
      <c r="I9" s="405"/>
      <c r="J9" s="405"/>
      <c r="K9" s="406"/>
    </row>
    <row r="10" spans="1:11">
      <c r="A10" s="275" t="s">
        <v>169</v>
      </c>
      <c r="B10" s="276"/>
      <c r="C10" s="73" t="s">
        <v>61</v>
      </c>
      <c r="D10" s="73" t="s">
        <v>62</v>
      </c>
      <c r="E10" s="62" t="s">
        <v>170</v>
      </c>
      <c r="F10" s="74" t="s">
        <v>171</v>
      </c>
      <c r="G10" s="404" t="s">
        <v>172</v>
      </c>
      <c r="H10" s="405"/>
      <c r="I10" s="405"/>
      <c r="J10" s="405"/>
      <c r="K10" s="406"/>
    </row>
    <row r="11" spans="1:11">
      <c r="A11" s="400" t="s">
        <v>142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2"/>
    </row>
    <row r="12" spans="1:11">
      <c r="A12" s="61" t="s">
        <v>81</v>
      </c>
      <c r="B12" s="73" t="s">
        <v>77</v>
      </c>
      <c r="C12" s="73" t="s">
        <v>78</v>
      </c>
      <c r="D12" s="74"/>
      <c r="E12" s="62" t="s">
        <v>79</v>
      </c>
      <c r="F12" s="73" t="s">
        <v>77</v>
      </c>
      <c r="G12" s="73" t="s">
        <v>78</v>
      </c>
      <c r="H12" s="73"/>
      <c r="I12" s="62" t="s">
        <v>173</v>
      </c>
      <c r="J12" s="73" t="s">
        <v>77</v>
      </c>
      <c r="K12" s="79" t="s">
        <v>78</v>
      </c>
    </row>
    <row r="13" spans="1:11">
      <c r="A13" s="61" t="s">
        <v>84</v>
      </c>
      <c r="B13" s="73" t="s">
        <v>77</v>
      </c>
      <c r="C13" s="73" t="s">
        <v>78</v>
      </c>
      <c r="D13" s="74"/>
      <c r="E13" s="62" t="s">
        <v>89</v>
      </c>
      <c r="F13" s="73" t="s">
        <v>77</v>
      </c>
      <c r="G13" s="73" t="s">
        <v>78</v>
      </c>
      <c r="H13" s="73"/>
      <c r="I13" s="62" t="s">
        <v>174</v>
      </c>
      <c r="J13" s="73" t="s">
        <v>77</v>
      </c>
      <c r="K13" s="79" t="s">
        <v>78</v>
      </c>
    </row>
    <row r="14" spans="1:11">
      <c r="A14" s="65" t="s">
        <v>175</v>
      </c>
      <c r="B14" s="68" t="s">
        <v>77</v>
      </c>
      <c r="C14" s="68" t="s">
        <v>78</v>
      </c>
      <c r="D14" s="67"/>
      <c r="E14" s="66" t="s">
        <v>176</v>
      </c>
      <c r="F14" s="68" t="s">
        <v>77</v>
      </c>
      <c r="G14" s="68" t="s">
        <v>78</v>
      </c>
      <c r="H14" s="68"/>
      <c r="I14" s="66" t="s">
        <v>177</v>
      </c>
      <c r="J14" s="68" t="s">
        <v>77</v>
      </c>
      <c r="K14" s="80" t="s">
        <v>78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45" t="s">
        <v>178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7"/>
    </row>
    <row r="17" spans="1:11">
      <c r="A17" s="275" t="s">
        <v>365</v>
      </c>
      <c r="B17" s="276"/>
      <c r="C17" s="276"/>
      <c r="D17" s="276"/>
      <c r="E17" s="276"/>
      <c r="F17" s="276"/>
      <c r="G17" s="276"/>
      <c r="H17" s="276"/>
      <c r="I17" s="276"/>
      <c r="J17" s="276"/>
      <c r="K17" s="368"/>
    </row>
    <row r="18" spans="1:11">
      <c r="A18" s="275" t="s">
        <v>366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68"/>
    </row>
    <row r="19" spans="1:11">
      <c r="A19" s="353" t="s">
        <v>398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96"/>
    </row>
    <row r="20" spans="1:11">
      <c r="A20" s="393" t="s">
        <v>399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5"/>
    </row>
    <row r="21" spans="1:11">
      <c r="A21" s="393"/>
      <c r="B21" s="394"/>
      <c r="C21" s="394"/>
      <c r="D21" s="394"/>
      <c r="E21" s="394"/>
      <c r="F21" s="394"/>
      <c r="G21" s="394"/>
      <c r="H21" s="394"/>
      <c r="I21" s="394"/>
      <c r="J21" s="394"/>
      <c r="K21" s="395"/>
    </row>
    <row r="22" spans="1:11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96"/>
    </row>
    <row r="23" spans="1:1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>
      <c r="A24" s="275" t="s">
        <v>115</v>
      </c>
      <c r="B24" s="276"/>
      <c r="C24" s="73" t="s">
        <v>61</v>
      </c>
      <c r="D24" s="73" t="s">
        <v>62</v>
      </c>
      <c r="E24" s="335"/>
      <c r="F24" s="335"/>
      <c r="G24" s="335"/>
      <c r="H24" s="335"/>
      <c r="I24" s="335"/>
      <c r="J24" s="335"/>
      <c r="K24" s="336"/>
    </row>
    <row r="25" spans="1:11">
      <c r="A25" s="77" t="s">
        <v>179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8"/>
    </row>
    <row r="26" spans="1:11">
      <c r="A26" s="389"/>
      <c r="B26" s="389"/>
      <c r="C26" s="389"/>
      <c r="D26" s="389"/>
      <c r="E26" s="389"/>
      <c r="F26" s="389"/>
      <c r="G26" s="389"/>
      <c r="H26" s="389"/>
      <c r="I26" s="389"/>
      <c r="J26" s="389"/>
      <c r="K26" s="389"/>
    </row>
    <row r="27" spans="1:11">
      <c r="A27" s="390" t="s">
        <v>180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2"/>
    </row>
    <row r="28" spans="1:11" ht="17.25" customHeight="1">
      <c r="A28" s="383" t="s">
        <v>378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 ht="17.25" customHeight="1">
      <c r="A29" s="383" t="s">
        <v>379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 ht="17.25" customHeight="1">
      <c r="A30" s="383" t="s">
        <v>380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 ht="17.25" customHeight="1">
      <c r="A31" s="383" t="s">
        <v>381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 ht="17.25" customHeight="1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17.25" customHeight="1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17.25" customHeight="1">
      <c r="A34" s="386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3" ht="17.25" customHeight="1">
      <c r="A35" s="372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ht="17.25" customHeight="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3" ht="18.75" customHeight="1">
      <c r="A37" s="378" t="s">
        <v>181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3" s="55" customFormat="1" ht="18.75" customHeight="1">
      <c r="A38" s="275" t="s">
        <v>182</v>
      </c>
      <c r="B38" s="276"/>
      <c r="C38" s="276"/>
      <c r="D38" s="335" t="s">
        <v>183</v>
      </c>
      <c r="E38" s="335"/>
      <c r="F38" s="381" t="s">
        <v>184</v>
      </c>
      <c r="G38" s="382"/>
      <c r="H38" s="276" t="s">
        <v>185</v>
      </c>
      <c r="I38" s="276"/>
      <c r="J38" s="276" t="s">
        <v>186</v>
      </c>
      <c r="K38" s="368"/>
    </row>
    <row r="39" spans="1:13" ht="18.75" customHeight="1">
      <c r="A39" s="63" t="s">
        <v>116</v>
      </c>
      <c r="B39" s="276"/>
      <c r="C39" s="276"/>
      <c r="D39" s="276"/>
      <c r="E39" s="276"/>
      <c r="F39" s="276"/>
      <c r="G39" s="276"/>
      <c r="H39" s="276"/>
      <c r="I39" s="276"/>
      <c r="J39" s="276"/>
      <c r="K39" s="368"/>
      <c r="M39" s="55"/>
    </row>
    <row r="40" spans="1:13" ht="30.95" customHeight="1">
      <c r="A40" s="275" t="s">
        <v>400</v>
      </c>
      <c r="B40" s="276"/>
      <c r="C40" s="276"/>
      <c r="D40" s="276"/>
      <c r="E40" s="276"/>
      <c r="F40" s="276"/>
      <c r="G40" s="276"/>
      <c r="H40" s="276"/>
      <c r="I40" s="276"/>
      <c r="J40" s="276"/>
      <c r="K40" s="368"/>
    </row>
    <row r="41" spans="1:13" ht="18.75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68"/>
    </row>
    <row r="42" spans="1:13" ht="32.1" customHeight="1">
      <c r="A42" s="65" t="s">
        <v>124</v>
      </c>
      <c r="B42" s="369" t="s">
        <v>187</v>
      </c>
      <c r="C42" s="369"/>
      <c r="D42" s="66" t="s">
        <v>188</v>
      </c>
      <c r="E42" s="67" t="s">
        <v>367</v>
      </c>
      <c r="F42" s="66" t="s">
        <v>127</v>
      </c>
      <c r="G42" s="78" t="s">
        <v>382</v>
      </c>
      <c r="H42" s="370" t="s">
        <v>128</v>
      </c>
      <c r="I42" s="370"/>
      <c r="J42" s="369" t="s">
        <v>368</v>
      </c>
      <c r="K42" s="37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N17" sqref="N17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>
      <c r="A2" s="16" t="s">
        <v>58</v>
      </c>
      <c r="B2" s="210" t="s">
        <v>317</v>
      </c>
      <c r="C2" s="210"/>
      <c r="D2" s="17" t="s">
        <v>63</v>
      </c>
      <c r="E2" s="210" t="s">
        <v>333</v>
      </c>
      <c r="F2" s="210"/>
      <c r="G2" s="210"/>
      <c r="H2" s="220"/>
      <c r="I2" s="38" t="s">
        <v>54</v>
      </c>
      <c r="J2" s="210" t="s">
        <v>277</v>
      </c>
      <c r="K2" s="210"/>
      <c r="L2" s="210"/>
      <c r="M2" s="210"/>
      <c r="N2" s="211"/>
    </row>
    <row r="3" spans="1:14" ht="29.1" customHeight="1">
      <c r="A3" s="366" t="s">
        <v>132</v>
      </c>
      <c r="B3" s="367" t="s">
        <v>133</v>
      </c>
      <c r="C3" s="367"/>
      <c r="D3" s="367"/>
      <c r="E3" s="367"/>
      <c r="F3" s="367"/>
      <c r="G3" s="367"/>
      <c r="H3" s="221"/>
      <c r="I3" s="215" t="s">
        <v>134</v>
      </c>
      <c r="J3" s="215"/>
      <c r="K3" s="215"/>
      <c r="L3" s="215"/>
      <c r="M3" s="215"/>
      <c r="N3" s="216"/>
    </row>
    <row r="4" spans="1:14" ht="29.1" customHeight="1">
      <c r="A4" s="366"/>
      <c r="B4" s="193" t="s">
        <v>103</v>
      </c>
      <c r="C4" s="193" t="s">
        <v>104</v>
      </c>
      <c r="D4" s="192" t="s">
        <v>105</v>
      </c>
      <c r="E4" s="193" t="s">
        <v>106</v>
      </c>
      <c r="F4" s="193" t="s">
        <v>107</v>
      </c>
      <c r="G4" s="193" t="s">
        <v>108</v>
      </c>
      <c r="H4" s="221"/>
      <c r="I4" s="39" t="s">
        <v>359</v>
      </c>
      <c r="J4" s="39" t="s">
        <v>360</v>
      </c>
      <c r="K4" s="39" t="s">
        <v>361</v>
      </c>
      <c r="L4" s="39" t="s">
        <v>362</v>
      </c>
      <c r="M4" s="39" t="s">
        <v>363</v>
      </c>
      <c r="N4" s="39" t="s">
        <v>364</v>
      </c>
    </row>
    <row r="5" spans="1:14" ht="29.1" customHeight="1">
      <c r="A5" s="366"/>
      <c r="B5" s="193" t="s">
        <v>327</v>
      </c>
      <c r="C5" s="193" t="s">
        <v>328</v>
      </c>
      <c r="D5" s="193" t="s">
        <v>329</v>
      </c>
      <c r="E5" s="193" t="s">
        <v>330</v>
      </c>
      <c r="F5" s="193" t="s">
        <v>331</v>
      </c>
      <c r="G5" s="193" t="s">
        <v>332</v>
      </c>
      <c r="H5" s="221"/>
      <c r="I5" s="193" t="s">
        <v>372</v>
      </c>
      <c r="J5" s="193" t="s">
        <v>373</v>
      </c>
      <c r="K5" s="193" t="s">
        <v>374</v>
      </c>
      <c r="L5" s="193" t="s">
        <v>375</v>
      </c>
      <c r="M5" s="193" t="s">
        <v>376</v>
      </c>
      <c r="N5" s="193" t="s">
        <v>377</v>
      </c>
    </row>
    <row r="6" spans="1:14" ht="29.1" customHeight="1">
      <c r="A6" s="185" t="s">
        <v>318</v>
      </c>
      <c r="B6" s="186">
        <f>C6-2.1</f>
        <v>94.800000000000011</v>
      </c>
      <c r="C6" s="186">
        <f>D6-2.1</f>
        <v>96.9</v>
      </c>
      <c r="D6" s="187">
        <v>99</v>
      </c>
      <c r="E6" s="186">
        <f t="shared" ref="E6:G7" si="0">D6+2.1</f>
        <v>101.1</v>
      </c>
      <c r="F6" s="186">
        <f t="shared" si="0"/>
        <v>103.19999999999999</v>
      </c>
      <c r="G6" s="186">
        <f t="shared" si="0"/>
        <v>105.29999999999998</v>
      </c>
      <c r="H6" s="221"/>
      <c r="I6" s="45" t="s">
        <v>383</v>
      </c>
      <c r="J6" s="45" t="s">
        <v>387</v>
      </c>
      <c r="K6" s="45" t="s">
        <v>385</v>
      </c>
      <c r="L6" s="45" t="s">
        <v>388</v>
      </c>
      <c r="M6" s="45" t="s">
        <v>385</v>
      </c>
      <c r="N6" s="45" t="s">
        <v>393</v>
      </c>
    </row>
    <row r="7" spans="1:14" ht="29.1" customHeight="1">
      <c r="A7" s="185" t="s">
        <v>319</v>
      </c>
      <c r="B7" s="186">
        <f>C7-2.1</f>
        <v>67.800000000000011</v>
      </c>
      <c r="C7" s="186">
        <f>D7-2.1</f>
        <v>69.900000000000006</v>
      </c>
      <c r="D7" s="187">
        <v>72</v>
      </c>
      <c r="E7" s="186">
        <f t="shared" si="0"/>
        <v>74.099999999999994</v>
      </c>
      <c r="F7" s="186">
        <f t="shared" si="0"/>
        <v>76.199999999999989</v>
      </c>
      <c r="G7" s="186">
        <f t="shared" si="0"/>
        <v>78.299999999999983</v>
      </c>
      <c r="H7" s="221"/>
      <c r="I7" s="45" t="s">
        <v>384</v>
      </c>
      <c r="J7" s="45" t="s">
        <v>389</v>
      </c>
      <c r="K7" s="45" t="s">
        <v>383</v>
      </c>
      <c r="L7" s="45" t="s">
        <v>385</v>
      </c>
      <c r="M7" s="45" t="s">
        <v>392</v>
      </c>
      <c r="N7" s="45" t="s">
        <v>396</v>
      </c>
    </row>
    <row r="8" spans="1:14" ht="29.1" customHeight="1">
      <c r="A8" s="185" t="s">
        <v>320</v>
      </c>
      <c r="B8" s="186">
        <f>C8-4</f>
        <v>70</v>
      </c>
      <c r="C8" s="186">
        <f>D8-4</f>
        <v>74</v>
      </c>
      <c r="D8" s="187">
        <v>78</v>
      </c>
      <c r="E8" s="186">
        <f>D8+4</f>
        <v>82</v>
      </c>
      <c r="F8" s="186">
        <f>E8+5</f>
        <v>87</v>
      </c>
      <c r="G8" s="186">
        <f>F8+6</f>
        <v>93</v>
      </c>
      <c r="H8" s="221"/>
      <c r="I8" s="45" t="s">
        <v>385</v>
      </c>
      <c r="J8" s="45" t="s">
        <v>387</v>
      </c>
      <c r="K8" s="45" t="s">
        <v>385</v>
      </c>
      <c r="L8" s="45" t="s">
        <v>393</v>
      </c>
      <c r="M8" s="45" t="s">
        <v>385</v>
      </c>
      <c r="N8" s="45" t="s">
        <v>397</v>
      </c>
    </row>
    <row r="9" spans="1:14" ht="29.1" customHeight="1">
      <c r="A9" s="185" t="s">
        <v>293</v>
      </c>
      <c r="B9" s="188">
        <f>C9-3.6</f>
        <v>90.800000000000011</v>
      </c>
      <c r="C9" s="188">
        <f>D9-3.6</f>
        <v>94.4</v>
      </c>
      <c r="D9" s="189">
        <v>98</v>
      </c>
      <c r="E9" s="188">
        <f>D9+4</f>
        <v>102</v>
      </c>
      <c r="F9" s="188">
        <f>E9+4</f>
        <v>106</v>
      </c>
      <c r="G9" s="188">
        <f>F9+4</f>
        <v>110</v>
      </c>
      <c r="H9" s="221"/>
      <c r="I9" s="45" t="s">
        <v>383</v>
      </c>
      <c r="J9" s="45" t="s">
        <v>390</v>
      </c>
      <c r="K9" s="45" t="s">
        <v>392</v>
      </c>
      <c r="L9" s="45" t="s">
        <v>392</v>
      </c>
      <c r="M9" s="45" t="s">
        <v>385</v>
      </c>
      <c r="N9" s="45" t="s">
        <v>385</v>
      </c>
    </row>
    <row r="10" spans="1:14" ht="29.1" customHeight="1">
      <c r="A10" s="185" t="s">
        <v>294</v>
      </c>
      <c r="B10" s="186">
        <f>C10-2.3/2</f>
        <v>27.700000000000003</v>
      </c>
      <c r="C10" s="186">
        <f>D10-2.3/2</f>
        <v>28.85</v>
      </c>
      <c r="D10" s="187">
        <v>30</v>
      </c>
      <c r="E10" s="186">
        <f>D10+2.6/2</f>
        <v>31.3</v>
      </c>
      <c r="F10" s="186">
        <f>E10+2.6/2</f>
        <v>32.6</v>
      </c>
      <c r="G10" s="186">
        <f>F10+2.6/2</f>
        <v>33.9</v>
      </c>
      <c r="H10" s="221"/>
      <c r="I10" s="45" t="s">
        <v>383</v>
      </c>
      <c r="J10" s="45" t="s">
        <v>385</v>
      </c>
      <c r="K10" s="45" t="s">
        <v>385</v>
      </c>
      <c r="L10" s="45" t="s">
        <v>385</v>
      </c>
      <c r="M10" s="45" t="s">
        <v>385</v>
      </c>
      <c r="N10" s="45" t="s">
        <v>393</v>
      </c>
    </row>
    <row r="11" spans="1:14" ht="29.1" customHeight="1">
      <c r="A11" s="185" t="s">
        <v>295</v>
      </c>
      <c r="B11" s="186">
        <f>C11-0.7</f>
        <v>20.6</v>
      </c>
      <c r="C11" s="186">
        <f>D11-0.7</f>
        <v>21.3</v>
      </c>
      <c r="D11" s="187">
        <v>22</v>
      </c>
      <c r="E11" s="186">
        <f>D11+0.7</f>
        <v>22.7</v>
      </c>
      <c r="F11" s="186">
        <f>E11+0.7</f>
        <v>23.4</v>
      </c>
      <c r="G11" s="186">
        <f>F11+0.9</f>
        <v>24.299999999999997</v>
      </c>
      <c r="H11" s="221"/>
      <c r="I11" s="45" t="s">
        <v>388</v>
      </c>
      <c r="J11" s="45" t="s">
        <v>391</v>
      </c>
      <c r="K11" s="45" t="s">
        <v>385</v>
      </c>
      <c r="L11" s="45" t="s">
        <v>393</v>
      </c>
      <c r="M11" s="45" t="s">
        <v>394</v>
      </c>
      <c r="N11" s="45" t="s">
        <v>385</v>
      </c>
    </row>
    <row r="12" spans="1:14" ht="29.1" customHeight="1">
      <c r="A12" s="185" t="s">
        <v>296</v>
      </c>
      <c r="B12" s="186">
        <f>C12-0.5</f>
        <v>17</v>
      </c>
      <c r="C12" s="186">
        <f>D12-0.5</f>
        <v>17.5</v>
      </c>
      <c r="D12" s="187">
        <v>18</v>
      </c>
      <c r="E12" s="186">
        <f t="shared" ref="E12:F12" si="1">D12+0.5</f>
        <v>18.5</v>
      </c>
      <c r="F12" s="186">
        <f t="shared" si="1"/>
        <v>19</v>
      </c>
      <c r="G12" s="186">
        <f>F12+0.7</f>
        <v>19.7</v>
      </c>
      <c r="H12" s="221"/>
      <c r="I12" s="45" t="s">
        <v>385</v>
      </c>
      <c r="J12" s="45" t="s">
        <v>385</v>
      </c>
      <c r="K12" s="45" t="s">
        <v>385</v>
      </c>
      <c r="L12" s="45" t="s">
        <v>393</v>
      </c>
      <c r="M12" s="45" t="s">
        <v>387</v>
      </c>
      <c r="N12" s="45" t="s">
        <v>393</v>
      </c>
    </row>
    <row r="13" spans="1:14" ht="29.1" customHeight="1">
      <c r="A13" s="185" t="s">
        <v>321</v>
      </c>
      <c r="B13" s="186">
        <f>C13-0.7</f>
        <v>27.2</v>
      </c>
      <c r="C13" s="186">
        <f>D13-0.6</f>
        <v>27.9</v>
      </c>
      <c r="D13" s="187">
        <v>28.5</v>
      </c>
      <c r="E13" s="186">
        <f>D13+0.6</f>
        <v>29.1</v>
      </c>
      <c r="F13" s="186">
        <f>E13+0.7</f>
        <v>29.8</v>
      </c>
      <c r="G13" s="186">
        <f>F13+0.6</f>
        <v>30.400000000000002</v>
      </c>
      <c r="H13" s="221"/>
      <c r="I13" s="45" t="s">
        <v>386</v>
      </c>
      <c r="J13" s="45" t="s">
        <v>391</v>
      </c>
      <c r="K13" s="45" t="s">
        <v>387</v>
      </c>
      <c r="L13" s="45" t="s">
        <v>385</v>
      </c>
      <c r="M13" s="45" t="s">
        <v>395</v>
      </c>
      <c r="N13" s="45" t="s">
        <v>385</v>
      </c>
    </row>
    <row r="14" spans="1:14" ht="29.1" customHeight="1">
      <c r="A14" s="185" t="s">
        <v>322</v>
      </c>
      <c r="B14" s="190">
        <f>C14-0.9</f>
        <v>36.700000000000003</v>
      </c>
      <c r="C14" s="190">
        <f>D14-0.9</f>
        <v>37.6</v>
      </c>
      <c r="D14" s="191">
        <v>38.5</v>
      </c>
      <c r="E14" s="190">
        <f>D14+1.1</f>
        <v>39.6</v>
      </c>
      <c r="F14" s="190">
        <f>E14+1.1</f>
        <v>40.700000000000003</v>
      </c>
      <c r="G14" s="190">
        <f>F14+1.1</f>
        <v>41.800000000000004</v>
      </c>
      <c r="H14" s="221"/>
      <c r="I14" s="45" t="s">
        <v>383</v>
      </c>
      <c r="J14" s="45" t="s">
        <v>389</v>
      </c>
      <c r="K14" s="45" t="s">
        <v>387</v>
      </c>
      <c r="L14" s="45" t="s">
        <v>383</v>
      </c>
      <c r="M14" s="45" t="s">
        <v>383</v>
      </c>
      <c r="N14" s="45" t="s">
        <v>387</v>
      </c>
    </row>
    <row r="15" spans="1:14" ht="29.1" customHeight="1" thickBot="1">
      <c r="A15" s="185" t="s">
        <v>323</v>
      </c>
      <c r="B15" s="186">
        <f>D15-0.5</f>
        <v>13.5</v>
      </c>
      <c r="C15" s="186">
        <f>B15</f>
        <v>13.5</v>
      </c>
      <c r="D15" s="187">
        <v>14</v>
      </c>
      <c r="E15" s="186">
        <f>D15</f>
        <v>14</v>
      </c>
      <c r="F15" s="186">
        <f>D15+1.5</f>
        <v>15.5</v>
      </c>
      <c r="G15" s="186">
        <f t="shared" ref="G15:G16" si="2">F15</f>
        <v>15.5</v>
      </c>
      <c r="H15" s="365"/>
      <c r="I15" s="169" t="s">
        <v>387</v>
      </c>
      <c r="J15" s="169" t="s">
        <v>391</v>
      </c>
      <c r="K15" s="45" t="s">
        <v>385</v>
      </c>
      <c r="L15" s="169" t="s">
        <v>385</v>
      </c>
      <c r="M15" s="169" t="s">
        <v>387</v>
      </c>
      <c r="N15" s="169" t="s">
        <v>393</v>
      </c>
    </row>
    <row r="16" spans="1:14" ht="24" customHeight="1" thickTop="1">
      <c r="A16" s="185" t="s">
        <v>324</v>
      </c>
      <c r="B16" s="186">
        <f>D16-0.5</f>
        <v>15.5</v>
      </c>
      <c r="C16" s="186">
        <f>B16</f>
        <v>15.5</v>
      </c>
      <c r="D16" s="187">
        <v>16</v>
      </c>
      <c r="E16" s="186">
        <f>D16</f>
        <v>16</v>
      </c>
      <c r="F16" s="186">
        <f>D16+1.5</f>
        <v>17.5</v>
      </c>
      <c r="G16" s="186">
        <f t="shared" si="2"/>
        <v>17.5</v>
      </c>
      <c r="H16" s="37"/>
      <c r="I16" s="45" t="s">
        <v>387</v>
      </c>
      <c r="J16" s="45" t="s">
        <v>389</v>
      </c>
      <c r="K16" s="45" t="s">
        <v>385</v>
      </c>
      <c r="L16" s="45" t="s">
        <v>387</v>
      </c>
      <c r="M16" s="45" t="s">
        <v>387</v>
      </c>
      <c r="N16" s="45" t="s">
        <v>385</v>
      </c>
    </row>
    <row r="17" spans="1:14" ht="24" customHeight="1">
      <c r="A17" s="185" t="s">
        <v>325</v>
      </c>
      <c r="B17" s="186">
        <f>D17</f>
        <v>4</v>
      </c>
      <c r="C17" s="186">
        <f>D17</f>
        <v>4</v>
      </c>
      <c r="D17" s="187">
        <v>4</v>
      </c>
      <c r="E17" s="186">
        <f>D17</f>
        <v>4</v>
      </c>
      <c r="F17" s="186">
        <f>D17</f>
        <v>4</v>
      </c>
      <c r="G17" s="186">
        <f>D17</f>
        <v>4</v>
      </c>
      <c r="H17" s="37"/>
      <c r="I17" s="169" t="s">
        <v>385</v>
      </c>
      <c r="J17" s="169" t="s">
        <v>385</v>
      </c>
      <c r="K17" s="169" t="s">
        <v>385</v>
      </c>
      <c r="L17" s="169" t="s">
        <v>385</v>
      </c>
      <c r="M17" s="169" t="s">
        <v>385</v>
      </c>
      <c r="N17" s="169" t="s">
        <v>385</v>
      </c>
    </row>
    <row r="18" spans="1:14" ht="24" customHeight="1">
      <c r="A18" s="185" t="s">
        <v>326</v>
      </c>
      <c r="B18" s="186">
        <f>D18</f>
        <v>4</v>
      </c>
      <c r="C18" s="186">
        <f>D18</f>
        <v>4</v>
      </c>
      <c r="D18" s="187">
        <v>4</v>
      </c>
      <c r="E18" s="186">
        <f>D18</f>
        <v>4</v>
      </c>
      <c r="F18" s="186">
        <f>D18</f>
        <v>4</v>
      </c>
      <c r="G18" s="186">
        <f>D18</f>
        <v>4</v>
      </c>
      <c r="H18" s="37"/>
      <c r="I18" s="199" t="s">
        <v>385</v>
      </c>
      <c r="J18" s="199" t="s">
        <v>385</v>
      </c>
      <c r="K18" s="199" t="s">
        <v>385</v>
      </c>
      <c r="L18" s="199" t="s">
        <v>385</v>
      </c>
      <c r="M18" s="199" t="s">
        <v>385</v>
      </c>
      <c r="N18" s="199" t="s">
        <v>385</v>
      </c>
    </row>
    <row r="19" spans="1:14" ht="26.1" customHeight="1">
      <c r="I19" s="36" t="s">
        <v>371</v>
      </c>
      <c r="J19" s="53"/>
      <c r="K19" s="36" t="s">
        <v>369</v>
      </c>
      <c r="L19" s="36"/>
      <c r="M19" s="36" t="s">
        <v>370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2022-07-28T06:37:17Z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