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CK92922\6-28尾期\"/>
    </mc:Choice>
  </mc:AlternateContent>
  <xr:revisionPtr revIDLastSave="0" documentId="13_ncr:1_{191A57A2-2C93-4251-AFDA-A1357C977277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6" l="1"/>
  <c r="E13" i="6"/>
  <c r="F13" i="6"/>
  <c r="B13" i="6"/>
  <c r="D12" i="6"/>
  <c r="E12" i="6"/>
  <c r="F12" i="6"/>
  <c r="B12" i="6"/>
  <c r="D11" i="6"/>
  <c r="E11" i="6"/>
  <c r="F11" i="6"/>
  <c r="B11" i="6"/>
  <c r="D10" i="6"/>
  <c r="E10" i="6"/>
  <c r="F10" i="6"/>
  <c r="B10" i="6"/>
  <c r="D9" i="6"/>
  <c r="E9" i="6"/>
  <c r="F9" i="6"/>
  <c r="B9" i="6"/>
  <c r="D8" i="6"/>
  <c r="E8" i="6"/>
  <c r="F8" i="6"/>
  <c r="B8" i="6"/>
  <c r="D7" i="6"/>
  <c r="E7" i="6"/>
  <c r="F7" i="6"/>
  <c r="B7" i="6"/>
  <c r="D6" i="6"/>
  <c r="E6" i="6"/>
  <c r="F6" i="6"/>
  <c r="B6" i="6"/>
  <c r="D6" i="13"/>
  <c r="E6" i="13"/>
  <c r="F6" i="13"/>
  <c r="G6" i="13"/>
  <c r="B6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10" i="13"/>
  <c r="E10" i="13"/>
  <c r="F10" i="13"/>
  <c r="G10" i="13"/>
  <c r="B10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H6" i="12"/>
  <c r="H5" i="12"/>
  <c r="H4" i="12"/>
  <c r="K6" i="8"/>
  <c r="K5" i="8"/>
  <c r="K4" i="8"/>
  <c r="N6" i="7"/>
  <c r="N5" i="7"/>
  <c r="N4" i="7"/>
</calcChain>
</file>

<file path=xl/sharedStrings.xml><?xml version="1.0" encoding="utf-8"?>
<sst xmlns="http://schemas.openxmlformats.org/spreadsheetml/2006/main" count="824" uniqueCount="375">
  <si>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</si>
  <si>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</si>
  <si>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</si>
  <si>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</si>
  <si>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</si>
  <si>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</si>
  <si>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</si>
  <si>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</si>
  <si>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</si>
  <si>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</si>
  <si>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</si>
  <si>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</si>
  <si>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</si>
  <si>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</si>
  <si>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</si>
  <si>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</si>
  <si>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</si>
  <si>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</si>
  <si>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</si>
  <si>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</si>
  <si>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</si>
  <si>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</si>
  <si>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</si>
  <si>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</si>
  <si>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</si>
  <si>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</si>
  <si>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</si>
  <si>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</si>
  <si>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</si>
  <si>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</si>
  <si>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</si>
  <si>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</si>
  <si>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</si>
  <si>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</si>
  <si>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</si>
  <si>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</si>
  <si>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</si>
  <si>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</si>
  <si>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</si>
  <si>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</si>
  <si>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</si>
  <si>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</si>
  <si>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</si>
  <si>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</si>
  <si>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</si>
  <si>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</si>
  <si>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</si>
  <si>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</si>
  <si>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</si>
  <si>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</si>
  <si>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</si>
  <si>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</si>
  <si>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</si>
  <si>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</si>
  <si>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</si>
  <si>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</si>
  <si>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</si>
  <si>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</si>
  <si>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</si>
  <si>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</si>
  <si>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TAEECK92922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</si>
  <si>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</si>
  <si>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</si>
  <si>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</si>
  <si>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</si>
  <si>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</si>
  <si>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</si>
  <si>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</si>
  <si>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</si>
  <si>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</si>
  <si>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</si>
  <si>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</si>
  <si>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</si>
  <si>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</si>
  <si>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</si>
  <si>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</si>
  <si>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</si>
  <si>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</si>
  <si>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</si>
  <si>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</si>
  <si>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</si>
  <si>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</si>
  <si>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</si>
  <si>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</si>
  <si>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</si>
  <si>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</si>
  <si>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</si>
  <si>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</si>
  <si>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</si>
  <si>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</si>
  <si>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</si>
  <si>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</si>
  <si>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</si>
  <si>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</si>
  <si>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</si>
  <si>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</si>
  <si>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</si>
  <si>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</si>
  <si>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</si>
  <si>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</si>
  <si>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</si>
  <si>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</si>
  <si>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</si>
  <si>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</si>
  <si>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</si>
  <si>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</si>
  <si>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</si>
  <si>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</si>
  <si>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</si>
  <si>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</si>
  <si>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</si>
  <si>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</si>
  <si>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</si>
  <si>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</si>
  <si>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</si>
  <si>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</si>
  <si>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</si>
  <si>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</si>
  <si>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</si>
  <si>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</si>
  <si>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</si>
  <si>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</si>
  <si>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</si>
  <si>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</si>
  <si>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</si>
  <si>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</si>
  <si>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</si>
  <si>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</si>
  <si>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</si>
  <si>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</si>
  <si>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</si>
  <si>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</si>
  <si>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</si>
  <si>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</si>
  <si>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</si>
  <si>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</si>
  <si>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</si>
  <si>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</si>
  <si>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</si>
  <si>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</si>
  <si>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</si>
  <si>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</si>
  <si>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</si>
  <si>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</si>
  <si>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</si>
  <si>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</si>
  <si>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</si>
  <si>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后中长</t>
  </si>
  <si>
    <t>155/84B</t>
  </si>
  <si>
    <t>160/88B</t>
  </si>
  <si>
    <t>165/92B</t>
  </si>
  <si>
    <t>170/96B</t>
  </si>
  <si>
    <t>175/100B</t>
  </si>
  <si>
    <t>190/108B</t>
  </si>
  <si>
    <t>-1</t>
  </si>
  <si>
    <t>√</t>
  </si>
  <si>
    <t>胸围</t>
  </si>
  <si>
    <t>+0.5</t>
  </si>
  <si>
    <t>腰围</t>
  </si>
  <si>
    <t>摆围</t>
  </si>
  <si>
    <t>1</t>
  </si>
  <si>
    <t>肩宽</t>
  </si>
  <si>
    <t>下领围</t>
  </si>
  <si>
    <t>肩点袖长</t>
  </si>
  <si>
    <t>-0.5</t>
  </si>
  <si>
    <t>袖肥/2（参考值）</t>
  </si>
  <si>
    <t>袖口围/2</t>
  </si>
  <si>
    <t xml:space="preserve">     初期请洗测2-3件，有问题的另加测量数量。</t>
  </si>
  <si>
    <t>验货时间：2022-6-13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</si>
  <si>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</si>
  <si>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</si>
  <si>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</si>
  <si>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</si>
  <si>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</si>
  <si>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</si>
  <si>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</si>
  <si>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</si>
  <si>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</si>
  <si>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</si>
  <si>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</si>
  <si>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</si>
  <si>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</si>
  <si>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</si>
  <si>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</si>
  <si>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</si>
  <si>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</si>
  <si>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</si>
  <si>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</si>
  <si>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</si>
  <si>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</si>
  <si>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</si>
  <si>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</si>
  <si>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</si>
  <si>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</si>
  <si>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</si>
  <si>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</si>
  <si>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</si>
  <si>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</si>
  <si>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</si>
  <si>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</si>
  <si>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</si>
  <si>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</si>
  <si>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</si>
  <si>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</si>
  <si>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</si>
  <si>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</si>
  <si>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</si>
  <si>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</si>
  <si>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</si>
  <si>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</si>
  <si>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</si>
  <si>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</si>
  <si>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</si>
  <si>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</si>
  <si>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</si>
  <si>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</si>
  <si>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</si>
  <si>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</si>
  <si>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</si>
  <si>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</si>
  <si>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</si>
  <si>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</si>
  <si>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</si>
  <si>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</si>
  <si>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</si>
  <si>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</si>
  <si>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</si>
  <si>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</si>
  <si>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</si>
  <si>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</si>
  <si>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</si>
  <si>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</si>
  <si>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</si>
  <si>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</si>
  <si>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</si>
  <si>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</si>
  <si>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</si>
  <si>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</si>
  <si>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</si>
  <si>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</si>
  <si>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</si>
  <si>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</si>
  <si>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</si>
  <si>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</si>
  <si>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</si>
  <si>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</si>
  <si>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</si>
  <si>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</si>
  <si>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</si>
  <si>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</si>
  <si>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</si>
  <si>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</si>
  <si>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</si>
  <si>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</si>
  <si>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</si>
  <si>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</si>
  <si>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</si>
  <si>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</si>
  <si>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</si>
  <si>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</si>
  <si>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</si>
  <si>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</si>
  <si>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</si>
  <si>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</si>
  <si>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</si>
  <si>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</si>
  <si>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</si>
  <si>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</si>
  <si>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</si>
  <si>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</si>
  <si>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</si>
  <si>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</si>
  <si>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</si>
  <si>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</si>
  <si>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</si>
  <si>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</si>
  <si>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</si>
  <si>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</si>
  <si>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</si>
  <si>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</si>
  <si>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</si>
  <si>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</si>
  <si>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</si>
  <si>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</si>
  <si>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</si>
  <si>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</si>
  <si>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</si>
  <si>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</si>
  <si>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</si>
  <si>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</si>
  <si>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</si>
  <si>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</si>
  <si>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</si>
  <si>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</si>
  <si>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</si>
  <si>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</si>
  <si>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</si>
  <si>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</si>
  <si>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</si>
  <si>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</si>
  <si>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</si>
  <si>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</si>
  <si>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</si>
  <si>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</si>
  <si>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</si>
  <si>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</si>
  <si>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</si>
  <si>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</si>
  <si>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</si>
  <si>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</si>
  <si>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</si>
  <si>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</si>
  <si>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</si>
  <si>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</si>
  <si>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</si>
  <si>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</si>
  <si>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</si>
  <si>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</si>
  <si>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刺绣</t>
  </si>
  <si>
    <t>洗测2次</t>
  </si>
  <si>
    <t>左袖</t>
  </si>
  <si>
    <t xml:space="preserve">袖袢、帽檐 </t>
  </si>
  <si>
    <t>双面胶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</si>
  <si>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</si>
  <si>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</si>
  <si>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</si>
  <si>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</si>
  <si>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</si>
  <si>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</si>
  <si>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</si>
  <si>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G14FWZD017-775/17SS黑色</t>
  </si>
  <si>
    <t xml:space="preserve">G14FWZD017-138/15FW胭脂红 </t>
  </si>
  <si>
    <t>22FW冷灰紫</t>
  </si>
  <si>
    <t>制表时间：2022-5-8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</si>
  <si>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</si>
  <si>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XXL</t>
    <phoneticPr fontId="46" type="noConversion"/>
  </si>
  <si>
    <t>黑色</t>
    <phoneticPr fontId="46" type="noConversion"/>
  </si>
  <si>
    <t>+0.3</t>
    <phoneticPr fontId="46" type="noConversion"/>
  </si>
  <si>
    <t>+0</t>
    <phoneticPr fontId="46" type="noConversion"/>
  </si>
  <si>
    <t>-1</t>
    <phoneticPr fontId="46" type="noConversion"/>
  </si>
  <si>
    <t>+0.5</t>
    <phoneticPr fontId="46" type="noConversion"/>
  </si>
  <si>
    <t>+1</t>
    <phoneticPr fontId="46" type="noConversion"/>
  </si>
  <si>
    <t>+1.5</t>
    <phoneticPr fontId="46" type="noConversion"/>
  </si>
  <si>
    <t>-0.4</t>
    <phoneticPr fontId="46" type="noConversion"/>
  </si>
  <si>
    <t>大货首件</t>
    <phoneticPr fontId="46" type="noConversion"/>
  </si>
  <si>
    <t>冷灰紫</t>
    <phoneticPr fontId="46" type="noConversion"/>
  </si>
  <si>
    <t>-1+1</t>
    <phoneticPr fontId="46" type="noConversion"/>
  </si>
  <si>
    <t>-2+2</t>
    <phoneticPr fontId="46" type="noConversion"/>
  </si>
  <si>
    <t>-3+1</t>
    <phoneticPr fontId="46" type="noConversion"/>
  </si>
  <si>
    <t>-3-1</t>
    <phoneticPr fontId="46" type="noConversion"/>
  </si>
  <si>
    <t>-0.2+0.8</t>
    <phoneticPr fontId="46" type="noConversion"/>
  </si>
  <si>
    <t>+1.5+1</t>
    <phoneticPr fontId="46" type="noConversion"/>
  </si>
  <si>
    <t>+0-0.4</t>
    <phoneticPr fontId="46" type="noConversion"/>
  </si>
  <si>
    <t>-0.4+0</t>
    <phoneticPr fontId="46" type="noConversion"/>
  </si>
  <si>
    <t>+1+1</t>
    <phoneticPr fontId="46" type="noConversion"/>
  </si>
  <si>
    <t>+2+2</t>
    <phoneticPr fontId="46" type="noConversion"/>
  </si>
  <si>
    <t>+0+1</t>
    <phoneticPr fontId="46" type="noConversion"/>
  </si>
  <si>
    <t>+0+0</t>
    <phoneticPr fontId="46" type="noConversion"/>
  </si>
  <si>
    <t>+0+0.8</t>
    <phoneticPr fontId="46" type="noConversion"/>
  </si>
  <si>
    <t>-0.3+0.2</t>
    <phoneticPr fontId="46" type="noConversion"/>
  </si>
  <si>
    <t>胭脂红</t>
    <phoneticPr fontId="46" type="noConversion"/>
  </si>
  <si>
    <t>+0.5+1</t>
    <phoneticPr fontId="46" type="noConversion"/>
  </si>
  <si>
    <t>+0+2</t>
    <phoneticPr fontId="46" type="noConversion"/>
  </si>
  <si>
    <t>+1+0</t>
    <phoneticPr fontId="46" type="noConversion"/>
  </si>
  <si>
    <t>+1+2</t>
    <phoneticPr fontId="46" type="noConversion"/>
  </si>
  <si>
    <t>+0+0.2</t>
    <phoneticPr fontId="46" type="noConversion"/>
  </si>
  <si>
    <t>+2+2、</t>
    <phoneticPr fontId="46" type="noConversion"/>
  </si>
  <si>
    <t>+0-1</t>
    <phoneticPr fontId="46" type="noConversion"/>
  </si>
  <si>
    <t>-0.2+0</t>
    <phoneticPr fontId="46" type="noConversion"/>
  </si>
  <si>
    <t>+0.5+0.5</t>
    <phoneticPr fontId="46" type="noConversion"/>
  </si>
  <si>
    <t>+2+1</t>
    <phoneticPr fontId="46" type="noConversion"/>
  </si>
  <si>
    <t>+0.7+0.5</t>
    <phoneticPr fontId="46" type="noConversion"/>
  </si>
  <si>
    <t>-0.3+0.3</t>
    <phoneticPr fontId="46" type="noConversion"/>
  </si>
  <si>
    <t>-0.8-0.5</t>
    <phoneticPr fontId="46" type="noConversion"/>
  </si>
  <si>
    <t>验货时间：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</si>
</sst>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仿宋_GB2312"/>
      <family val="3"/>
      <charset val="134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</borders>
  <cellStyleXfs count="9">
    <xf numFmtId="0" fontId="0" fillId="0" borderId="0"/>
    <xf numFmtId="0" fontId="40" fillId="0" borderId="0">
      <alignment vertical="center"/>
    </xf>
    <xf numFmtId="0" fontId="17" fillId="0" borderId="0">
      <alignment vertical="center"/>
    </xf>
    <xf numFmtId="0" fontId="17" fillId="0" borderId="0"/>
    <xf numFmtId="0" fontId="40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39" fillId="0" borderId="0" applyProtection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3" borderId="2" xfId="8" applyNumberFormat="1" applyFont="1" applyFill="1" applyBorder="1" applyAlignment="1">
      <alignment horizontal="center" vertical="center" wrapText="1"/>
    </xf>
    <xf numFmtId="14" fontId="5" fillId="0" borderId="2" xfId="8" applyNumberFormat="1" applyFont="1" applyFill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9" fillId="0" borderId="10" xfId="6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6" fontId="15" fillId="4" borderId="2" xfId="1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4" xfId="3" applyFont="1" applyFill="1" applyBorder="1" applyAlignment="1"/>
    <xf numFmtId="49" fontId="12" fillId="4" borderId="15" xfId="4" applyNumberFormat="1" applyFont="1" applyFill="1" applyBorder="1" applyAlignment="1">
      <alignment horizontal="center" vertical="center"/>
    </xf>
    <xf numFmtId="49" fontId="12" fillId="4" borderId="15" xfId="4" applyNumberFormat="1" applyFont="1" applyFill="1" applyBorder="1" applyAlignment="1">
      <alignment horizontal="right" vertical="center"/>
    </xf>
    <xf numFmtId="49" fontId="12" fillId="4" borderId="16" xfId="4" applyNumberFormat="1" applyFont="1" applyFill="1" applyBorder="1" applyAlignment="1">
      <alignment horizontal="center" vertical="center"/>
    </xf>
    <xf numFmtId="0" fontId="12" fillId="4" borderId="17" xfId="3" applyFont="1" applyFill="1" applyBorder="1" applyAlignment="1"/>
    <xf numFmtId="49" fontId="12" fillId="4" borderId="18" xfId="3" applyNumberFormat="1" applyFont="1" applyFill="1" applyBorder="1" applyAlignment="1">
      <alignment horizontal="center"/>
    </xf>
    <xf numFmtId="49" fontId="12" fillId="4" borderId="18" xfId="3" applyNumberFormat="1" applyFont="1" applyFill="1" applyBorder="1" applyAlignment="1">
      <alignment horizontal="right"/>
    </xf>
    <xf numFmtId="49" fontId="12" fillId="4" borderId="18" xfId="3" applyNumberFormat="1" applyFont="1" applyFill="1" applyBorder="1" applyAlignment="1">
      <alignment horizontal="right" vertical="center"/>
    </xf>
    <xf numFmtId="49" fontId="12" fillId="4" borderId="19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2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7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3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4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3" fillId="4" borderId="26" xfId="4" applyNumberFormat="1" applyFont="1" applyFill="1" applyBorder="1" applyAlignment="1">
      <alignment horizontal="center" vertical="center"/>
    </xf>
    <xf numFmtId="49" fontId="12" fillId="4" borderId="27" xfId="3" applyNumberFormat="1" applyFont="1" applyFill="1" applyBorder="1" applyAlignment="1">
      <alignment horizontal="center"/>
    </xf>
    <xf numFmtId="49" fontId="12" fillId="4" borderId="28" xfId="3" applyNumberFormat="1" applyFont="1" applyFill="1" applyBorder="1" applyAlignment="1">
      <alignment horizontal="center"/>
    </xf>
    <xf numFmtId="49" fontId="12" fillId="4" borderId="28" xfId="4" applyNumberFormat="1" applyFont="1" applyFill="1" applyBorder="1" applyAlignment="1">
      <alignment horizontal="center" vertical="center"/>
    </xf>
    <xf numFmtId="49" fontId="12" fillId="4" borderId="29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vertical="center"/>
    </xf>
    <xf numFmtId="0" fontId="19" fillId="0" borderId="32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15" xfId="2" applyFont="1" applyFill="1" applyBorder="1" applyAlignment="1">
      <alignment vertical="center"/>
    </xf>
    <xf numFmtId="0" fontId="19" fillId="0" borderId="3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20" fillId="0" borderId="35" xfId="2" applyFont="1" applyFill="1" applyBorder="1" applyAlignment="1">
      <alignment vertical="center"/>
    </xf>
    <xf numFmtId="0" fontId="20" fillId="0" borderId="35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1" xfId="2" applyFont="1" applyFill="1" applyBorder="1" applyAlignment="1">
      <alignment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58" fontId="20" fillId="0" borderId="35" xfId="2" applyNumberFormat="1" applyFont="1" applyFill="1" applyBorder="1" applyAlignment="1">
      <alignment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5" fillId="0" borderId="15" xfId="2" applyFont="1" applyBorder="1" applyAlignment="1">
      <alignment vertical="center"/>
    </xf>
    <xf numFmtId="0" fontId="15" fillId="0" borderId="47" xfId="2" applyFont="1" applyBorder="1" applyAlignment="1">
      <alignment vertical="center"/>
    </xf>
    <xf numFmtId="0" fontId="14" fillId="0" borderId="33" xfId="2" applyFont="1" applyBorder="1" applyAlignment="1">
      <alignment horizontal="center" vertical="center"/>
    </xf>
    <xf numFmtId="0" fontId="15" fillId="0" borderId="33" xfId="2" applyFont="1" applyBorder="1" applyAlignment="1">
      <alignment horizontal="left" vertical="center"/>
    </xf>
    <xf numFmtId="0" fontId="23" fillId="0" borderId="34" xfId="2" applyFont="1" applyBorder="1" applyAlignment="1">
      <alignment vertical="center"/>
    </xf>
    <xf numFmtId="0" fontId="14" fillId="0" borderId="31" xfId="2" applyFont="1" applyBorder="1" applyAlignment="1">
      <alignment vertical="center"/>
    </xf>
    <xf numFmtId="0" fontId="17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vertical="center"/>
    </xf>
    <xf numFmtId="0" fontId="14" fillId="0" borderId="32" xfId="2" applyFont="1" applyBorder="1" applyAlignment="1">
      <alignment vertical="center"/>
    </xf>
    <xf numFmtId="0" fontId="17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7" fillId="0" borderId="15" xfId="2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5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21" fillId="0" borderId="54" xfId="2" applyFont="1" applyBorder="1" applyAlignment="1">
      <alignment vertical="center"/>
    </xf>
    <xf numFmtId="0" fontId="21" fillId="0" borderId="55" xfId="2" applyFont="1" applyBorder="1" applyAlignment="1">
      <alignment vertical="center"/>
    </xf>
    <xf numFmtId="0" fontId="15" fillId="0" borderId="55" xfId="2" applyFont="1" applyBorder="1" applyAlignment="1">
      <alignment vertical="center"/>
    </xf>
    <xf numFmtId="58" fontId="17" fillId="0" borderId="55" xfId="2" applyNumberFormat="1" applyFont="1" applyBorder="1" applyAlignment="1">
      <alignment vertical="center"/>
    </xf>
    <xf numFmtId="0" fontId="15" fillId="0" borderId="47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176" fontId="28" fillId="5" borderId="2" xfId="0" applyNumberFormat="1" applyFont="1" applyFill="1" applyBorder="1" applyAlignment="1">
      <alignment horizontal="center"/>
    </xf>
    <xf numFmtId="176" fontId="28" fillId="6" borderId="2" xfId="0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57" xfId="2" applyFont="1" applyBorder="1" applyAlignment="1">
      <alignment vertical="center"/>
    </xf>
    <xf numFmtId="0" fontId="17" fillId="0" borderId="58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7" fillId="0" borderId="58" xfId="2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4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31" fillId="0" borderId="64" xfId="2" applyFont="1" applyBorder="1" applyAlignment="1">
      <alignment horizontal="left" vertical="center" wrapText="1"/>
    </xf>
    <xf numFmtId="9" fontId="15" fillId="0" borderId="15" xfId="2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0" fontId="21" fillId="0" borderId="52" xfId="2" applyFont="1" applyBorder="1" applyAlignment="1">
      <alignment vertical="center"/>
    </xf>
    <xf numFmtId="0" fontId="21" fillId="0" borderId="53" xfId="2" applyFont="1" applyBorder="1" applyAlignment="1">
      <alignment vertical="center"/>
    </xf>
    <xf numFmtId="0" fontId="15" fillId="0" borderId="68" xfId="2" applyFont="1" applyBorder="1" applyAlignment="1">
      <alignment vertical="center"/>
    </xf>
    <xf numFmtId="0" fontId="21" fillId="0" borderId="68" xfId="2" applyFont="1" applyBorder="1" applyAlignment="1">
      <alignment vertical="center"/>
    </xf>
    <xf numFmtId="58" fontId="17" fillId="0" borderId="53" xfId="2" applyNumberFormat="1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0" fontId="15" fillId="0" borderId="62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3" fillId="0" borderId="47" xfId="2" applyFont="1" applyBorder="1" applyAlignment="1">
      <alignment horizontal="left" vertical="center" wrapText="1"/>
    </xf>
    <xf numFmtId="0" fontId="33" fillId="0" borderId="47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35" fillId="0" borderId="74" xfId="0" applyFont="1" applyBorder="1"/>
    <xf numFmtId="0" fontId="35" fillId="0" borderId="2" xfId="0" applyFont="1" applyBorder="1"/>
    <xf numFmtId="0" fontId="35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76" xfId="0" applyBorder="1"/>
    <xf numFmtId="0" fontId="0" fillId="7" borderId="76" xfId="0" applyFill="1" applyBorder="1"/>
    <xf numFmtId="0" fontId="0" fillId="8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11" fillId="0" borderId="0" xfId="7" quotePrefix="1" applyFont="1" applyBorder="1" applyAlignment="1">
      <alignment horizontal="center" vertical="center" wrapText="1"/>
    </xf>
    <xf numFmtId="0" fontId="11" fillId="0" borderId="8" xfId="7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24" fillId="4" borderId="2" xfId="0" applyFont="1" applyFill="1" applyBorder="1" applyAlignment="1">
      <alignment horizontal="center"/>
    </xf>
    <xf numFmtId="0" fontId="25" fillId="4" borderId="2" xfId="0" applyFont="1" applyFill="1" applyBorder="1" applyAlignment="1"/>
    <xf numFmtId="0" fontId="26" fillId="4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49" fontId="29" fillId="4" borderId="2" xfId="5" applyNumberFormat="1" applyFont="1" applyFill="1" applyBorder="1" applyAlignment="1">
      <alignment horizontal="center"/>
    </xf>
    <xf numFmtId="176" fontId="25" fillId="4" borderId="2" xfId="0" applyNumberFormat="1" applyFont="1" applyFill="1" applyBorder="1" applyAlignment="1">
      <alignment horizontal="center"/>
    </xf>
    <xf numFmtId="0" fontId="47" fillId="4" borderId="2" xfId="3" applyFont="1" applyFill="1" applyBorder="1" applyAlignment="1" applyProtection="1">
      <alignment horizontal="center" vertical="center"/>
    </xf>
    <xf numFmtId="49" fontId="48" fillId="4" borderId="2" xfId="4" applyNumberFormat="1" applyFont="1" applyFill="1" applyBorder="1" applyAlignment="1">
      <alignment horizontal="center" vertical="center"/>
    </xf>
    <xf numFmtId="49" fontId="47" fillId="4" borderId="2" xfId="4" applyNumberFormat="1" applyFont="1" applyFill="1" applyBorder="1" applyAlignment="1">
      <alignment horizontal="center" vertical="center"/>
    </xf>
    <xf numFmtId="176" fontId="28" fillId="0" borderId="2" xfId="0" applyNumberFormat="1" applyFont="1" applyBorder="1" applyAlignment="1">
      <alignment horizontal="center"/>
    </xf>
    <xf numFmtId="176" fontId="49" fillId="5" borderId="2" xfId="0" applyNumberFormat="1" applyFont="1" applyFill="1" applyBorder="1" applyAlignment="1">
      <alignment horizontal="center"/>
    </xf>
    <xf numFmtId="176" fontId="49" fillId="0" borderId="2" xfId="0" applyNumberFormat="1" applyFont="1" applyBorder="1" applyAlignment="1">
      <alignment horizontal="center"/>
    </xf>
    <xf numFmtId="49" fontId="13" fillId="4" borderId="81" xfId="4" applyNumberFormat="1" applyFont="1" applyFill="1" applyBorder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21" fillId="0" borderId="41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27" fillId="0" borderId="55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9" fillId="0" borderId="58" xfId="2" applyFont="1" applyFill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9" fontId="15" fillId="0" borderId="42" xfId="2" applyNumberFormat="1" applyFont="1" applyBorder="1" applyAlignment="1">
      <alignment horizontal="left" vertical="center"/>
    </xf>
    <xf numFmtId="9" fontId="15" fillId="0" borderId="37" xfId="2" applyNumberFormat="1" applyFont="1" applyBorder="1" applyAlignment="1">
      <alignment horizontal="left" vertical="center"/>
    </xf>
    <xf numFmtId="9" fontId="15" fillId="0" borderId="49" xfId="2" applyNumberFormat="1" applyFont="1" applyBorder="1" applyAlignment="1">
      <alignment horizontal="left" vertical="center"/>
    </xf>
    <xf numFmtId="9" fontId="15" fillId="0" borderId="43" xfId="2" applyNumberFormat="1" applyFont="1" applyBorder="1" applyAlignment="1">
      <alignment horizontal="left" vertical="center"/>
    </xf>
    <xf numFmtId="9" fontId="15" fillId="0" borderId="44" xfId="2" applyNumberFormat="1" applyFont="1" applyBorder="1" applyAlignment="1">
      <alignment horizontal="left" vertical="center"/>
    </xf>
    <xf numFmtId="9" fontId="15" fillId="0" borderId="51" xfId="2" applyNumberFormat="1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 wrapText="1"/>
    </xf>
    <xf numFmtId="0" fontId="14" fillId="0" borderId="44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 wrapText="1"/>
    </xf>
    <xf numFmtId="0" fontId="15" fillId="0" borderId="38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14" fontId="15" fillId="0" borderId="15" xfId="2" applyNumberFormat="1" applyFont="1" applyBorder="1" applyAlignment="1">
      <alignment horizontal="center" vertical="center"/>
    </xf>
    <xf numFmtId="14" fontId="15" fillId="0" borderId="47" xfId="2" applyNumberFormat="1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5" fillId="0" borderId="35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14" fontId="15" fillId="0" borderId="35" xfId="2" applyNumberFormat="1" applyFont="1" applyBorder="1" applyAlignment="1">
      <alignment horizontal="center" vertical="center"/>
    </xf>
    <xf numFmtId="14" fontId="15" fillId="0" borderId="48" xfId="2" applyNumberFormat="1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30" fillId="0" borderId="30" xfId="2" applyFont="1" applyBorder="1" applyAlignment="1">
      <alignment horizontal="center" vertical="top"/>
    </xf>
    <xf numFmtId="0" fontId="15" fillId="0" borderId="53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 vertical="center"/>
    </xf>
    <xf numFmtId="0" fontId="12" fillId="4" borderId="21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2" xfId="3" applyFont="1" applyFill="1" applyBorder="1" applyAlignment="1" applyProtection="1">
      <alignment horizontal="center" vertical="center"/>
    </xf>
    <xf numFmtId="0" fontId="13" fillId="4" borderId="13" xfId="3" applyFont="1" applyFill="1" applyBorder="1" applyAlignment="1" applyProtection="1">
      <alignment horizontal="center" vertical="center"/>
    </xf>
    <xf numFmtId="0" fontId="12" fillId="4" borderId="12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1" fillId="0" borderId="56" xfId="2" applyFont="1" applyFill="1" applyBorder="1" applyAlignment="1">
      <alignment horizontal="left" vertical="center"/>
    </xf>
    <xf numFmtId="0" fontId="21" fillId="0" borderId="55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center" vertical="center"/>
    </xf>
    <xf numFmtId="0" fontId="21" fillId="0" borderId="58" xfId="2" applyFont="1" applyFill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48" xfId="2" applyFont="1" applyFill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0" borderId="33" xfId="2" applyFont="1" applyBorder="1" applyAlignment="1">
      <alignment horizontal="left" vertical="center"/>
    </xf>
    <xf numFmtId="0" fontId="20" fillId="0" borderId="15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4" borderId="20" xfId="3" applyFont="1" applyFill="1" applyBorder="1" applyAlignment="1">
      <alignment horizontal="center"/>
    </xf>
    <xf numFmtId="0" fontId="19" fillId="0" borderId="47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center" vertical="center"/>
    </xf>
    <xf numFmtId="0" fontId="19" fillId="0" borderId="35" xfId="2" applyFont="1" applyFill="1" applyBorder="1" applyAlignment="1">
      <alignment horizontal="center" vertical="center"/>
    </xf>
    <xf numFmtId="0" fontId="20" fillId="0" borderId="48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17" fillId="0" borderId="35" xfId="2" applyFill="1" applyBorder="1" applyAlignment="1">
      <alignment horizontal="center" vertical="center"/>
    </xf>
    <xf numFmtId="0" fontId="17" fillId="0" borderId="48" xfId="2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 wrapText="1"/>
    </xf>
    <xf numFmtId="0" fontId="20" fillId="0" borderId="15" xfId="2" applyFont="1" applyFill="1" applyBorder="1" applyAlignment="1">
      <alignment horizontal="left" vertical="center" wrapText="1"/>
    </xf>
    <xf numFmtId="0" fontId="20" fillId="0" borderId="47" xfId="2" applyFont="1" applyFill="1" applyBorder="1" applyAlignment="1">
      <alignment horizontal="left" vertical="center" wrapText="1"/>
    </xf>
    <xf numFmtId="0" fontId="14" fillId="0" borderId="40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right" vertical="center"/>
    </xf>
    <xf numFmtId="0" fontId="19" fillId="0" borderId="35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center" vertical="top"/>
    </xf>
    <xf numFmtId="0" fontId="15" fillId="0" borderId="32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46" xfId="2" applyFont="1" applyFill="1" applyBorder="1" applyAlignment="1">
      <alignment horizontal="center" vertical="center"/>
    </xf>
    <xf numFmtId="58" fontId="20" fillId="0" borderId="15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8" fillId="4" borderId="0" xfId="3" applyFont="1" applyFill="1"/>
  </cellXfs>
  <cellStyles count="9">
    <cellStyle name="S10" xfId="7" xr:uid="{00000000-0005-0000-0000-000037000000}"/>
    <cellStyle name="S13" xfId="6" xr:uid="{00000000-0005-0000-0000-000036000000}"/>
    <cellStyle name="常规" xfId="0" builtinId="0"/>
    <cellStyle name="常规 10 10" xfId="5" xr:uid="{00000000-0005-0000-0000-000035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0AW核价-润懋(35款已核，单耗未减)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104775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104775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104775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104775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104775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104775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459FCFA-7659-4767-834B-1B9BADE2945B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104775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1983994-CCE3-4E3F-B508-587A0BE2D984}"/>
            </a:ext>
          </a:extLst>
        </xdr:cNvPr>
        <xdr:cNvSpPr txBox="1">
          <a:spLocks noChangeArrowheads="1"/>
        </xdr:cNvSpPr>
      </xdr:nvSpPr>
      <xdr:spPr>
        <a:xfrm>
          <a:off x="2451100" y="2552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104775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A3C2659-D090-45C0-92AC-27AE5073762A}"/>
            </a:ext>
          </a:extLst>
        </xdr:cNvPr>
        <xdr:cNvSpPr txBox="1">
          <a:spLocks noChangeArrowheads="1"/>
        </xdr:cNvSpPr>
      </xdr:nvSpPr>
      <xdr:spPr>
        <a:xfrm>
          <a:off x="2374900" y="2552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104775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EFF6191-73B8-4EB6-A2A4-45A7B1E4C343}"/>
            </a:ext>
          </a:extLst>
        </xdr:cNvPr>
        <xdr:cNvSpPr txBox="1">
          <a:spLocks noChangeArrowheads="1"/>
        </xdr:cNvSpPr>
      </xdr:nvSpPr>
      <xdr:spPr>
        <a:xfrm>
          <a:off x="2501900" y="2914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104775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7D09753-D3EF-4602-851B-AD131BC84465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5">
        <v>1</v>
      </c>
      <c r="B10" s="172" t="s">
        <v>9</v>
      </c>
    </row>
    <row r="11" spans="1:2">
      <c r="A11" s="5">
        <v>2</v>
      </c>
      <c r="B11" s="168" t="s">
        <v>10</v>
      </c>
    </row>
    <row r="12" spans="1:2">
      <c r="A12" s="5">
        <v>3</v>
      </c>
      <c r="B12" s="173" t="s">
        <v>11</v>
      </c>
    </row>
    <row r="13" spans="1:2">
      <c r="A13" s="5">
        <v>4</v>
      </c>
      <c r="B13" s="174" t="s">
        <v>12</v>
      </c>
    </row>
    <row r="14" spans="1:2">
      <c r="A14" s="5">
        <v>5</v>
      </c>
      <c r="B14" s="174" t="s">
        <v>13</v>
      </c>
    </row>
    <row r="15" spans="1:2">
      <c r="A15" s="5">
        <v>6</v>
      </c>
      <c r="B15" s="174" t="s">
        <v>14</v>
      </c>
    </row>
    <row r="16" spans="1:2">
      <c r="A16" s="5">
        <v>7</v>
      </c>
      <c r="B16" s="174" t="s">
        <v>15</v>
      </c>
    </row>
    <row r="17" spans="1:2">
      <c r="A17" s="5">
        <v>8</v>
      </c>
      <c r="B17" s="174" t="s">
        <v>16</v>
      </c>
    </row>
    <row r="18" spans="1:2">
      <c r="A18" s="5">
        <v>9</v>
      </c>
      <c r="B18" s="168" t="s">
        <v>17</v>
      </c>
    </row>
    <row r="19" spans="1:2">
      <c r="A19" s="5"/>
      <c r="B19" s="168"/>
    </row>
    <row r="20" spans="1:2" ht="20.25">
      <c r="A20" s="166"/>
      <c r="B20" s="167" t="s">
        <v>18</v>
      </c>
    </row>
    <row r="21" spans="1:2">
      <c r="A21" s="5">
        <v>1</v>
      </c>
      <c r="B21" s="175" t="s">
        <v>19</v>
      </c>
    </row>
    <row r="22" spans="1:2">
      <c r="A22" s="5">
        <v>2</v>
      </c>
      <c r="B22" s="168" t="s">
        <v>20</v>
      </c>
    </row>
    <row r="23" spans="1:2">
      <c r="A23" s="5">
        <v>3</v>
      </c>
      <c r="B23" s="168" t="s">
        <v>21</v>
      </c>
    </row>
    <row r="24" spans="1:2">
      <c r="A24" s="5">
        <v>4</v>
      </c>
      <c r="B24" s="168" t="s">
        <v>22</v>
      </c>
    </row>
    <row r="25" spans="1:2">
      <c r="A25" s="5">
        <v>5</v>
      </c>
      <c r="B25" s="174" t="s">
        <v>23</v>
      </c>
    </row>
    <row r="26" spans="1:2">
      <c r="A26" s="5">
        <v>6</v>
      </c>
      <c r="B26" s="174" t="s">
        <v>24</v>
      </c>
    </row>
    <row r="27" spans="1:2">
      <c r="A27" s="5">
        <v>7</v>
      </c>
      <c r="B27" s="168" t="s">
        <v>25</v>
      </c>
    </row>
    <row r="28" spans="1:2">
      <c r="A28" s="5"/>
      <c r="B28" s="168"/>
    </row>
    <row r="29" spans="1:2" ht="20.25">
      <c r="A29" s="166"/>
      <c r="B29" s="167" t="s">
        <v>26</v>
      </c>
    </row>
    <row r="30" spans="1:2">
      <c r="A30" s="5">
        <v>1</v>
      </c>
      <c r="B30" s="175" t="s">
        <v>27</v>
      </c>
    </row>
    <row r="31" spans="1:2">
      <c r="A31" s="5">
        <v>2</v>
      </c>
      <c r="B31" s="168" t="s">
        <v>28</v>
      </c>
    </row>
    <row r="32" spans="1:2">
      <c r="A32" s="5">
        <v>3</v>
      </c>
      <c r="B32" s="168" t="s">
        <v>29</v>
      </c>
    </row>
    <row r="33" spans="1:2" ht="28.5">
      <c r="A33" s="5">
        <v>4</v>
      </c>
      <c r="B33" s="168" t="s">
        <v>30</v>
      </c>
    </row>
    <row r="34" spans="1:2">
      <c r="A34" s="5">
        <v>5</v>
      </c>
      <c r="B34" s="168" t="s">
        <v>31</v>
      </c>
    </row>
    <row r="35" spans="1:2">
      <c r="A35" s="5">
        <v>6</v>
      </c>
      <c r="B35" s="168" t="s">
        <v>32</v>
      </c>
    </row>
    <row r="36" spans="1:2">
      <c r="A36" s="5">
        <v>7</v>
      </c>
      <c r="B36" s="168" t="s">
        <v>33</v>
      </c>
    </row>
    <row r="37" spans="1:2">
      <c r="A37" s="5"/>
      <c r="B37" s="168"/>
    </row>
    <row r="39" spans="1:2">
      <c r="A39" s="176" t="s">
        <v>34</v>
      </c>
      <c r="B39" s="177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4" t="s">
        <v>262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5" t="s">
        <v>237</v>
      </c>
      <c r="B2" s="406" t="s">
        <v>242</v>
      </c>
      <c r="C2" s="406" t="s">
        <v>238</v>
      </c>
      <c r="D2" s="406" t="s">
        <v>239</v>
      </c>
      <c r="E2" s="406" t="s">
        <v>240</v>
      </c>
      <c r="F2" s="406" t="s">
        <v>241</v>
      </c>
      <c r="G2" s="405" t="s">
        <v>263</v>
      </c>
      <c r="H2" s="405"/>
      <c r="I2" s="405" t="s">
        <v>264</v>
      </c>
      <c r="J2" s="405"/>
      <c r="K2" s="409" t="s">
        <v>265</v>
      </c>
      <c r="L2" s="411" t="s">
        <v>266</v>
      </c>
      <c r="M2" s="413" t="s">
        <v>267</v>
      </c>
    </row>
    <row r="3" spans="1:13" s="1" customFormat="1" ht="16.5">
      <c r="A3" s="405"/>
      <c r="B3" s="407"/>
      <c r="C3" s="407"/>
      <c r="D3" s="407"/>
      <c r="E3" s="407"/>
      <c r="F3" s="407"/>
      <c r="G3" s="3" t="s">
        <v>268</v>
      </c>
      <c r="H3" s="3" t="s">
        <v>269</v>
      </c>
      <c r="I3" s="3" t="s">
        <v>268</v>
      </c>
      <c r="J3" s="3" t="s">
        <v>269</v>
      </c>
      <c r="K3" s="410"/>
      <c r="L3" s="412"/>
      <c r="M3" s="414"/>
    </row>
    <row r="4" spans="1:13" ht="40.5">
      <c r="A4" s="5">
        <v>1</v>
      </c>
      <c r="B4" s="178" t="s">
        <v>255</v>
      </c>
      <c r="C4" s="6">
        <v>11</v>
      </c>
      <c r="D4" s="6" t="s">
        <v>253</v>
      </c>
      <c r="E4" s="12" t="s">
        <v>254</v>
      </c>
      <c r="F4" s="6" t="s">
        <v>60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6" si="0">SUM(G4:J4)</f>
        <v>1.2</v>
      </c>
      <c r="L4" s="6" t="s">
        <v>270</v>
      </c>
      <c r="M4" s="6" t="s">
        <v>256</v>
      </c>
    </row>
    <row r="5" spans="1:13" ht="40.5">
      <c r="A5" s="5">
        <v>2</v>
      </c>
      <c r="B5" s="179" t="s">
        <v>255</v>
      </c>
      <c r="C5" s="6">
        <v>16</v>
      </c>
      <c r="D5" s="6" t="s">
        <v>253</v>
      </c>
      <c r="E5" s="7" t="s">
        <v>257</v>
      </c>
      <c r="F5" s="6" t="s">
        <v>60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270</v>
      </c>
      <c r="M5" s="6" t="s">
        <v>256</v>
      </c>
    </row>
    <row r="6" spans="1:13" ht="27">
      <c r="A6" s="5">
        <v>3</v>
      </c>
      <c r="B6" s="178" t="s">
        <v>255</v>
      </c>
      <c r="C6" s="6">
        <v>20</v>
      </c>
      <c r="D6" s="6" t="s">
        <v>253</v>
      </c>
      <c r="E6" s="13" t="s">
        <v>258</v>
      </c>
      <c r="F6" s="6" t="s">
        <v>60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270</v>
      </c>
      <c r="M6" s="6" t="s">
        <v>256</v>
      </c>
    </row>
    <row r="7" spans="1:13">
      <c r="A7" s="5"/>
      <c r="B7" s="22"/>
      <c r="C7" s="6"/>
      <c r="D7" s="6"/>
      <c r="E7" s="15"/>
      <c r="F7" s="6"/>
      <c r="G7" s="6"/>
      <c r="H7" s="6"/>
      <c r="I7" s="6"/>
      <c r="J7" s="6"/>
      <c r="K7" s="6"/>
      <c r="L7" s="6"/>
      <c r="M7" s="6"/>
    </row>
    <row r="8" spans="1:13">
      <c r="A8" s="5"/>
      <c r="B8" s="21"/>
      <c r="C8" s="6"/>
      <c r="D8" s="6"/>
      <c r="E8" s="14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2"/>
      <c r="C9" s="6"/>
      <c r="D9" s="6"/>
      <c r="E9" s="23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5" t="s">
        <v>271</v>
      </c>
      <c r="B12" s="401"/>
      <c r="C12" s="401"/>
      <c r="D12" s="401"/>
      <c r="E12" s="397"/>
      <c r="F12" s="398"/>
      <c r="G12" s="400"/>
      <c r="H12" s="395" t="s">
        <v>272</v>
      </c>
      <c r="I12" s="401"/>
      <c r="J12" s="401"/>
      <c r="K12" s="397"/>
      <c r="L12" s="415"/>
      <c r="M12" s="416"/>
    </row>
    <row r="13" spans="1:13" ht="16.5">
      <c r="A13" s="408" t="s">
        <v>273</v>
      </c>
      <c r="B13" s="408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4" t="s">
        <v>274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5.95" customHeight="1">
      <c r="A2" s="406" t="s">
        <v>275</v>
      </c>
      <c r="B2" s="406" t="s">
        <v>242</v>
      </c>
      <c r="C2" s="406" t="s">
        <v>238</v>
      </c>
      <c r="D2" s="406" t="s">
        <v>239</v>
      </c>
      <c r="E2" s="406" t="s">
        <v>240</v>
      </c>
      <c r="F2" s="406" t="s">
        <v>241</v>
      </c>
      <c r="G2" s="425" t="s">
        <v>276</v>
      </c>
      <c r="H2" s="426"/>
      <c r="I2" s="427"/>
      <c r="J2" s="425" t="s">
        <v>277</v>
      </c>
      <c r="K2" s="426"/>
      <c r="L2" s="427"/>
      <c r="M2" s="425" t="s">
        <v>278</v>
      </c>
      <c r="N2" s="426"/>
      <c r="O2" s="427"/>
      <c r="P2" s="425" t="s">
        <v>279</v>
      </c>
      <c r="Q2" s="426"/>
      <c r="R2" s="427"/>
      <c r="S2" s="426" t="s">
        <v>280</v>
      </c>
      <c r="T2" s="426"/>
      <c r="U2" s="427"/>
      <c r="V2" s="428" t="s">
        <v>281</v>
      </c>
      <c r="W2" s="428" t="s">
        <v>251</v>
      </c>
    </row>
    <row r="3" spans="1:23" s="1" customFormat="1" ht="16.5">
      <c r="A3" s="407"/>
      <c r="B3" s="419"/>
      <c r="C3" s="419"/>
      <c r="D3" s="419"/>
      <c r="E3" s="419"/>
      <c r="F3" s="419"/>
      <c r="G3" s="3" t="s">
        <v>282</v>
      </c>
      <c r="H3" s="3" t="s">
        <v>65</v>
      </c>
      <c r="I3" s="3" t="s">
        <v>242</v>
      </c>
      <c r="J3" s="3" t="s">
        <v>282</v>
      </c>
      <c r="K3" s="3" t="s">
        <v>65</v>
      </c>
      <c r="L3" s="3" t="s">
        <v>242</v>
      </c>
      <c r="M3" s="3" t="s">
        <v>282</v>
      </c>
      <c r="N3" s="3" t="s">
        <v>65</v>
      </c>
      <c r="O3" s="3" t="s">
        <v>242</v>
      </c>
      <c r="P3" s="3" t="s">
        <v>282</v>
      </c>
      <c r="Q3" s="3" t="s">
        <v>65</v>
      </c>
      <c r="R3" s="3" t="s">
        <v>242</v>
      </c>
      <c r="S3" s="3" t="s">
        <v>282</v>
      </c>
      <c r="T3" s="3" t="s">
        <v>65</v>
      </c>
      <c r="U3" s="3" t="s">
        <v>242</v>
      </c>
      <c r="V3" s="429"/>
      <c r="W3" s="429"/>
    </row>
    <row r="4" spans="1:23" ht="40.5">
      <c r="A4" s="421" t="s">
        <v>283</v>
      </c>
      <c r="B4" s="424" t="s">
        <v>255</v>
      </c>
      <c r="C4" s="6">
        <v>11</v>
      </c>
      <c r="D4" s="6" t="s">
        <v>253</v>
      </c>
      <c r="E4" s="12" t="s">
        <v>254</v>
      </c>
      <c r="F4" s="417" t="s">
        <v>60</v>
      </c>
      <c r="G4" s="180" t="s">
        <v>284</v>
      </c>
      <c r="H4" s="180" t="s">
        <v>285</v>
      </c>
      <c r="I4" s="180" t="s">
        <v>286</v>
      </c>
      <c r="J4" s="180" t="s">
        <v>287</v>
      </c>
      <c r="K4" s="6" t="s">
        <v>288</v>
      </c>
      <c r="L4" s="180" t="s">
        <v>289</v>
      </c>
      <c r="M4" s="180" t="s">
        <v>290</v>
      </c>
      <c r="N4" s="180" t="s">
        <v>291</v>
      </c>
      <c r="O4" s="180" t="s">
        <v>292</v>
      </c>
      <c r="P4" s="6"/>
      <c r="Q4" s="6"/>
      <c r="R4" s="6"/>
      <c r="S4" s="6"/>
      <c r="T4" s="6"/>
      <c r="U4" s="6"/>
      <c r="V4" s="6"/>
      <c r="W4" s="6"/>
    </row>
    <row r="5" spans="1:23" ht="40.5">
      <c r="A5" s="422"/>
      <c r="B5" s="420"/>
      <c r="C5" s="6">
        <v>16</v>
      </c>
      <c r="D5" s="6" t="s">
        <v>253</v>
      </c>
      <c r="E5" s="7" t="s">
        <v>257</v>
      </c>
      <c r="F5" s="420"/>
      <c r="G5" s="425" t="s">
        <v>293</v>
      </c>
      <c r="H5" s="426"/>
      <c r="I5" s="427"/>
      <c r="J5" s="425" t="s">
        <v>294</v>
      </c>
      <c r="K5" s="426"/>
      <c r="L5" s="427"/>
      <c r="M5" s="425" t="s">
        <v>295</v>
      </c>
      <c r="N5" s="426"/>
      <c r="O5" s="427"/>
      <c r="P5" s="425" t="s">
        <v>296</v>
      </c>
      <c r="Q5" s="426"/>
      <c r="R5" s="427"/>
      <c r="S5" s="426" t="s">
        <v>297</v>
      </c>
      <c r="T5" s="426"/>
      <c r="U5" s="427"/>
      <c r="V5" s="6"/>
      <c r="W5" s="6"/>
    </row>
    <row r="6" spans="1:23" ht="27">
      <c r="A6" s="422"/>
      <c r="B6" s="420"/>
      <c r="C6" s="6">
        <v>20</v>
      </c>
      <c r="D6" s="6" t="s">
        <v>253</v>
      </c>
      <c r="E6" s="13" t="s">
        <v>258</v>
      </c>
      <c r="F6" s="420"/>
      <c r="G6" s="3" t="s">
        <v>282</v>
      </c>
      <c r="H6" s="3" t="s">
        <v>65</v>
      </c>
      <c r="I6" s="3" t="s">
        <v>242</v>
      </c>
      <c r="J6" s="3" t="s">
        <v>282</v>
      </c>
      <c r="K6" s="3" t="s">
        <v>65</v>
      </c>
      <c r="L6" s="3" t="s">
        <v>242</v>
      </c>
      <c r="M6" s="3" t="s">
        <v>282</v>
      </c>
      <c r="N6" s="3" t="s">
        <v>65</v>
      </c>
      <c r="O6" s="3" t="s">
        <v>242</v>
      </c>
      <c r="P6" s="3" t="s">
        <v>282</v>
      </c>
      <c r="Q6" s="3" t="s">
        <v>65</v>
      </c>
      <c r="R6" s="3" t="s">
        <v>242</v>
      </c>
      <c r="S6" s="3" t="s">
        <v>282</v>
      </c>
      <c r="T6" s="3" t="s">
        <v>65</v>
      </c>
      <c r="U6" s="3" t="s">
        <v>242</v>
      </c>
      <c r="V6" s="6"/>
      <c r="W6" s="6"/>
    </row>
    <row r="7" spans="1:23">
      <c r="A7" s="423"/>
      <c r="B7" s="418"/>
      <c r="C7" s="6"/>
      <c r="D7" s="6"/>
      <c r="E7" s="15"/>
      <c r="F7" s="4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7" t="s">
        <v>298</v>
      </c>
      <c r="B8" s="417"/>
      <c r="C8" s="417"/>
      <c r="D8" s="417"/>
      <c r="E8" s="417"/>
      <c r="F8" s="4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8"/>
      <c r="B9" s="418"/>
      <c r="C9" s="418"/>
      <c r="D9" s="418"/>
      <c r="E9" s="418"/>
      <c r="F9" s="4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7" t="s">
        <v>299</v>
      </c>
      <c r="B10" s="417"/>
      <c r="C10" s="417"/>
      <c r="D10" s="417"/>
      <c r="E10" s="417"/>
      <c r="F10" s="4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8"/>
      <c r="B11" s="418"/>
      <c r="C11" s="418"/>
      <c r="D11" s="418"/>
      <c r="E11" s="418"/>
      <c r="F11" s="41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7" t="s">
        <v>300</v>
      </c>
      <c r="B12" s="417"/>
      <c r="C12" s="417"/>
      <c r="D12" s="417"/>
      <c r="E12" s="417"/>
      <c r="F12" s="4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8"/>
      <c r="B13" s="418"/>
      <c r="C13" s="418"/>
      <c r="D13" s="418"/>
      <c r="E13" s="418"/>
      <c r="F13" s="41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95" t="s">
        <v>259</v>
      </c>
      <c r="B15" s="401"/>
      <c r="C15" s="401"/>
      <c r="D15" s="401"/>
      <c r="E15" s="397"/>
      <c r="F15" s="398"/>
      <c r="G15" s="400"/>
      <c r="H15" s="20"/>
      <c r="I15" s="20"/>
      <c r="J15" s="395" t="s">
        <v>272</v>
      </c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397"/>
      <c r="V15" s="9"/>
      <c r="W15" s="11"/>
    </row>
    <row r="16" spans="1:23" ht="16.5">
      <c r="A16" s="402" t="s">
        <v>301</v>
      </c>
      <c r="B16" s="402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8:E9"/>
    <mergeCell ref="E10:E11"/>
    <mergeCell ref="E12:E13"/>
    <mergeCell ref="F2:F3"/>
    <mergeCell ref="F4:F7"/>
    <mergeCell ref="F8:F9"/>
    <mergeCell ref="F10:F11"/>
    <mergeCell ref="F12:F13"/>
  </mergeCells>
  <phoneticPr fontId="46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4" t="s">
        <v>302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>
      <c r="A2" s="16" t="s">
        <v>303</v>
      </c>
      <c r="B2" s="17" t="s">
        <v>238</v>
      </c>
      <c r="C2" s="17" t="s">
        <v>239</v>
      </c>
      <c r="D2" s="17" t="s">
        <v>240</v>
      </c>
      <c r="E2" s="17" t="s">
        <v>241</v>
      </c>
      <c r="F2" s="17" t="s">
        <v>242</v>
      </c>
      <c r="G2" s="16" t="s">
        <v>304</v>
      </c>
      <c r="H2" s="16" t="s">
        <v>305</v>
      </c>
      <c r="I2" s="16" t="s">
        <v>306</v>
      </c>
      <c r="J2" s="16" t="s">
        <v>305</v>
      </c>
      <c r="K2" s="16" t="s">
        <v>307</v>
      </c>
      <c r="L2" s="16" t="s">
        <v>305</v>
      </c>
      <c r="M2" s="17" t="s">
        <v>281</v>
      </c>
      <c r="N2" s="17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303</v>
      </c>
      <c r="B4" s="19" t="s">
        <v>308</v>
      </c>
      <c r="C4" s="19" t="s">
        <v>282</v>
      </c>
      <c r="D4" s="19" t="s">
        <v>240</v>
      </c>
      <c r="E4" s="17" t="s">
        <v>241</v>
      </c>
      <c r="F4" s="17" t="s">
        <v>242</v>
      </c>
      <c r="G4" s="16" t="s">
        <v>304</v>
      </c>
      <c r="H4" s="16" t="s">
        <v>305</v>
      </c>
      <c r="I4" s="16" t="s">
        <v>306</v>
      </c>
      <c r="J4" s="16" t="s">
        <v>305</v>
      </c>
      <c r="K4" s="16" t="s">
        <v>307</v>
      </c>
      <c r="L4" s="16" t="s">
        <v>305</v>
      </c>
      <c r="M4" s="17" t="s">
        <v>281</v>
      </c>
      <c r="N4" s="17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5" t="s">
        <v>309</v>
      </c>
      <c r="B11" s="401"/>
      <c r="C11" s="401"/>
      <c r="D11" s="397"/>
      <c r="E11" s="398"/>
      <c r="F11" s="399"/>
      <c r="G11" s="400"/>
      <c r="H11" s="20"/>
      <c r="I11" s="395" t="s">
        <v>310</v>
      </c>
      <c r="J11" s="401"/>
      <c r="K11" s="401"/>
      <c r="L11" s="9"/>
      <c r="M11" s="9"/>
      <c r="N11" s="11"/>
    </row>
    <row r="12" spans="1:14" ht="16.5">
      <c r="A12" s="402" t="s">
        <v>311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3" sqref="E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4" t="s">
        <v>312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>
      <c r="A2" s="3" t="s">
        <v>275</v>
      </c>
      <c r="B2" s="4" t="s">
        <v>242</v>
      </c>
      <c r="C2" s="4" t="s">
        <v>238</v>
      </c>
      <c r="D2" s="4" t="s">
        <v>239</v>
      </c>
      <c r="E2" s="4" t="s">
        <v>240</v>
      </c>
      <c r="F2" s="4" t="s">
        <v>241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281</v>
      </c>
      <c r="L2" s="4" t="s">
        <v>251</v>
      </c>
    </row>
    <row r="3" spans="1:12" ht="40.5">
      <c r="A3" s="5" t="s">
        <v>283</v>
      </c>
      <c r="B3" s="5" t="s">
        <v>255</v>
      </c>
      <c r="C3" s="6">
        <v>11</v>
      </c>
      <c r="D3" s="6" t="s">
        <v>253</v>
      </c>
      <c r="E3" s="12" t="s">
        <v>254</v>
      </c>
      <c r="F3" s="6" t="s">
        <v>60</v>
      </c>
      <c r="G3" s="180" t="s">
        <v>317</v>
      </c>
      <c r="H3" s="6" t="s">
        <v>318</v>
      </c>
      <c r="I3" s="6"/>
      <c r="J3" s="6"/>
      <c r="K3" s="6"/>
      <c r="L3" s="6" t="s">
        <v>256</v>
      </c>
    </row>
    <row r="4" spans="1:12" ht="40.5">
      <c r="A4" s="5" t="s">
        <v>319</v>
      </c>
      <c r="B4" s="5" t="s">
        <v>255</v>
      </c>
      <c r="C4" s="6">
        <v>16</v>
      </c>
      <c r="D4" s="6" t="s">
        <v>253</v>
      </c>
      <c r="E4" s="7" t="s">
        <v>257</v>
      </c>
      <c r="F4" s="6" t="s">
        <v>60</v>
      </c>
      <c r="G4" s="6" t="s">
        <v>320</v>
      </c>
      <c r="H4" s="6" t="s">
        <v>318</v>
      </c>
      <c r="I4" s="6"/>
      <c r="J4" s="6"/>
      <c r="K4" s="6"/>
      <c r="L4" s="6" t="s">
        <v>256</v>
      </c>
    </row>
    <row r="5" spans="1:12" ht="27">
      <c r="A5" s="5" t="s">
        <v>298</v>
      </c>
      <c r="B5" s="5" t="s">
        <v>255</v>
      </c>
      <c r="C5" s="6">
        <v>20</v>
      </c>
      <c r="D5" s="6" t="s">
        <v>253</v>
      </c>
      <c r="E5" s="13" t="s">
        <v>258</v>
      </c>
      <c r="F5" s="6" t="s">
        <v>60</v>
      </c>
      <c r="G5" s="6" t="s">
        <v>321</v>
      </c>
      <c r="H5" s="6" t="s">
        <v>322</v>
      </c>
      <c r="I5" s="6"/>
      <c r="J5" s="6"/>
      <c r="K5" s="6"/>
      <c r="L5" s="6" t="s">
        <v>256</v>
      </c>
    </row>
    <row r="6" spans="1:12">
      <c r="A6" s="5" t="s">
        <v>299</v>
      </c>
      <c r="B6" s="5"/>
      <c r="C6" s="6"/>
      <c r="D6" s="6"/>
      <c r="E6" s="14"/>
      <c r="F6" s="6"/>
      <c r="G6" s="6"/>
      <c r="H6" s="6"/>
      <c r="I6" s="6"/>
      <c r="J6" s="6"/>
      <c r="K6" s="6"/>
      <c r="L6" s="6" t="s">
        <v>256</v>
      </c>
    </row>
    <row r="7" spans="1:12">
      <c r="A7" s="5" t="s">
        <v>300</v>
      </c>
      <c r="B7" s="5"/>
      <c r="C7" s="6"/>
      <c r="D7" s="6"/>
      <c r="E7" s="15"/>
      <c r="F7" s="6"/>
      <c r="G7" s="6"/>
      <c r="H7" s="6"/>
      <c r="I7" s="5"/>
      <c r="J7" s="5"/>
      <c r="K7" s="5"/>
      <c r="L7" s="5" t="s">
        <v>256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5" t="s">
        <v>323</v>
      </c>
      <c r="B11" s="401"/>
      <c r="C11" s="401"/>
      <c r="D11" s="401"/>
      <c r="E11" s="397"/>
      <c r="F11" s="398"/>
      <c r="G11" s="400"/>
      <c r="H11" s="395" t="s">
        <v>272</v>
      </c>
      <c r="I11" s="401"/>
      <c r="J11" s="401"/>
      <c r="K11" s="9"/>
      <c r="L11" s="11"/>
    </row>
    <row r="12" spans="1:12" ht="16.5">
      <c r="A12" s="402" t="s">
        <v>324</v>
      </c>
      <c r="B12" s="402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4" t="s">
        <v>325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5" t="s">
        <v>237</v>
      </c>
      <c r="B2" s="406" t="s">
        <v>242</v>
      </c>
      <c r="C2" s="406" t="s">
        <v>282</v>
      </c>
      <c r="D2" s="406" t="s">
        <v>240</v>
      </c>
      <c r="E2" s="406" t="s">
        <v>241</v>
      </c>
      <c r="F2" s="3" t="s">
        <v>326</v>
      </c>
      <c r="G2" s="3" t="s">
        <v>264</v>
      </c>
      <c r="H2" s="409" t="s">
        <v>265</v>
      </c>
      <c r="I2" s="413" t="s">
        <v>267</v>
      </c>
    </row>
    <row r="3" spans="1:9" s="1" customFormat="1" ht="16.5">
      <c r="A3" s="405"/>
      <c r="B3" s="407"/>
      <c r="C3" s="407"/>
      <c r="D3" s="407"/>
      <c r="E3" s="407"/>
      <c r="F3" s="3" t="s">
        <v>327</v>
      </c>
      <c r="G3" s="3" t="s">
        <v>268</v>
      </c>
      <c r="H3" s="410"/>
      <c r="I3" s="414"/>
    </row>
    <row r="4" spans="1:9" ht="27">
      <c r="A4" s="5"/>
      <c r="B4" s="181" t="s">
        <v>328</v>
      </c>
      <c r="C4" s="6" t="s">
        <v>329</v>
      </c>
      <c r="D4" s="7" t="s">
        <v>330</v>
      </c>
      <c r="E4" s="6" t="s">
        <v>60</v>
      </c>
      <c r="F4" s="6">
        <v>0.3</v>
      </c>
      <c r="G4" s="6">
        <v>0.5</v>
      </c>
      <c r="H4" s="6">
        <f t="shared" ref="H4:H6" si="0">SUM(F4:G4)</f>
        <v>0.8</v>
      </c>
      <c r="I4" s="6" t="s">
        <v>256</v>
      </c>
    </row>
    <row r="5" spans="1:9" ht="27">
      <c r="A5" s="5"/>
      <c r="B5" s="181" t="s">
        <v>328</v>
      </c>
      <c r="C5" s="6" t="s">
        <v>329</v>
      </c>
      <c r="D5" s="7" t="s">
        <v>331</v>
      </c>
      <c r="E5" s="6" t="s">
        <v>60</v>
      </c>
      <c r="F5" s="6">
        <v>0.4</v>
      </c>
      <c r="G5" s="6">
        <v>0.6</v>
      </c>
      <c r="H5" s="6">
        <f t="shared" si="0"/>
        <v>1</v>
      </c>
      <c r="I5" s="6" t="s">
        <v>256</v>
      </c>
    </row>
    <row r="6" spans="1:9">
      <c r="A6" s="5"/>
      <c r="B6" s="181" t="s">
        <v>328</v>
      </c>
      <c r="C6" s="6" t="s">
        <v>329</v>
      </c>
      <c r="D6" s="8" t="s">
        <v>332</v>
      </c>
      <c r="E6" s="6" t="s">
        <v>60</v>
      </c>
      <c r="F6" s="6">
        <v>0.3</v>
      </c>
      <c r="G6" s="6">
        <v>0.5</v>
      </c>
      <c r="H6" s="6">
        <f t="shared" si="0"/>
        <v>0.8</v>
      </c>
      <c r="I6" s="6" t="s">
        <v>256</v>
      </c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5" t="s">
        <v>333</v>
      </c>
      <c r="B12" s="401"/>
      <c r="C12" s="401"/>
      <c r="D12" s="397"/>
      <c r="E12" s="10"/>
      <c r="F12" s="395" t="s">
        <v>272</v>
      </c>
      <c r="G12" s="401"/>
      <c r="H12" s="397"/>
      <c r="I12" s="11"/>
    </row>
    <row r="13" spans="1:9" ht="16.5">
      <c r="A13" s="402" t="s">
        <v>334</v>
      </c>
      <c r="B13" s="402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52"/>
      <c r="C3" s="153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44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45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46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47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48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49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0" sqref="A30:K30"/>
    </sheetView>
  </sheetViews>
  <sheetFormatPr defaultColWidth="10.375" defaultRowHeight="16.5" customHeight="1"/>
  <cols>
    <col min="1" max="1" width="11.125" style="92" customWidth="1"/>
    <col min="2" max="9" width="10.375" style="92"/>
    <col min="10" max="10" width="8.875" style="92" customWidth="1"/>
    <col min="11" max="11" width="12" style="92" customWidth="1"/>
    <col min="12" max="16384" width="10.375" style="92"/>
  </cols>
  <sheetData>
    <row r="1" spans="1:11" ht="20.25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93" t="s">
        <v>53</v>
      </c>
      <c r="B2" s="272"/>
      <c r="C2" s="272"/>
      <c r="D2" s="273" t="s">
        <v>54</v>
      </c>
      <c r="E2" s="273"/>
      <c r="F2" s="272"/>
      <c r="G2" s="272"/>
      <c r="H2" s="94" t="s">
        <v>55</v>
      </c>
      <c r="I2" s="274"/>
      <c r="J2" s="274"/>
      <c r="K2" s="275"/>
    </row>
    <row r="3" spans="1:11" ht="14.25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4.25">
      <c r="A4" s="97" t="s">
        <v>59</v>
      </c>
      <c r="B4" s="263" t="s">
        <v>60</v>
      </c>
      <c r="C4" s="264"/>
      <c r="D4" s="257" t="s">
        <v>61</v>
      </c>
      <c r="E4" s="258"/>
      <c r="F4" s="255">
        <v>44732</v>
      </c>
      <c r="G4" s="256"/>
      <c r="H4" s="257" t="s">
        <v>62</v>
      </c>
      <c r="I4" s="258"/>
      <c r="J4" s="112" t="s">
        <v>63</v>
      </c>
      <c r="K4" s="121" t="s">
        <v>64</v>
      </c>
    </row>
    <row r="5" spans="1:11" ht="14.25">
      <c r="A5" s="100" t="s">
        <v>65</v>
      </c>
      <c r="B5" s="263" t="s">
        <v>66</v>
      </c>
      <c r="C5" s="264"/>
      <c r="D5" s="257" t="s">
        <v>67</v>
      </c>
      <c r="E5" s="258"/>
      <c r="F5" s="255">
        <v>44722</v>
      </c>
      <c r="G5" s="256"/>
      <c r="H5" s="257" t="s">
        <v>68</v>
      </c>
      <c r="I5" s="258"/>
      <c r="J5" s="112" t="s">
        <v>63</v>
      </c>
      <c r="K5" s="121" t="s">
        <v>64</v>
      </c>
    </row>
    <row r="6" spans="1:11" ht="14.25">
      <c r="A6" s="97" t="s">
        <v>69</v>
      </c>
      <c r="B6" s="101">
        <v>3</v>
      </c>
      <c r="C6" s="102">
        <v>5</v>
      </c>
      <c r="D6" s="100" t="s">
        <v>70</v>
      </c>
      <c r="E6" s="114"/>
      <c r="F6" s="255">
        <v>44732</v>
      </c>
      <c r="G6" s="256"/>
      <c r="H6" s="257" t="s">
        <v>71</v>
      </c>
      <c r="I6" s="258"/>
      <c r="J6" s="112" t="s">
        <v>63</v>
      </c>
      <c r="K6" s="121" t="s">
        <v>64</v>
      </c>
    </row>
    <row r="7" spans="1:11" ht="14.25">
      <c r="A7" s="97" t="s">
        <v>72</v>
      </c>
      <c r="B7" s="253">
        <v>4180</v>
      </c>
      <c r="C7" s="254"/>
      <c r="D7" s="100" t="s">
        <v>73</v>
      </c>
      <c r="E7" s="113"/>
      <c r="F7" s="255">
        <v>44732</v>
      </c>
      <c r="G7" s="256"/>
      <c r="H7" s="257" t="s">
        <v>74</v>
      </c>
      <c r="I7" s="258"/>
      <c r="J7" s="112" t="s">
        <v>63</v>
      </c>
      <c r="K7" s="121" t="s">
        <v>64</v>
      </c>
    </row>
    <row r="8" spans="1:11" ht="14.25">
      <c r="A8" s="105" t="s">
        <v>75</v>
      </c>
      <c r="B8" s="259"/>
      <c r="C8" s="260"/>
      <c r="D8" s="224" t="s">
        <v>76</v>
      </c>
      <c r="E8" s="225"/>
      <c r="F8" s="261">
        <v>44737</v>
      </c>
      <c r="G8" s="262"/>
      <c r="H8" s="224" t="s">
        <v>77</v>
      </c>
      <c r="I8" s="225"/>
      <c r="J8" s="115" t="s">
        <v>63</v>
      </c>
      <c r="K8" s="123" t="s">
        <v>64</v>
      </c>
    </row>
    <row r="9" spans="1:11" ht="14.25">
      <c r="A9" s="247" t="s">
        <v>78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21" t="s">
        <v>79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28" t="s">
        <v>80</v>
      </c>
      <c r="B11" s="129" t="s">
        <v>81</v>
      </c>
      <c r="C11" s="130" t="s">
        <v>82</v>
      </c>
      <c r="D11" s="131"/>
      <c r="E11" s="132" t="s">
        <v>83</v>
      </c>
      <c r="F11" s="129" t="s">
        <v>81</v>
      </c>
      <c r="G11" s="130" t="s">
        <v>82</v>
      </c>
      <c r="H11" s="130" t="s">
        <v>84</v>
      </c>
      <c r="I11" s="132" t="s">
        <v>85</v>
      </c>
      <c r="J11" s="129" t="s">
        <v>81</v>
      </c>
      <c r="K11" s="147" t="s">
        <v>82</v>
      </c>
    </row>
    <row r="12" spans="1:11" ht="14.25">
      <c r="A12" s="100" t="s">
        <v>86</v>
      </c>
      <c r="B12" s="111" t="s">
        <v>81</v>
      </c>
      <c r="C12" s="112" t="s">
        <v>82</v>
      </c>
      <c r="D12" s="113"/>
      <c r="E12" s="114" t="s">
        <v>87</v>
      </c>
      <c r="F12" s="111" t="s">
        <v>81</v>
      </c>
      <c r="G12" s="112" t="s">
        <v>82</v>
      </c>
      <c r="H12" s="112" t="s">
        <v>84</v>
      </c>
      <c r="I12" s="114" t="s">
        <v>88</v>
      </c>
      <c r="J12" s="111" t="s">
        <v>81</v>
      </c>
      <c r="K12" s="121" t="s">
        <v>82</v>
      </c>
    </row>
    <row r="13" spans="1:11" ht="14.25">
      <c r="A13" s="100" t="s">
        <v>89</v>
      </c>
      <c r="B13" s="111" t="s">
        <v>81</v>
      </c>
      <c r="C13" s="112" t="s">
        <v>82</v>
      </c>
      <c r="D13" s="113"/>
      <c r="E13" s="114" t="s">
        <v>90</v>
      </c>
      <c r="F13" s="112" t="s">
        <v>91</v>
      </c>
      <c r="G13" s="112" t="s">
        <v>92</v>
      </c>
      <c r="H13" s="112" t="s">
        <v>84</v>
      </c>
      <c r="I13" s="114" t="s">
        <v>93</v>
      </c>
      <c r="J13" s="111" t="s">
        <v>81</v>
      </c>
      <c r="K13" s="121" t="s">
        <v>82</v>
      </c>
    </row>
    <row r="14" spans="1:11" ht="14.25">
      <c r="A14" s="224" t="s">
        <v>94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>
      <c r="A15" s="221" t="s">
        <v>95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33" t="s">
        <v>96</v>
      </c>
      <c r="B16" s="130" t="s">
        <v>91</v>
      </c>
      <c r="C16" s="130" t="s">
        <v>92</v>
      </c>
      <c r="D16" s="134"/>
      <c r="E16" s="135" t="s">
        <v>97</v>
      </c>
      <c r="F16" s="130" t="s">
        <v>91</v>
      </c>
      <c r="G16" s="130" t="s">
        <v>92</v>
      </c>
      <c r="H16" s="136"/>
      <c r="I16" s="135" t="s">
        <v>98</v>
      </c>
      <c r="J16" s="130" t="s">
        <v>91</v>
      </c>
      <c r="K16" s="147" t="s">
        <v>92</v>
      </c>
    </row>
    <row r="17" spans="1:22" ht="16.5" customHeight="1">
      <c r="A17" s="103" t="s">
        <v>99</v>
      </c>
      <c r="B17" s="112" t="s">
        <v>91</v>
      </c>
      <c r="C17" s="112" t="s">
        <v>92</v>
      </c>
      <c r="D17" s="98"/>
      <c r="E17" s="116" t="s">
        <v>100</v>
      </c>
      <c r="F17" s="112" t="s">
        <v>91</v>
      </c>
      <c r="G17" s="112" t="s">
        <v>92</v>
      </c>
      <c r="H17" s="137"/>
      <c r="I17" s="116" t="s">
        <v>101</v>
      </c>
      <c r="J17" s="112" t="s">
        <v>91</v>
      </c>
      <c r="K17" s="121" t="s">
        <v>92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50" t="s">
        <v>102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127" customFormat="1" ht="18" customHeight="1">
      <c r="A19" s="221" t="s">
        <v>103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38" t="s">
        <v>104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38" t="s">
        <v>105</v>
      </c>
      <c r="B21" s="116" t="s">
        <v>106</v>
      </c>
      <c r="C21" s="116" t="s">
        <v>107</v>
      </c>
      <c r="D21" s="116" t="s">
        <v>108</v>
      </c>
      <c r="E21" s="116" t="s">
        <v>109</v>
      </c>
      <c r="F21" s="116" t="s">
        <v>110</v>
      </c>
      <c r="G21" s="116" t="s">
        <v>111</v>
      </c>
      <c r="H21" s="116" t="s">
        <v>112</v>
      </c>
      <c r="I21" s="116" t="s">
        <v>113</v>
      </c>
      <c r="J21" s="116" t="s">
        <v>114</v>
      </c>
      <c r="K21" s="124" t="s">
        <v>115</v>
      </c>
    </row>
    <row r="22" spans="1:22" ht="16.5" customHeight="1">
      <c r="A22" s="104" t="s">
        <v>116</v>
      </c>
      <c r="B22" s="139"/>
      <c r="C22" s="139"/>
      <c r="D22" s="140">
        <v>52</v>
      </c>
      <c r="E22" s="140">
        <v>168</v>
      </c>
      <c r="F22" s="140">
        <v>209</v>
      </c>
      <c r="G22" s="140">
        <v>227</v>
      </c>
      <c r="H22" s="140">
        <v>129</v>
      </c>
      <c r="I22" s="139"/>
      <c r="J22" s="139"/>
      <c r="K22" s="149"/>
    </row>
    <row r="23" spans="1:22" ht="16.5" customHeight="1">
      <c r="A23" s="104"/>
      <c r="B23" s="139"/>
      <c r="C23" s="139"/>
      <c r="D23" s="139"/>
      <c r="E23" s="139"/>
      <c r="F23" s="139"/>
      <c r="G23" s="139"/>
      <c r="H23" s="139"/>
      <c r="I23" s="139"/>
      <c r="J23" s="139"/>
      <c r="K23" s="150"/>
    </row>
    <row r="24" spans="1:22" ht="16.5" customHeight="1">
      <c r="A24" s="104"/>
      <c r="B24" s="139"/>
      <c r="C24" s="139"/>
      <c r="D24" s="139"/>
      <c r="E24" s="139"/>
      <c r="F24" s="139"/>
      <c r="G24" s="139"/>
      <c r="H24" s="139"/>
      <c r="I24" s="139"/>
      <c r="J24" s="139"/>
      <c r="K24" s="150"/>
    </row>
    <row r="25" spans="1:22" ht="16.5" customHeight="1">
      <c r="A25" s="104"/>
      <c r="B25" s="139"/>
      <c r="C25" s="139"/>
      <c r="D25" s="139"/>
      <c r="E25" s="139"/>
      <c r="F25" s="139"/>
      <c r="G25" s="139"/>
      <c r="H25" s="139"/>
      <c r="I25" s="139"/>
      <c r="J25" s="139"/>
      <c r="K25" s="151"/>
    </row>
    <row r="26" spans="1:22" ht="16.5" customHeight="1">
      <c r="A26" s="104"/>
      <c r="B26" s="139"/>
      <c r="C26" s="139"/>
      <c r="D26" s="139"/>
      <c r="E26" s="139"/>
      <c r="F26" s="139"/>
      <c r="G26" s="139"/>
      <c r="H26" s="139"/>
      <c r="I26" s="139"/>
      <c r="J26" s="139"/>
      <c r="K26" s="151"/>
    </row>
    <row r="27" spans="1:22" ht="16.5" customHeight="1">
      <c r="A27" s="104"/>
      <c r="B27" s="139"/>
      <c r="C27" s="139"/>
      <c r="D27" s="139"/>
      <c r="E27" s="139"/>
      <c r="F27" s="139"/>
      <c r="G27" s="139"/>
      <c r="H27" s="139"/>
      <c r="I27" s="139"/>
      <c r="J27" s="139"/>
      <c r="K27" s="151"/>
    </row>
    <row r="28" spans="1:22" ht="16.5" customHeight="1">
      <c r="A28" s="104"/>
      <c r="B28" s="139"/>
      <c r="C28" s="139"/>
      <c r="D28" s="139"/>
      <c r="E28" s="139"/>
      <c r="F28" s="139"/>
      <c r="G28" s="139"/>
      <c r="H28" s="139"/>
      <c r="I28" s="139"/>
      <c r="J28" s="139"/>
      <c r="K28" s="151"/>
    </row>
    <row r="29" spans="1:22" ht="18" customHeight="1">
      <c r="A29" s="227" t="s">
        <v>117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41" t="s">
        <v>118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27" t="s">
        <v>119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0" t="s">
        <v>120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121</v>
      </c>
      <c r="B34" s="234"/>
      <c r="C34" s="112" t="s">
        <v>63</v>
      </c>
      <c r="D34" s="112" t="s">
        <v>64</v>
      </c>
      <c r="E34" s="235" t="s">
        <v>122</v>
      </c>
      <c r="F34" s="236"/>
      <c r="G34" s="236"/>
      <c r="H34" s="236"/>
      <c r="I34" s="236"/>
      <c r="J34" s="236"/>
      <c r="K34" s="237"/>
    </row>
    <row r="35" spans="1:11" ht="14.25">
      <c r="A35" s="203" t="s">
        <v>123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4.25">
      <c r="A36" s="212" t="s">
        <v>124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4.25">
      <c r="A37" s="215" t="s">
        <v>125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4.25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4.25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4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4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4.2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4.25">
      <c r="A43" s="218" t="s">
        <v>126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4.25">
      <c r="A44" s="221" t="s">
        <v>127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33" t="s">
        <v>128</v>
      </c>
      <c r="B45" s="130" t="s">
        <v>91</v>
      </c>
      <c r="C45" s="130" t="s">
        <v>92</v>
      </c>
      <c r="D45" s="130" t="s">
        <v>84</v>
      </c>
      <c r="E45" s="135" t="s">
        <v>129</v>
      </c>
      <c r="F45" s="130" t="s">
        <v>91</v>
      </c>
      <c r="G45" s="130" t="s">
        <v>92</v>
      </c>
      <c r="H45" s="130" t="s">
        <v>84</v>
      </c>
      <c r="I45" s="135" t="s">
        <v>130</v>
      </c>
      <c r="J45" s="130" t="s">
        <v>91</v>
      </c>
      <c r="K45" s="147" t="s">
        <v>92</v>
      </c>
    </row>
    <row r="46" spans="1:11" ht="14.25">
      <c r="A46" s="103" t="s">
        <v>83</v>
      </c>
      <c r="B46" s="112" t="s">
        <v>91</v>
      </c>
      <c r="C46" s="112" t="s">
        <v>92</v>
      </c>
      <c r="D46" s="112" t="s">
        <v>84</v>
      </c>
      <c r="E46" s="116" t="s">
        <v>90</v>
      </c>
      <c r="F46" s="112" t="s">
        <v>91</v>
      </c>
      <c r="G46" s="112" t="s">
        <v>92</v>
      </c>
      <c r="H46" s="112" t="s">
        <v>84</v>
      </c>
      <c r="I46" s="116" t="s">
        <v>101</v>
      </c>
      <c r="J46" s="112" t="s">
        <v>91</v>
      </c>
      <c r="K46" s="121" t="s">
        <v>92</v>
      </c>
    </row>
    <row r="47" spans="1:11" ht="14.25">
      <c r="A47" s="224" t="s">
        <v>94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4.25">
      <c r="A48" s="203" t="s">
        <v>131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4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4.25">
      <c r="A50" s="141" t="s">
        <v>132</v>
      </c>
      <c r="B50" s="207" t="s">
        <v>133</v>
      </c>
      <c r="C50" s="207"/>
      <c r="D50" s="142" t="s">
        <v>134</v>
      </c>
      <c r="E50" s="143" t="s">
        <v>135</v>
      </c>
      <c r="F50" s="144" t="s">
        <v>136</v>
      </c>
      <c r="G50" s="145"/>
      <c r="H50" s="208" t="s">
        <v>137</v>
      </c>
      <c r="I50" s="209"/>
      <c r="J50" s="210"/>
      <c r="K50" s="211"/>
    </row>
    <row r="51" spans="1:11" ht="14.25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4.2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141" t="s">
        <v>132</v>
      </c>
      <c r="B53" s="207" t="s">
        <v>133</v>
      </c>
      <c r="C53" s="207"/>
      <c r="D53" s="142" t="s">
        <v>134</v>
      </c>
      <c r="E53" s="146" t="s">
        <v>138</v>
      </c>
      <c r="F53" s="144" t="s">
        <v>139</v>
      </c>
      <c r="G53" s="145"/>
      <c r="H53" s="208" t="s">
        <v>137</v>
      </c>
      <c r="I53" s="209"/>
      <c r="J53" s="210" t="s">
        <v>140</v>
      </c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2" zoomScale="80" zoomScaleNormal="80" workbookViewId="0">
      <selection activeCell="A2" sqref="A1:XFD1048576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10" width="19.125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59</v>
      </c>
      <c r="B2" s="278" t="s">
        <v>60</v>
      </c>
      <c r="C2" s="278"/>
      <c r="D2" s="27" t="s">
        <v>65</v>
      </c>
      <c r="E2" s="278" t="s">
        <v>66</v>
      </c>
      <c r="F2" s="278"/>
      <c r="G2" s="278"/>
      <c r="H2" s="284"/>
      <c r="I2" s="48" t="s">
        <v>55</v>
      </c>
      <c r="J2" s="278"/>
      <c r="K2" s="278"/>
      <c r="L2" s="278"/>
      <c r="M2" s="278"/>
      <c r="N2" s="279"/>
    </row>
    <row r="3" spans="1:14" ht="29.1" customHeight="1">
      <c r="A3" s="283" t="s">
        <v>142</v>
      </c>
      <c r="B3" s="280" t="s">
        <v>143</v>
      </c>
      <c r="C3" s="280"/>
      <c r="D3" s="280"/>
      <c r="E3" s="280"/>
      <c r="F3" s="280"/>
      <c r="G3" s="280"/>
      <c r="H3" s="285"/>
      <c r="I3" s="281" t="s">
        <v>144</v>
      </c>
      <c r="J3" s="281"/>
      <c r="K3" s="281"/>
      <c r="L3" s="281"/>
      <c r="M3" s="281"/>
      <c r="N3" s="282"/>
    </row>
    <row r="4" spans="1:14" ht="29.1" customHeight="1">
      <c r="A4" s="283"/>
      <c r="B4" s="182" t="s">
        <v>108</v>
      </c>
      <c r="C4" s="182" t="s">
        <v>109</v>
      </c>
      <c r="D4" s="182" t="s">
        <v>110</v>
      </c>
      <c r="E4" s="182" t="s">
        <v>111</v>
      </c>
      <c r="F4" s="182" t="s">
        <v>112</v>
      </c>
      <c r="G4" s="28" t="s">
        <v>113</v>
      </c>
      <c r="H4" s="285"/>
      <c r="I4" s="49" t="s">
        <v>145</v>
      </c>
      <c r="J4" s="49" t="s">
        <v>146</v>
      </c>
      <c r="K4" s="188" t="s">
        <v>335</v>
      </c>
      <c r="L4" s="49"/>
      <c r="M4" s="49"/>
      <c r="N4" s="50"/>
    </row>
    <row r="5" spans="1:14" ht="29.1" customHeight="1">
      <c r="A5" s="183"/>
      <c r="B5" s="184" t="s">
        <v>148</v>
      </c>
      <c r="C5" s="184" t="s">
        <v>149</v>
      </c>
      <c r="D5" s="184" t="s">
        <v>150</v>
      </c>
      <c r="E5" s="184" t="s">
        <v>151</v>
      </c>
      <c r="F5" s="184" t="s">
        <v>152</v>
      </c>
      <c r="G5" s="185" t="s">
        <v>153</v>
      </c>
      <c r="H5" s="285"/>
      <c r="I5" s="184" t="s">
        <v>152</v>
      </c>
      <c r="J5" s="184" t="s">
        <v>152</v>
      </c>
      <c r="K5" s="189" t="s">
        <v>336</v>
      </c>
      <c r="L5" s="53"/>
      <c r="M5" s="53"/>
      <c r="N5" s="54"/>
    </row>
    <row r="6" spans="1:14" ht="29.1" customHeight="1">
      <c r="A6" s="183" t="s">
        <v>147</v>
      </c>
      <c r="B6" s="191">
        <f>C6-2</f>
        <v>60</v>
      </c>
      <c r="C6" s="125">
        <v>62</v>
      </c>
      <c r="D6" s="191">
        <f t="shared" ref="D6:E6" si="0">C6+2</f>
        <v>64</v>
      </c>
      <c r="E6" s="191">
        <f t="shared" si="0"/>
        <v>66</v>
      </c>
      <c r="F6" s="191">
        <f t="shared" ref="F6:G6" si="1">E6+1</f>
        <v>67</v>
      </c>
      <c r="G6" s="191">
        <f t="shared" si="1"/>
        <v>68</v>
      </c>
      <c r="H6" s="285"/>
      <c r="I6" s="186" t="s">
        <v>157</v>
      </c>
      <c r="J6" s="186" t="s">
        <v>155</v>
      </c>
      <c r="K6" s="189" t="s">
        <v>337</v>
      </c>
      <c r="L6" s="53"/>
      <c r="M6" s="53"/>
      <c r="N6" s="194"/>
    </row>
    <row r="7" spans="1:14" ht="29.1" customHeight="1">
      <c r="A7" s="183" t="s">
        <v>156</v>
      </c>
      <c r="B7" s="191">
        <f t="shared" ref="B7:B9" si="2">C7-4</f>
        <v>94</v>
      </c>
      <c r="C7" s="125">
        <v>98</v>
      </c>
      <c r="D7" s="191">
        <f>C7+4</f>
        <v>102</v>
      </c>
      <c r="E7" s="191">
        <f>D7+4</f>
        <v>106</v>
      </c>
      <c r="F7" s="191">
        <f>E7+6</f>
        <v>112</v>
      </c>
      <c r="G7" s="191">
        <f>F7+6</f>
        <v>118</v>
      </c>
      <c r="H7" s="285"/>
      <c r="I7" s="186" t="s">
        <v>154</v>
      </c>
      <c r="J7" s="186" t="s">
        <v>154</v>
      </c>
      <c r="K7" s="190" t="s">
        <v>338</v>
      </c>
      <c r="L7" s="53"/>
      <c r="M7" s="53"/>
      <c r="N7" s="58"/>
    </row>
    <row r="8" spans="1:14" ht="29.1" customHeight="1">
      <c r="A8" s="183" t="s">
        <v>158</v>
      </c>
      <c r="B8" s="191">
        <f t="shared" si="2"/>
        <v>82</v>
      </c>
      <c r="C8" s="125">
        <v>86</v>
      </c>
      <c r="D8" s="191">
        <f>C8+4</f>
        <v>90</v>
      </c>
      <c r="E8" s="191">
        <f>D8+5</f>
        <v>95</v>
      </c>
      <c r="F8" s="191">
        <f>E8+6</f>
        <v>101</v>
      </c>
      <c r="G8" s="191">
        <f>F8+7</f>
        <v>108</v>
      </c>
      <c r="H8" s="285"/>
      <c r="I8" s="186" t="s">
        <v>160</v>
      </c>
      <c r="J8" s="186" t="s">
        <v>160</v>
      </c>
      <c r="K8" s="190" t="s">
        <v>339</v>
      </c>
      <c r="L8" s="55"/>
      <c r="M8" s="55"/>
      <c r="N8" s="57"/>
    </row>
    <row r="9" spans="1:14" ht="29.1" customHeight="1">
      <c r="A9" s="183" t="s">
        <v>159</v>
      </c>
      <c r="B9" s="191">
        <f t="shared" si="2"/>
        <v>98</v>
      </c>
      <c r="C9" s="125">
        <v>102</v>
      </c>
      <c r="D9" s="191">
        <f>C9+4</f>
        <v>106</v>
      </c>
      <c r="E9" s="191">
        <f>D9+5</f>
        <v>111</v>
      </c>
      <c r="F9" s="191">
        <f>E9+6</f>
        <v>117</v>
      </c>
      <c r="G9" s="191">
        <f>F9+7</f>
        <v>124</v>
      </c>
      <c r="H9" s="285"/>
      <c r="I9" s="186" t="s">
        <v>155</v>
      </c>
      <c r="J9" s="186" t="s">
        <v>155</v>
      </c>
      <c r="K9" s="190" t="s">
        <v>339</v>
      </c>
      <c r="L9" s="55"/>
      <c r="M9" s="55"/>
      <c r="N9" s="57"/>
    </row>
    <row r="10" spans="1:14" ht="29.1" customHeight="1">
      <c r="A10" s="183" t="s">
        <v>161</v>
      </c>
      <c r="B10" s="191">
        <f>C10-1</f>
        <v>37</v>
      </c>
      <c r="C10" s="125">
        <v>38</v>
      </c>
      <c r="D10" s="191">
        <f t="shared" ref="D10:E10" si="3">C10+1</f>
        <v>39</v>
      </c>
      <c r="E10" s="191">
        <f t="shared" si="3"/>
        <v>40</v>
      </c>
      <c r="F10" s="191">
        <f>E10+1.2</f>
        <v>41.2</v>
      </c>
      <c r="G10" s="191">
        <f>F10+1.2</f>
        <v>42.400000000000006</v>
      </c>
      <c r="H10" s="285"/>
      <c r="I10" s="186" t="s">
        <v>155</v>
      </c>
      <c r="J10" s="186" t="s">
        <v>155</v>
      </c>
      <c r="K10" s="190" t="s">
        <v>341</v>
      </c>
      <c r="L10" s="55"/>
      <c r="M10" s="55"/>
      <c r="N10" s="57"/>
    </row>
    <row r="11" spans="1:14" ht="29.1" customHeight="1">
      <c r="A11" s="183" t="s">
        <v>162</v>
      </c>
      <c r="B11" s="191">
        <f>C11-1</f>
        <v>44</v>
      </c>
      <c r="C11" s="125">
        <v>45</v>
      </c>
      <c r="D11" s="191">
        <f t="shared" ref="D11:E12" si="4">C11+1</f>
        <v>46</v>
      </c>
      <c r="E11" s="191">
        <f t="shared" si="4"/>
        <v>47</v>
      </c>
      <c r="F11" s="191">
        <f>E11+1.5</f>
        <v>48.5</v>
      </c>
      <c r="G11" s="191">
        <f>F11+1.5</f>
        <v>50</v>
      </c>
      <c r="H11" s="285"/>
      <c r="I11" s="186" t="s">
        <v>164</v>
      </c>
      <c r="J11" s="186" t="s">
        <v>164</v>
      </c>
      <c r="K11" s="190" t="s">
        <v>340</v>
      </c>
      <c r="L11" s="55"/>
      <c r="M11" s="55"/>
      <c r="N11" s="57"/>
    </row>
    <row r="12" spans="1:14" ht="29.1" customHeight="1">
      <c r="A12" s="183" t="s">
        <v>163</v>
      </c>
      <c r="B12" s="191">
        <f>C12-1</f>
        <v>59</v>
      </c>
      <c r="C12" s="125">
        <v>60</v>
      </c>
      <c r="D12" s="191">
        <f t="shared" si="4"/>
        <v>61</v>
      </c>
      <c r="E12" s="191">
        <f t="shared" si="4"/>
        <v>62</v>
      </c>
      <c r="F12" s="191">
        <f>E12+0.5</f>
        <v>62.5</v>
      </c>
      <c r="G12" s="191">
        <f>F12+0.5</f>
        <v>63</v>
      </c>
      <c r="H12" s="285"/>
      <c r="I12" s="186" t="s">
        <v>155</v>
      </c>
      <c r="J12" s="186" t="s">
        <v>155</v>
      </c>
      <c r="K12" s="190" t="s">
        <v>342</v>
      </c>
      <c r="L12" s="55"/>
      <c r="M12" s="55"/>
      <c r="N12" s="57"/>
    </row>
    <row r="13" spans="1:14" ht="29.1" customHeight="1">
      <c r="A13" s="183" t="s">
        <v>165</v>
      </c>
      <c r="B13" s="191">
        <f>C13-0.8</f>
        <v>18.2</v>
      </c>
      <c r="C13" s="192">
        <v>19</v>
      </c>
      <c r="D13" s="191">
        <f>C13+0.8</f>
        <v>19.8</v>
      </c>
      <c r="E13" s="191">
        <f>D13+0.8</f>
        <v>20.6</v>
      </c>
      <c r="F13" s="126">
        <f>E13+1.3</f>
        <v>21.900000000000002</v>
      </c>
      <c r="G13" s="126">
        <f>F13+1.3</f>
        <v>23.200000000000003</v>
      </c>
      <c r="H13" s="285"/>
      <c r="I13" s="186" t="s">
        <v>155</v>
      </c>
      <c r="J13" s="186" t="s">
        <v>155</v>
      </c>
      <c r="K13" s="190" t="s">
        <v>338</v>
      </c>
      <c r="L13" s="55"/>
      <c r="M13" s="55"/>
      <c r="N13" s="57"/>
    </row>
    <row r="14" spans="1:14" ht="29.1" customHeight="1">
      <c r="A14" s="183" t="s">
        <v>166</v>
      </c>
      <c r="B14" s="193">
        <f>C14-0.4</f>
        <v>11.6</v>
      </c>
      <c r="C14" s="192">
        <v>12</v>
      </c>
      <c r="D14" s="193">
        <f>C14+0.4</f>
        <v>12.4</v>
      </c>
      <c r="E14" s="193">
        <f>D14+0.4</f>
        <v>12.8</v>
      </c>
      <c r="F14" s="193">
        <f>E14+0.6</f>
        <v>13.4</v>
      </c>
      <c r="G14" s="193">
        <f>F14+0.6</f>
        <v>14</v>
      </c>
      <c r="H14" s="285"/>
      <c r="I14" s="186" t="s">
        <v>155</v>
      </c>
      <c r="J14" s="186" t="s">
        <v>155</v>
      </c>
      <c r="K14" s="190" t="s">
        <v>343</v>
      </c>
      <c r="L14" s="55"/>
      <c r="M14" s="55"/>
      <c r="N14" s="57"/>
    </row>
    <row r="15" spans="1:14" ht="29.1" customHeight="1">
      <c r="A15" s="183"/>
      <c r="B15" s="187"/>
      <c r="C15" s="187"/>
      <c r="D15" s="187"/>
      <c r="E15" s="187"/>
      <c r="F15" s="187"/>
      <c r="G15" s="30"/>
      <c r="H15" s="285"/>
      <c r="I15" s="186"/>
      <c r="J15" s="186"/>
      <c r="K15" s="190" t="s">
        <v>344</v>
      </c>
      <c r="L15" s="55"/>
      <c r="M15" s="55"/>
      <c r="N15" s="57"/>
    </row>
    <row r="16" spans="1:14" ht="29.1" customHeight="1">
      <c r="A16" s="183"/>
      <c r="B16" s="187"/>
      <c r="C16" s="187"/>
      <c r="D16" s="187"/>
      <c r="E16" s="187"/>
      <c r="F16" s="187"/>
      <c r="G16" s="30"/>
      <c r="H16" s="285"/>
      <c r="I16" s="186"/>
      <c r="J16" s="186"/>
      <c r="K16" s="55"/>
      <c r="L16" s="55"/>
      <c r="M16" s="55"/>
      <c r="N16" s="57"/>
    </row>
    <row r="17" spans="1:14" ht="14.25">
      <c r="A17" s="46" t="s">
        <v>122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25" t="s">
        <v>167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4.25">
      <c r="A19" s="47"/>
      <c r="B19" s="47"/>
      <c r="C19" s="47"/>
      <c r="D19" s="47"/>
      <c r="E19" s="47"/>
      <c r="F19" s="47"/>
      <c r="G19" s="47"/>
      <c r="H19" s="47"/>
      <c r="I19" s="46" t="s">
        <v>168</v>
      </c>
      <c r="J19" s="63"/>
      <c r="K19" s="46" t="s">
        <v>169</v>
      </c>
      <c r="L19" s="46"/>
      <c r="M19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2" customWidth="1"/>
    <col min="2" max="16384" width="10" style="92"/>
  </cols>
  <sheetData>
    <row r="1" spans="1:11" ht="22.5" customHeight="1">
      <c r="A1" s="345" t="s">
        <v>171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7.25" customHeight="1">
      <c r="A2" s="93" t="s">
        <v>53</v>
      </c>
      <c r="B2" s="272"/>
      <c r="C2" s="272"/>
      <c r="D2" s="273" t="s">
        <v>54</v>
      </c>
      <c r="E2" s="273"/>
      <c r="F2" s="272"/>
      <c r="G2" s="272"/>
      <c r="H2" s="94" t="s">
        <v>55</v>
      </c>
      <c r="I2" s="274"/>
      <c r="J2" s="274"/>
      <c r="K2" s="275"/>
    </row>
    <row r="3" spans="1:11" ht="16.5" customHeight="1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>
      <c r="A4" s="97" t="s">
        <v>59</v>
      </c>
      <c r="B4" s="337"/>
      <c r="C4" s="338"/>
      <c r="D4" s="257" t="s">
        <v>61</v>
      </c>
      <c r="E4" s="258"/>
      <c r="F4" s="255"/>
      <c r="G4" s="256"/>
      <c r="H4" s="257" t="s">
        <v>172</v>
      </c>
      <c r="I4" s="258"/>
      <c r="J4" s="112" t="s">
        <v>63</v>
      </c>
      <c r="K4" s="121" t="s">
        <v>64</v>
      </c>
    </row>
    <row r="5" spans="1:11" ht="16.5" customHeight="1">
      <c r="A5" s="100" t="s">
        <v>65</v>
      </c>
      <c r="B5" s="340"/>
      <c r="C5" s="341"/>
      <c r="D5" s="257" t="s">
        <v>173</v>
      </c>
      <c r="E5" s="258"/>
      <c r="F5" s="337"/>
      <c r="G5" s="338"/>
      <c r="H5" s="257" t="s">
        <v>174</v>
      </c>
      <c r="I5" s="258"/>
      <c r="J5" s="112" t="s">
        <v>63</v>
      </c>
      <c r="K5" s="121" t="s">
        <v>64</v>
      </c>
    </row>
    <row r="6" spans="1:11" ht="16.5" customHeight="1">
      <c r="A6" s="97" t="s">
        <v>69</v>
      </c>
      <c r="B6" s="101"/>
      <c r="C6" s="102"/>
      <c r="D6" s="257" t="s">
        <v>175</v>
      </c>
      <c r="E6" s="258"/>
      <c r="F6" s="337"/>
      <c r="G6" s="338"/>
      <c r="H6" s="342" t="s">
        <v>176</v>
      </c>
      <c r="I6" s="343"/>
      <c r="J6" s="343"/>
      <c r="K6" s="344"/>
    </row>
    <row r="7" spans="1:11" ht="16.5" customHeight="1">
      <c r="A7" s="97" t="s">
        <v>72</v>
      </c>
      <c r="B7" s="337"/>
      <c r="C7" s="338"/>
      <c r="D7" s="97" t="s">
        <v>177</v>
      </c>
      <c r="E7" s="99"/>
      <c r="F7" s="337"/>
      <c r="G7" s="338"/>
      <c r="H7" s="339"/>
      <c r="I7" s="263"/>
      <c r="J7" s="263"/>
      <c r="K7" s="264"/>
    </row>
    <row r="8" spans="1:11" ht="16.5" customHeight="1">
      <c r="A8" s="105" t="s">
        <v>75</v>
      </c>
      <c r="B8" s="259"/>
      <c r="C8" s="260"/>
      <c r="D8" s="224" t="s">
        <v>76</v>
      </c>
      <c r="E8" s="225"/>
      <c r="F8" s="261"/>
      <c r="G8" s="262"/>
      <c r="H8" s="224"/>
      <c r="I8" s="225"/>
      <c r="J8" s="225"/>
      <c r="K8" s="226"/>
    </row>
    <row r="9" spans="1:11" ht="16.5" customHeight="1">
      <c r="A9" s="317" t="s">
        <v>178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1" ht="16.5" customHeight="1">
      <c r="A10" s="106" t="s">
        <v>80</v>
      </c>
      <c r="B10" s="107" t="s">
        <v>81</v>
      </c>
      <c r="C10" s="108" t="s">
        <v>82</v>
      </c>
      <c r="D10" s="109"/>
      <c r="E10" s="110" t="s">
        <v>85</v>
      </c>
      <c r="F10" s="107" t="s">
        <v>81</v>
      </c>
      <c r="G10" s="108" t="s">
        <v>82</v>
      </c>
      <c r="H10" s="107"/>
      <c r="I10" s="110" t="s">
        <v>83</v>
      </c>
      <c r="J10" s="107" t="s">
        <v>81</v>
      </c>
      <c r="K10" s="122" t="s">
        <v>82</v>
      </c>
    </row>
    <row r="11" spans="1:11" ht="16.5" customHeight="1">
      <c r="A11" s="100" t="s">
        <v>86</v>
      </c>
      <c r="B11" s="111" t="s">
        <v>81</v>
      </c>
      <c r="C11" s="112" t="s">
        <v>82</v>
      </c>
      <c r="D11" s="113"/>
      <c r="E11" s="114" t="s">
        <v>88</v>
      </c>
      <c r="F11" s="111" t="s">
        <v>81</v>
      </c>
      <c r="G11" s="112" t="s">
        <v>82</v>
      </c>
      <c r="H11" s="111"/>
      <c r="I11" s="114" t="s">
        <v>93</v>
      </c>
      <c r="J11" s="111" t="s">
        <v>81</v>
      </c>
      <c r="K11" s="121" t="s">
        <v>82</v>
      </c>
    </row>
    <row r="12" spans="1:11" ht="16.5" customHeight="1">
      <c r="A12" s="224" t="s">
        <v>122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>
      <c r="A13" s="325" t="s">
        <v>179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328"/>
      <c r="J14" s="328"/>
      <c r="K14" s="329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6.5" customHeight="1">
      <c r="A17" s="325" t="s">
        <v>180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ht="16.5" customHeight="1">
      <c r="A21" s="321" t="s">
        <v>119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1" ht="16.5" customHeight="1">
      <c r="A22" s="322" t="s">
        <v>120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ht="16.5" customHeight="1">
      <c r="A23" s="233" t="s">
        <v>121</v>
      </c>
      <c r="B23" s="234"/>
      <c r="C23" s="112" t="s">
        <v>63</v>
      </c>
      <c r="D23" s="112" t="s">
        <v>64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181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317" t="s">
        <v>127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16.5" customHeight="1">
      <c r="A27" s="95" t="s">
        <v>128</v>
      </c>
      <c r="B27" s="108" t="s">
        <v>91</v>
      </c>
      <c r="C27" s="108" t="s">
        <v>92</v>
      </c>
      <c r="D27" s="108" t="s">
        <v>84</v>
      </c>
      <c r="E27" s="96" t="s">
        <v>129</v>
      </c>
      <c r="F27" s="108" t="s">
        <v>91</v>
      </c>
      <c r="G27" s="108" t="s">
        <v>92</v>
      </c>
      <c r="H27" s="108" t="s">
        <v>84</v>
      </c>
      <c r="I27" s="96" t="s">
        <v>130</v>
      </c>
      <c r="J27" s="108" t="s">
        <v>91</v>
      </c>
      <c r="K27" s="122" t="s">
        <v>92</v>
      </c>
    </row>
    <row r="28" spans="1:11" ht="16.5" customHeight="1">
      <c r="A28" s="103" t="s">
        <v>83</v>
      </c>
      <c r="B28" s="112" t="s">
        <v>91</v>
      </c>
      <c r="C28" s="112" t="s">
        <v>92</v>
      </c>
      <c r="D28" s="112" t="s">
        <v>84</v>
      </c>
      <c r="E28" s="116" t="s">
        <v>90</v>
      </c>
      <c r="F28" s="112" t="s">
        <v>91</v>
      </c>
      <c r="G28" s="112" t="s">
        <v>92</v>
      </c>
      <c r="H28" s="112" t="s">
        <v>84</v>
      </c>
      <c r="I28" s="116" t="s">
        <v>101</v>
      </c>
      <c r="J28" s="112" t="s">
        <v>91</v>
      </c>
      <c r="K28" s="121" t="s">
        <v>92</v>
      </c>
    </row>
    <row r="29" spans="1:11" ht="16.5" customHeight="1">
      <c r="A29" s="257" t="s">
        <v>94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>
      <c r="A31" s="299" t="s">
        <v>182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7.25" customHeight="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17.25" customHeight="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17.25" customHeight="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7.25" customHeight="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7.25" customHeight="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7.25" customHeight="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7.25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7.2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7.25" customHeight="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7.25" customHeight="1">
      <c r="A43" s="218" t="s">
        <v>126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>
      <c r="A44" s="299" t="s">
        <v>183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00" t="s">
        <v>122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117" t="s">
        <v>132</v>
      </c>
      <c r="B48" s="295" t="s">
        <v>133</v>
      </c>
      <c r="C48" s="295"/>
      <c r="D48" s="118" t="s">
        <v>134</v>
      </c>
      <c r="E48" s="119"/>
      <c r="F48" s="118" t="s">
        <v>136</v>
      </c>
      <c r="G48" s="120"/>
      <c r="H48" s="296" t="s">
        <v>137</v>
      </c>
      <c r="I48" s="296"/>
      <c r="J48" s="295"/>
      <c r="K48" s="306"/>
    </row>
    <row r="49" spans="1:11" ht="16.5" customHeight="1">
      <c r="A49" s="286" t="s">
        <v>184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16.5" customHeight="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spans="1:11" ht="16.5" customHeight="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spans="1:11" ht="21" customHeight="1">
      <c r="A52" s="117" t="s">
        <v>132</v>
      </c>
      <c r="B52" s="295" t="s">
        <v>133</v>
      </c>
      <c r="C52" s="295"/>
      <c r="D52" s="118" t="s">
        <v>134</v>
      </c>
      <c r="E52" s="118"/>
      <c r="F52" s="118" t="s">
        <v>136</v>
      </c>
      <c r="G52" s="118"/>
      <c r="H52" s="296" t="s">
        <v>137</v>
      </c>
      <c r="I52" s="296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59</v>
      </c>
      <c r="B2" s="278"/>
      <c r="C2" s="278"/>
      <c r="D2" s="27" t="s">
        <v>65</v>
      </c>
      <c r="E2" s="278"/>
      <c r="F2" s="278"/>
      <c r="G2" s="278"/>
      <c r="H2" s="284"/>
      <c r="I2" s="48" t="s">
        <v>55</v>
      </c>
      <c r="J2" s="278"/>
      <c r="K2" s="278"/>
      <c r="L2" s="278"/>
      <c r="M2" s="278"/>
      <c r="N2" s="279"/>
    </row>
    <row r="3" spans="1:14" ht="29.1" customHeight="1">
      <c r="A3" s="283" t="s">
        <v>142</v>
      </c>
      <c r="B3" s="280" t="s">
        <v>143</v>
      </c>
      <c r="C3" s="280"/>
      <c r="D3" s="280"/>
      <c r="E3" s="280"/>
      <c r="F3" s="280"/>
      <c r="G3" s="280"/>
      <c r="H3" s="285"/>
      <c r="I3" s="281" t="s">
        <v>144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108</v>
      </c>
      <c r="C4" s="28" t="s">
        <v>109</v>
      </c>
      <c r="D4" s="29" t="s">
        <v>110</v>
      </c>
      <c r="E4" s="28" t="s">
        <v>111</v>
      </c>
      <c r="F4" s="28" t="s">
        <v>112</v>
      </c>
      <c r="G4" s="28" t="s">
        <v>113</v>
      </c>
      <c r="H4" s="285"/>
      <c r="I4" s="49" t="s">
        <v>185</v>
      </c>
      <c r="J4" s="49" t="s">
        <v>186</v>
      </c>
      <c r="K4" s="49"/>
      <c r="L4" s="49"/>
      <c r="M4" s="49"/>
      <c r="N4" s="50"/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51"/>
      <c r="J5" s="51"/>
      <c r="K5" s="51"/>
      <c r="L5" s="51"/>
      <c r="M5" s="51"/>
      <c r="N5" s="52"/>
    </row>
    <row r="6" spans="1:14" ht="29.1" customHeight="1">
      <c r="A6" s="31"/>
      <c r="B6" s="30"/>
      <c r="C6" s="30"/>
      <c r="D6" s="32"/>
      <c r="E6" s="30"/>
      <c r="F6" s="30"/>
      <c r="G6" s="30"/>
      <c r="H6" s="285"/>
      <c r="I6" s="53"/>
      <c r="J6" s="53"/>
      <c r="K6" s="53"/>
      <c r="L6" s="53"/>
      <c r="M6" s="53"/>
      <c r="N6" s="54"/>
    </row>
    <row r="7" spans="1:14" ht="29.1" customHeight="1">
      <c r="A7" s="31"/>
      <c r="B7" s="30"/>
      <c r="C7" s="30"/>
      <c r="D7" s="32"/>
      <c r="E7" s="30"/>
      <c r="F7" s="30"/>
      <c r="G7" s="30"/>
      <c r="H7" s="285"/>
      <c r="I7" s="55"/>
      <c r="J7" s="55"/>
      <c r="K7" s="55"/>
      <c r="L7" s="55"/>
      <c r="M7" s="55"/>
      <c r="N7" s="56"/>
    </row>
    <row r="8" spans="1:14" ht="29.1" customHeight="1">
      <c r="A8" s="31"/>
      <c r="B8" s="30"/>
      <c r="C8" s="30"/>
      <c r="D8" s="32"/>
      <c r="E8" s="30"/>
      <c r="F8" s="30"/>
      <c r="G8" s="30"/>
      <c r="H8" s="285"/>
      <c r="I8" s="55"/>
      <c r="J8" s="55"/>
      <c r="K8" s="55"/>
      <c r="L8" s="55"/>
      <c r="M8" s="55"/>
      <c r="N8" s="57"/>
    </row>
    <row r="9" spans="1:14" ht="29.1" customHeight="1">
      <c r="A9" s="31"/>
      <c r="B9" s="30"/>
      <c r="C9" s="30"/>
      <c r="D9" s="32"/>
      <c r="E9" s="30"/>
      <c r="F9" s="30"/>
      <c r="G9" s="30"/>
      <c r="H9" s="285"/>
      <c r="I9" s="53"/>
      <c r="J9" s="53"/>
      <c r="K9" s="53"/>
      <c r="L9" s="53"/>
      <c r="M9" s="53"/>
      <c r="N9" s="58"/>
    </row>
    <row r="10" spans="1:14" ht="29.1" customHeight="1">
      <c r="A10" s="31"/>
      <c r="B10" s="30"/>
      <c r="C10" s="30"/>
      <c r="D10" s="32"/>
      <c r="E10" s="30"/>
      <c r="F10" s="30"/>
      <c r="G10" s="30"/>
      <c r="H10" s="285"/>
      <c r="I10" s="55"/>
      <c r="J10" s="55"/>
      <c r="K10" s="55"/>
      <c r="L10" s="55"/>
      <c r="M10" s="55"/>
      <c r="N10" s="57"/>
    </row>
    <row r="11" spans="1:14" ht="29.1" customHeight="1">
      <c r="A11" s="31"/>
      <c r="B11" s="30"/>
      <c r="C11" s="30"/>
      <c r="D11" s="32"/>
      <c r="E11" s="30"/>
      <c r="F11" s="30"/>
      <c r="G11" s="30"/>
      <c r="H11" s="285"/>
      <c r="I11" s="55"/>
      <c r="J11" s="55"/>
      <c r="K11" s="55"/>
      <c r="L11" s="55"/>
      <c r="M11" s="55"/>
      <c r="N11" s="57"/>
    </row>
    <row r="12" spans="1:14" ht="29.1" customHeight="1">
      <c r="A12" s="31"/>
      <c r="B12" s="30"/>
      <c r="C12" s="30"/>
      <c r="D12" s="32"/>
      <c r="E12" s="30"/>
      <c r="F12" s="30"/>
      <c r="G12" s="30"/>
      <c r="H12" s="285"/>
      <c r="I12" s="55"/>
      <c r="J12" s="55"/>
      <c r="K12" s="55"/>
      <c r="L12" s="55"/>
      <c r="M12" s="55"/>
      <c r="N12" s="57"/>
    </row>
    <row r="13" spans="1:14" ht="29.1" customHeight="1">
      <c r="A13" s="33"/>
      <c r="B13" s="34"/>
      <c r="C13" s="35"/>
      <c r="D13" s="36"/>
      <c r="E13" s="35"/>
      <c r="F13" s="35"/>
      <c r="G13" s="35"/>
      <c r="H13" s="285"/>
      <c r="I13" s="55"/>
      <c r="J13" s="55"/>
      <c r="K13" s="55"/>
      <c r="L13" s="55"/>
      <c r="M13" s="55"/>
      <c r="N13" s="57"/>
    </row>
    <row r="14" spans="1:14" ht="29.1" customHeight="1">
      <c r="A14" s="37"/>
      <c r="B14" s="38"/>
      <c r="C14" s="39"/>
      <c r="D14" s="39"/>
      <c r="E14" s="39"/>
      <c r="F14" s="39"/>
      <c r="G14" s="40"/>
      <c r="H14" s="285"/>
      <c r="I14" s="55"/>
      <c r="J14" s="55"/>
      <c r="K14" s="55"/>
      <c r="L14" s="55"/>
      <c r="M14" s="55"/>
      <c r="N14" s="57"/>
    </row>
    <row r="15" spans="1:14" ht="29.1" customHeight="1">
      <c r="A15" s="41"/>
      <c r="B15" s="42"/>
      <c r="C15" s="43"/>
      <c r="D15" s="43"/>
      <c r="E15" s="44"/>
      <c r="F15" s="44"/>
      <c r="G15" s="45"/>
      <c r="H15" s="346"/>
      <c r="I15" s="59"/>
      <c r="J15" s="60"/>
      <c r="K15" s="61"/>
      <c r="L15" s="60"/>
      <c r="M15" s="60"/>
      <c r="N15" s="62"/>
    </row>
    <row r="16" spans="1:14" ht="14.25">
      <c r="A16" s="46" t="s">
        <v>122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25" t="s">
        <v>187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6" t="s">
        <v>188</v>
      </c>
      <c r="J18" s="63"/>
      <c r="K18" s="46" t="s">
        <v>169</v>
      </c>
      <c r="L18" s="46"/>
      <c r="M18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89" t="s">
        <v>189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>
      <c r="A2" s="67" t="s">
        <v>53</v>
      </c>
      <c r="B2" s="390"/>
      <c r="C2" s="390"/>
      <c r="D2" s="68" t="s">
        <v>59</v>
      </c>
      <c r="E2" s="69"/>
      <c r="F2" s="70" t="s">
        <v>190</v>
      </c>
      <c r="G2" s="391"/>
      <c r="H2" s="391"/>
      <c r="I2" s="87" t="s">
        <v>55</v>
      </c>
      <c r="J2" s="391"/>
      <c r="K2" s="392"/>
    </row>
    <row r="3" spans="1:11">
      <c r="A3" s="71" t="s">
        <v>72</v>
      </c>
      <c r="B3" s="386"/>
      <c r="C3" s="386"/>
      <c r="D3" s="72" t="s">
        <v>191</v>
      </c>
      <c r="E3" s="393"/>
      <c r="F3" s="385"/>
      <c r="G3" s="385"/>
      <c r="H3" s="312" t="s">
        <v>192</v>
      </c>
      <c r="I3" s="312"/>
      <c r="J3" s="312"/>
      <c r="K3" s="313"/>
    </row>
    <row r="4" spans="1:11">
      <c r="A4" s="73" t="s">
        <v>69</v>
      </c>
      <c r="B4" s="74"/>
      <c r="C4" s="74"/>
      <c r="D4" s="75" t="s">
        <v>193</v>
      </c>
      <c r="E4" s="385"/>
      <c r="F4" s="385"/>
      <c r="G4" s="385"/>
      <c r="H4" s="234" t="s">
        <v>194</v>
      </c>
      <c r="I4" s="234"/>
      <c r="J4" s="84" t="s">
        <v>63</v>
      </c>
      <c r="K4" s="90" t="s">
        <v>64</v>
      </c>
    </row>
    <row r="5" spans="1:11">
      <c r="A5" s="73" t="s">
        <v>195</v>
      </c>
      <c r="B5" s="386"/>
      <c r="C5" s="386"/>
      <c r="D5" s="72" t="s">
        <v>196</v>
      </c>
      <c r="E5" s="72" t="s">
        <v>197</v>
      </c>
      <c r="F5" s="72" t="s">
        <v>198</v>
      </c>
      <c r="G5" s="72" t="s">
        <v>199</v>
      </c>
      <c r="H5" s="234" t="s">
        <v>200</v>
      </c>
      <c r="I5" s="234"/>
      <c r="J5" s="84" t="s">
        <v>63</v>
      </c>
      <c r="K5" s="90" t="s">
        <v>64</v>
      </c>
    </row>
    <row r="6" spans="1:11">
      <c r="A6" s="76" t="s">
        <v>201</v>
      </c>
      <c r="B6" s="387"/>
      <c r="C6" s="387"/>
      <c r="D6" s="77" t="s">
        <v>202</v>
      </c>
      <c r="E6" s="78"/>
      <c r="F6" s="79"/>
      <c r="G6" s="77"/>
      <c r="H6" s="388" t="s">
        <v>203</v>
      </c>
      <c r="I6" s="388"/>
      <c r="J6" s="79" t="s">
        <v>63</v>
      </c>
      <c r="K6" s="91" t="s">
        <v>64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204</v>
      </c>
      <c r="B8" s="70" t="s">
        <v>205</v>
      </c>
      <c r="C8" s="70" t="s">
        <v>206</v>
      </c>
      <c r="D8" s="70" t="s">
        <v>207</v>
      </c>
      <c r="E8" s="70" t="s">
        <v>208</v>
      </c>
      <c r="F8" s="70" t="s">
        <v>209</v>
      </c>
      <c r="G8" s="381" t="s">
        <v>75</v>
      </c>
      <c r="H8" s="370"/>
      <c r="I8" s="370"/>
      <c r="J8" s="370"/>
      <c r="K8" s="371"/>
    </row>
    <row r="9" spans="1:11">
      <c r="A9" s="233" t="s">
        <v>210</v>
      </c>
      <c r="B9" s="234"/>
      <c r="C9" s="84" t="s">
        <v>63</v>
      </c>
      <c r="D9" s="84" t="s">
        <v>64</v>
      </c>
      <c r="E9" s="72" t="s">
        <v>211</v>
      </c>
      <c r="F9" s="85" t="s">
        <v>212</v>
      </c>
      <c r="G9" s="382"/>
      <c r="H9" s="383"/>
      <c r="I9" s="383"/>
      <c r="J9" s="383"/>
      <c r="K9" s="384"/>
    </row>
    <row r="10" spans="1:11">
      <c r="A10" s="233" t="s">
        <v>213</v>
      </c>
      <c r="B10" s="234"/>
      <c r="C10" s="84" t="s">
        <v>63</v>
      </c>
      <c r="D10" s="84" t="s">
        <v>64</v>
      </c>
      <c r="E10" s="72" t="s">
        <v>214</v>
      </c>
      <c r="F10" s="85" t="s">
        <v>215</v>
      </c>
      <c r="G10" s="382" t="s">
        <v>216</v>
      </c>
      <c r="H10" s="383"/>
      <c r="I10" s="383"/>
      <c r="J10" s="383"/>
      <c r="K10" s="384"/>
    </row>
    <row r="11" spans="1:11">
      <c r="A11" s="375" t="s">
        <v>178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>
      <c r="A12" s="71" t="s">
        <v>85</v>
      </c>
      <c r="B12" s="84" t="s">
        <v>81</v>
      </c>
      <c r="C12" s="84" t="s">
        <v>82</v>
      </c>
      <c r="D12" s="85"/>
      <c r="E12" s="72" t="s">
        <v>83</v>
      </c>
      <c r="F12" s="84" t="s">
        <v>81</v>
      </c>
      <c r="G12" s="84" t="s">
        <v>82</v>
      </c>
      <c r="H12" s="84"/>
      <c r="I12" s="72" t="s">
        <v>217</v>
      </c>
      <c r="J12" s="84" t="s">
        <v>81</v>
      </c>
      <c r="K12" s="90" t="s">
        <v>82</v>
      </c>
    </row>
    <row r="13" spans="1:11">
      <c r="A13" s="71" t="s">
        <v>88</v>
      </c>
      <c r="B13" s="84" t="s">
        <v>81</v>
      </c>
      <c r="C13" s="84" t="s">
        <v>82</v>
      </c>
      <c r="D13" s="85"/>
      <c r="E13" s="72" t="s">
        <v>93</v>
      </c>
      <c r="F13" s="84" t="s">
        <v>81</v>
      </c>
      <c r="G13" s="84" t="s">
        <v>82</v>
      </c>
      <c r="H13" s="84"/>
      <c r="I13" s="72" t="s">
        <v>218</v>
      </c>
      <c r="J13" s="84" t="s">
        <v>81</v>
      </c>
      <c r="K13" s="90" t="s">
        <v>82</v>
      </c>
    </row>
    <row r="14" spans="1:11">
      <c r="A14" s="76" t="s">
        <v>219</v>
      </c>
      <c r="B14" s="79" t="s">
        <v>81</v>
      </c>
      <c r="C14" s="79" t="s">
        <v>82</v>
      </c>
      <c r="D14" s="78"/>
      <c r="E14" s="77" t="s">
        <v>220</v>
      </c>
      <c r="F14" s="79" t="s">
        <v>81</v>
      </c>
      <c r="G14" s="79" t="s">
        <v>82</v>
      </c>
      <c r="H14" s="79"/>
      <c r="I14" s="77" t="s">
        <v>221</v>
      </c>
      <c r="J14" s="79" t="s">
        <v>81</v>
      </c>
      <c r="K14" s="91" t="s">
        <v>82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 s="64" customFormat="1">
      <c r="A16" s="322" t="s">
        <v>222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>
      <c r="A17" s="233" t="s">
        <v>223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>
      <c r="A18" s="233" t="s">
        <v>224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>
      <c r="A19" s="378"/>
      <c r="B19" s="379"/>
      <c r="C19" s="379"/>
      <c r="D19" s="379"/>
      <c r="E19" s="379"/>
      <c r="F19" s="379"/>
      <c r="G19" s="379"/>
      <c r="H19" s="379"/>
      <c r="I19" s="379"/>
      <c r="J19" s="379"/>
      <c r="K19" s="380"/>
    </row>
    <row r="20" spans="1:11">
      <c r="A20" s="365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65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65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33" t="s">
        <v>121</v>
      </c>
      <c r="B24" s="234"/>
      <c r="C24" s="84" t="s">
        <v>63</v>
      </c>
      <c r="D24" s="84" t="s">
        <v>64</v>
      </c>
      <c r="E24" s="312"/>
      <c r="F24" s="312"/>
      <c r="G24" s="312"/>
      <c r="H24" s="312"/>
      <c r="I24" s="312"/>
      <c r="J24" s="312"/>
      <c r="K24" s="313"/>
    </row>
    <row r="25" spans="1:11">
      <c r="A25" s="88" t="s">
        <v>225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226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1"/>
    </row>
    <row r="28" spans="1:11">
      <c r="A28" s="362"/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/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23.1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3" ht="23.1" customHeight="1">
      <c r="A34" s="365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.1" customHeight="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.1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>
      <c r="A37" s="357" t="s">
        <v>227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65" customFormat="1" ht="18.75" customHeight="1">
      <c r="A38" s="233" t="s">
        <v>228</v>
      </c>
      <c r="B38" s="234"/>
      <c r="C38" s="234"/>
      <c r="D38" s="312" t="s">
        <v>229</v>
      </c>
      <c r="E38" s="312"/>
      <c r="F38" s="360" t="s">
        <v>230</v>
      </c>
      <c r="G38" s="361"/>
      <c r="H38" s="234" t="s">
        <v>231</v>
      </c>
      <c r="I38" s="234"/>
      <c r="J38" s="234" t="s">
        <v>232</v>
      </c>
      <c r="K38" s="347"/>
    </row>
    <row r="39" spans="1:13" ht="18.75" customHeight="1">
      <c r="A39" s="73" t="s">
        <v>122</v>
      </c>
      <c r="B39" s="234" t="s">
        <v>233</v>
      </c>
      <c r="C39" s="234"/>
      <c r="D39" s="234"/>
      <c r="E39" s="234"/>
      <c r="F39" s="234"/>
      <c r="G39" s="234"/>
      <c r="H39" s="234"/>
      <c r="I39" s="234"/>
      <c r="J39" s="234"/>
      <c r="K39" s="347"/>
      <c r="M39" s="65"/>
    </row>
    <row r="40" spans="1:13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7"/>
    </row>
    <row r="41" spans="1:13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7"/>
    </row>
    <row r="42" spans="1:13" ht="32.1" customHeight="1">
      <c r="A42" s="76" t="s">
        <v>132</v>
      </c>
      <c r="B42" s="348" t="s">
        <v>234</v>
      </c>
      <c r="C42" s="348"/>
      <c r="D42" s="77" t="s">
        <v>235</v>
      </c>
      <c r="E42" s="78"/>
      <c r="F42" s="77" t="s">
        <v>136</v>
      </c>
      <c r="G42" s="89"/>
      <c r="H42" s="349" t="s">
        <v>137</v>
      </c>
      <c r="I42" s="349"/>
      <c r="J42" s="348"/>
      <c r="K42" s="35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abSelected="1" workbookViewId="0">
      <selection activeCell="J21" sqref="J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13" width="13.625" style="25" customWidth="1"/>
    <col min="14" max="14" width="10.125" style="25" customWidth="1"/>
    <col min="15" max="16384" width="9" style="25"/>
  </cols>
  <sheetData>
    <row r="1" spans="1:14" ht="15.75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1.75" customHeight="1">
      <c r="A2" s="26" t="s">
        <v>59</v>
      </c>
      <c r="B2" s="278" t="s">
        <v>60</v>
      </c>
      <c r="C2" s="278"/>
      <c r="D2" s="27" t="s">
        <v>65</v>
      </c>
      <c r="E2" s="278" t="s">
        <v>66</v>
      </c>
      <c r="F2" s="278"/>
      <c r="G2" s="278"/>
      <c r="H2" s="284"/>
      <c r="I2" s="48" t="s">
        <v>55</v>
      </c>
      <c r="J2" s="278"/>
      <c r="K2" s="278"/>
      <c r="L2" s="278"/>
      <c r="M2" s="278"/>
      <c r="N2" s="279"/>
    </row>
    <row r="3" spans="1:14" ht="29.1" customHeight="1">
      <c r="A3" s="283" t="s">
        <v>142</v>
      </c>
      <c r="B3" s="280" t="s">
        <v>143</v>
      </c>
      <c r="C3" s="280"/>
      <c r="D3" s="280"/>
      <c r="E3" s="280"/>
      <c r="F3" s="280"/>
      <c r="G3" s="280"/>
      <c r="H3" s="285"/>
      <c r="I3" s="281" t="s">
        <v>144</v>
      </c>
      <c r="J3" s="281"/>
      <c r="K3" s="281"/>
      <c r="L3" s="281"/>
      <c r="M3" s="281"/>
      <c r="N3" s="282"/>
    </row>
    <row r="4" spans="1:14" ht="18" customHeight="1">
      <c r="A4" s="283"/>
      <c r="B4" s="182" t="s">
        <v>108</v>
      </c>
      <c r="C4" s="182" t="s">
        <v>109</v>
      </c>
      <c r="D4" s="182" t="s">
        <v>110</v>
      </c>
      <c r="E4" s="182" t="s">
        <v>111</v>
      </c>
      <c r="F4" s="182" t="s">
        <v>112</v>
      </c>
      <c r="G4" s="28"/>
      <c r="H4" s="285"/>
      <c r="I4" s="182" t="s">
        <v>108</v>
      </c>
      <c r="J4" s="182" t="s">
        <v>109</v>
      </c>
      <c r="K4" s="182" t="s">
        <v>110</v>
      </c>
      <c r="L4" s="182" t="s">
        <v>111</v>
      </c>
      <c r="M4" s="182" t="s">
        <v>112</v>
      </c>
      <c r="N4" s="28" t="s">
        <v>113</v>
      </c>
    </row>
    <row r="5" spans="1:14" ht="21" customHeight="1">
      <c r="A5" s="183"/>
      <c r="B5" s="184" t="s">
        <v>148</v>
      </c>
      <c r="C5" s="184" t="s">
        <v>149</v>
      </c>
      <c r="D5" s="184" t="s">
        <v>150</v>
      </c>
      <c r="E5" s="184" t="s">
        <v>151</v>
      </c>
      <c r="F5" s="184" t="s">
        <v>152</v>
      </c>
      <c r="G5" s="185"/>
      <c r="H5" s="285"/>
      <c r="I5" s="184" t="s">
        <v>336</v>
      </c>
      <c r="J5" s="189" t="s">
        <v>345</v>
      </c>
      <c r="K5" s="189" t="s">
        <v>360</v>
      </c>
      <c r="L5" s="189" t="s">
        <v>336</v>
      </c>
      <c r="M5" s="189" t="s">
        <v>345</v>
      </c>
      <c r="N5" s="54"/>
    </row>
    <row r="6" spans="1:14" ht="29.1" customHeight="1">
      <c r="A6" s="183" t="s">
        <v>147</v>
      </c>
      <c r="B6" s="191">
        <f>C6-2</f>
        <v>60</v>
      </c>
      <c r="C6" s="125">
        <v>62</v>
      </c>
      <c r="D6" s="191">
        <f t="shared" ref="D6:E6" si="0">C6+2</f>
        <v>64</v>
      </c>
      <c r="E6" s="191">
        <f t="shared" si="0"/>
        <v>66</v>
      </c>
      <c r="F6" s="191">
        <f t="shared" ref="F6:G6" si="1">E6+1</f>
        <v>67</v>
      </c>
      <c r="G6" s="191"/>
      <c r="H6" s="285"/>
      <c r="I6" s="186" t="s">
        <v>356</v>
      </c>
      <c r="J6" s="186" t="s">
        <v>354</v>
      </c>
      <c r="K6" s="189" t="s">
        <v>361</v>
      </c>
      <c r="L6" s="189" t="s">
        <v>369</v>
      </c>
      <c r="M6" s="189" t="s">
        <v>346</v>
      </c>
      <c r="N6" s="194"/>
    </row>
    <row r="7" spans="1:14" ht="29.1" customHeight="1">
      <c r="A7" s="183" t="s">
        <v>156</v>
      </c>
      <c r="B7" s="191">
        <f t="shared" ref="B7:B9" si="2">C7-4</f>
        <v>94</v>
      </c>
      <c r="C7" s="125">
        <v>98</v>
      </c>
      <c r="D7" s="191">
        <f>C7+4</f>
        <v>102</v>
      </c>
      <c r="E7" s="191">
        <f>D7+4</f>
        <v>106</v>
      </c>
      <c r="F7" s="191">
        <f>E7+6</f>
        <v>112</v>
      </c>
      <c r="G7" s="191"/>
      <c r="H7" s="285"/>
      <c r="I7" s="186" t="s">
        <v>366</v>
      </c>
      <c r="J7" s="186" t="s">
        <v>355</v>
      </c>
      <c r="K7" s="190" t="s">
        <v>362</v>
      </c>
      <c r="L7" s="189" t="s">
        <v>370</v>
      </c>
      <c r="M7" s="189" t="s">
        <v>347</v>
      </c>
      <c r="N7" s="58"/>
    </row>
    <row r="8" spans="1:14" ht="29.1" customHeight="1">
      <c r="A8" s="183" t="s">
        <v>158</v>
      </c>
      <c r="B8" s="191">
        <f t="shared" si="2"/>
        <v>82</v>
      </c>
      <c r="C8" s="125">
        <v>86</v>
      </c>
      <c r="D8" s="191">
        <f>C8+4</f>
        <v>90</v>
      </c>
      <c r="E8" s="191">
        <f>D8+5</f>
        <v>95</v>
      </c>
      <c r="F8" s="191">
        <f>E8+6</f>
        <v>101</v>
      </c>
      <c r="G8" s="191"/>
      <c r="H8" s="285"/>
      <c r="I8" s="186" t="s">
        <v>356</v>
      </c>
      <c r="J8" s="186" t="s">
        <v>356</v>
      </c>
      <c r="K8" s="190" t="s">
        <v>356</v>
      </c>
      <c r="L8" s="190" t="s">
        <v>354</v>
      </c>
      <c r="M8" s="190" t="s">
        <v>348</v>
      </c>
      <c r="N8" s="57"/>
    </row>
    <row r="9" spans="1:14" ht="29.1" customHeight="1">
      <c r="A9" s="183" t="s">
        <v>159</v>
      </c>
      <c r="B9" s="191">
        <f t="shared" si="2"/>
        <v>98</v>
      </c>
      <c r="C9" s="125">
        <v>102</v>
      </c>
      <c r="D9" s="191">
        <f>C9+4</f>
        <v>106</v>
      </c>
      <c r="E9" s="191">
        <f>D9+5</f>
        <v>111</v>
      </c>
      <c r="F9" s="191">
        <f>E9+6</f>
        <v>117</v>
      </c>
      <c r="G9" s="191"/>
      <c r="H9" s="285"/>
      <c r="I9" s="186" t="s">
        <v>367</v>
      </c>
      <c r="J9" s="186" t="s">
        <v>357</v>
      </c>
      <c r="K9" s="190" t="s">
        <v>363</v>
      </c>
      <c r="L9" s="190" t="s">
        <v>357</v>
      </c>
      <c r="M9" s="190" t="s">
        <v>349</v>
      </c>
      <c r="N9" s="57"/>
    </row>
    <row r="10" spans="1:14" ht="29.1" customHeight="1">
      <c r="A10" s="183" t="s">
        <v>161</v>
      </c>
      <c r="B10" s="191">
        <f>C10-1</f>
        <v>37</v>
      </c>
      <c r="C10" s="125">
        <v>38</v>
      </c>
      <c r="D10" s="191">
        <f t="shared" ref="D10:E11" si="3">C10+1</f>
        <v>39</v>
      </c>
      <c r="E10" s="191">
        <f t="shared" si="3"/>
        <v>40</v>
      </c>
      <c r="F10" s="191">
        <f>E10+1.2</f>
        <v>41.2</v>
      </c>
      <c r="G10" s="191"/>
      <c r="H10" s="285"/>
      <c r="I10" s="186" t="s">
        <v>341</v>
      </c>
      <c r="J10" s="186" t="s">
        <v>354</v>
      </c>
      <c r="K10" s="190" t="s">
        <v>364</v>
      </c>
      <c r="L10" s="190" t="s">
        <v>371</v>
      </c>
      <c r="M10" s="190" t="s">
        <v>350</v>
      </c>
      <c r="N10" s="57"/>
    </row>
    <row r="11" spans="1:14" ht="29.1" customHeight="1">
      <c r="A11" s="183" t="s">
        <v>163</v>
      </c>
      <c r="B11" s="191">
        <f>C11-1</f>
        <v>59</v>
      </c>
      <c r="C11" s="125">
        <v>60</v>
      </c>
      <c r="D11" s="191">
        <f t="shared" si="3"/>
        <v>61</v>
      </c>
      <c r="E11" s="191">
        <f t="shared" si="3"/>
        <v>62</v>
      </c>
      <c r="F11" s="191">
        <f>E11+0.5</f>
        <v>62.5</v>
      </c>
      <c r="G11" s="191"/>
      <c r="H11" s="285"/>
      <c r="I11" s="186" t="s">
        <v>363</v>
      </c>
      <c r="J11" s="186" t="s">
        <v>354</v>
      </c>
      <c r="K11" s="190" t="s">
        <v>363</v>
      </c>
      <c r="L11" s="190" t="s">
        <v>354</v>
      </c>
      <c r="M11" s="190" t="s">
        <v>351</v>
      </c>
      <c r="N11" s="57"/>
    </row>
    <row r="12" spans="1:14" ht="29.1" customHeight="1">
      <c r="A12" s="183" t="s">
        <v>165</v>
      </c>
      <c r="B12" s="191">
        <f>C12-0.8</f>
        <v>18.2</v>
      </c>
      <c r="C12" s="192">
        <v>19</v>
      </c>
      <c r="D12" s="191">
        <f>C12+0.8</f>
        <v>19.8</v>
      </c>
      <c r="E12" s="191">
        <f>D12+0.8</f>
        <v>20.6</v>
      </c>
      <c r="F12" s="126">
        <f>E12+1.3</f>
        <v>21.900000000000002</v>
      </c>
      <c r="G12" s="126"/>
      <c r="H12" s="285"/>
      <c r="I12" s="186" t="s">
        <v>368</v>
      </c>
      <c r="J12" s="186" t="s">
        <v>358</v>
      </c>
      <c r="K12" s="190" t="s">
        <v>365</v>
      </c>
      <c r="L12" s="190" t="s">
        <v>372</v>
      </c>
      <c r="M12" s="190" t="s">
        <v>352</v>
      </c>
      <c r="N12" s="57"/>
    </row>
    <row r="13" spans="1:14" ht="29.1" customHeight="1">
      <c r="A13" s="183" t="s">
        <v>166</v>
      </c>
      <c r="B13" s="193">
        <f>C13-0.4</f>
        <v>11.6</v>
      </c>
      <c r="C13" s="192">
        <v>12</v>
      </c>
      <c r="D13" s="193">
        <f>C13+0.4</f>
        <v>12.4</v>
      </c>
      <c r="E13" s="193">
        <f>D13+0.4</f>
        <v>12.8</v>
      </c>
      <c r="F13" s="193">
        <f>E13+0.6</f>
        <v>13.4</v>
      </c>
      <c r="G13" s="193"/>
      <c r="H13" s="285"/>
      <c r="I13" s="186" t="s">
        <v>357</v>
      </c>
      <c r="J13" s="186" t="s">
        <v>359</v>
      </c>
      <c r="K13" s="190" t="s">
        <v>352</v>
      </c>
      <c r="L13" s="190" t="s">
        <v>373</v>
      </c>
      <c r="M13" s="190" t="s">
        <v>353</v>
      </c>
      <c r="N13" s="57"/>
    </row>
    <row r="14" spans="1:14" ht="29.1" customHeight="1">
      <c r="A14" s="183"/>
      <c r="B14" s="187"/>
      <c r="C14" s="187"/>
      <c r="D14" s="187"/>
      <c r="E14" s="187"/>
      <c r="F14" s="187"/>
      <c r="G14" s="30"/>
      <c r="H14" s="285"/>
      <c r="I14" s="186"/>
      <c r="J14" s="186"/>
      <c r="K14" s="190"/>
      <c r="L14" s="55"/>
      <c r="M14" s="55"/>
      <c r="N14" s="57"/>
    </row>
    <row r="15" spans="1:14" ht="29.1" customHeight="1">
      <c r="A15" s="183"/>
      <c r="B15" s="187"/>
      <c r="C15" s="187"/>
      <c r="D15" s="187"/>
      <c r="E15" s="187"/>
      <c r="F15" s="187"/>
      <c r="G15" s="30"/>
      <c r="H15" s="285"/>
      <c r="I15" s="186"/>
      <c r="J15" s="186"/>
      <c r="K15" s="55"/>
      <c r="L15" s="55"/>
      <c r="M15" s="55"/>
      <c r="N15" s="57"/>
    </row>
    <row r="16" spans="1:14" ht="14.25">
      <c r="A16" s="46" t="s">
        <v>122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25" t="s">
        <v>167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30" t="s">
        <v>374</v>
      </c>
      <c r="J18" s="63">
        <v>44740</v>
      </c>
      <c r="K18" s="46" t="s">
        <v>169</v>
      </c>
      <c r="L18" s="46"/>
      <c r="M18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H2:H15"/>
    <mergeCell ref="A3:A4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25" style="24" customWidth="1"/>
    <col min="3" max="3" width="12.875" style="24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4" t="s">
        <v>236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5" t="s">
        <v>237</v>
      </c>
      <c r="B2" s="406" t="s">
        <v>238</v>
      </c>
      <c r="C2" s="406" t="s">
        <v>239</v>
      </c>
      <c r="D2" s="406" t="s">
        <v>240</v>
      </c>
      <c r="E2" s="406" t="s">
        <v>241</v>
      </c>
      <c r="F2" s="406" t="s">
        <v>242</v>
      </c>
      <c r="G2" s="406" t="s">
        <v>243</v>
      </c>
      <c r="H2" s="406" t="s">
        <v>244</v>
      </c>
      <c r="I2" s="3" t="s">
        <v>245</v>
      </c>
      <c r="J2" s="3" t="s">
        <v>246</v>
      </c>
      <c r="K2" s="3" t="s">
        <v>247</v>
      </c>
      <c r="L2" s="3" t="s">
        <v>248</v>
      </c>
      <c r="M2" s="3" t="s">
        <v>249</v>
      </c>
      <c r="N2" s="406" t="s">
        <v>250</v>
      </c>
      <c r="O2" s="406" t="s">
        <v>251</v>
      </c>
    </row>
    <row r="3" spans="1:15" s="1" customFormat="1" ht="16.5">
      <c r="A3" s="405"/>
      <c r="B3" s="407"/>
      <c r="C3" s="407"/>
      <c r="D3" s="407"/>
      <c r="E3" s="407"/>
      <c r="F3" s="407"/>
      <c r="G3" s="407"/>
      <c r="H3" s="407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407"/>
      <c r="O3" s="407"/>
    </row>
    <row r="4" spans="1:15" ht="40.5">
      <c r="A4" s="5">
        <v>1</v>
      </c>
      <c r="B4" s="6">
        <v>11</v>
      </c>
      <c r="C4" s="6" t="s">
        <v>253</v>
      </c>
      <c r="D4" s="12" t="s">
        <v>254</v>
      </c>
      <c r="E4" s="6" t="s">
        <v>60</v>
      </c>
      <c r="F4" s="178" t="s">
        <v>255</v>
      </c>
      <c r="G4" s="6" t="s">
        <v>63</v>
      </c>
      <c r="H4" s="6" t="s">
        <v>63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6" si="0">SUM(I4:M4)</f>
        <v>13</v>
      </c>
      <c r="O4" s="6" t="s">
        <v>256</v>
      </c>
    </row>
    <row r="5" spans="1:15" ht="54">
      <c r="A5" s="5">
        <v>2</v>
      </c>
      <c r="B5" s="6">
        <v>16</v>
      </c>
      <c r="C5" s="6" t="s">
        <v>253</v>
      </c>
      <c r="D5" s="7" t="s">
        <v>257</v>
      </c>
      <c r="E5" s="6" t="s">
        <v>60</v>
      </c>
      <c r="F5" s="179" t="s">
        <v>255</v>
      </c>
      <c r="G5" s="6" t="s">
        <v>63</v>
      </c>
      <c r="H5" s="6" t="s">
        <v>63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256</v>
      </c>
    </row>
    <row r="6" spans="1:15" ht="27">
      <c r="A6" s="5">
        <v>3</v>
      </c>
      <c r="B6" s="6">
        <v>20</v>
      </c>
      <c r="C6" s="6" t="s">
        <v>253</v>
      </c>
      <c r="D6" s="13" t="s">
        <v>258</v>
      </c>
      <c r="E6" s="6" t="s">
        <v>60</v>
      </c>
      <c r="F6" s="178" t="s">
        <v>255</v>
      </c>
      <c r="G6" s="6" t="s">
        <v>63</v>
      </c>
      <c r="H6" s="6" t="s">
        <v>63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256</v>
      </c>
    </row>
    <row r="7" spans="1:15">
      <c r="A7" s="5"/>
      <c r="B7" s="6"/>
      <c r="C7" s="6"/>
      <c r="D7" s="7"/>
      <c r="E7" s="6"/>
      <c r="F7" s="22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7"/>
      <c r="E8" s="6"/>
      <c r="F8" s="21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7"/>
      <c r="E9" s="6"/>
      <c r="F9" s="22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5" t="s">
        <v>259</v>
      </c>
      <c r="B12" s="396"/>
      <c r="C12" s="396"/>
      <c r="D12" s="397"/>
      <c r="E12" s="398"/>
      <c r="F12" s="399"/>
      <c r="G12" s="399"/>
      <c r="H12" s="399"/>
      <c r="I12" s="400"/>
      <c r="J12" s="395" t="s">
        <v>260</v>
      </c>
      <c r="K12" s="401"/>
      <c r="L12" s="401"/>
      <c r="M12" s="397"/>
      <c r="N12" s="9"/>
      <c r="O12" s="11"/>
    </row>
    <row r="13" spans="1:15" ht="16.5">
      <c r="A13" s="402" t="s">
        <v>261</v>
      </c>
      <c r="B13" s="403"/>
      <c r="C13" s="403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2022-06-28T10:08:54Z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