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MMAK91581\5-21中期\"/>
    </mc:Choice>
  </mc:AlternateContent>
  <xr:revisionPtr revIDLastSave="0" documentId="13_ncr:1_{6AF67654-8285-4257-890D-61077D07DB84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首期" sheetId="1" r:id="rId1"/>
    <sheet name="中期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F12" i="2"/>
  <c r="G12" i="2"/>
  <c r="C12" i="2"/>
  <c r="B12" i="2"/>
  <c r="E11" i="2"/>
  <c r="F11" i="2"/>
  <c r="G11" i="2"/>
  <c r="C11" i="2"/>
  <c r="B11" i="2"/>
  <c r="E10" i="2"/>
  <c r="F10" i="2"/>
  <c r="G10" i="2"/>
  <c r="C10" i="2"/>
  <c r="B10" i="2"/>
  <c r="E9" i="2"/>
  <c r="F9" i="2"/>
  <c r="G9" i="2"/>
  <c r="C9" i="2"/>
  <c r="B9" i="2"/>
  <c r="E8" i="2"/>
  <c r="F8" i="2"/>
  <c r="G8" i="2"/>
  <c r="C8" i="2"/>
  <c r="B8" i="2"/>
  <c r="E7" i="2"/>
  <c r="F7" i="2"/>
  <c r="G7" i="2"/>
  <c r="C7" i="2"/>
  <c r="B7" i="2"/>
  <c r="E6" i="2"/>
  <c r="F6" i="2"/>
  <c r="G6" i="2"/>
  <c r="C6" i="2"/>
  <c r="B6" i="2"/>
  <c r="E12" i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<sst xmlns="http://schemas.openxmlformats.org/spreadsheetml/2006/main" count="143" uniqueCount="82">
  <si>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</si>
  <si>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</si>
  <si>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</si>
  <si>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</si>
  <si>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</si>
  <si>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</si>
  <si>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</si>
  <si>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</si>
  <si>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</si>
  <si>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</si>
  <si>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</si>
  <si>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</si>
  <si>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</si>
  <si>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</si>
  <si>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</si>
  <si>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</si>
  <si>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中山新诚</t>
    <phoneticPr fontId="3" type="noConversion"/>
  </si>
  <si>
    <t>S</t>
  </si>
  <si>
    <t>L</t>
  </si>
  <si>
    <t>XL</t>
  </si>
  <si>
    <t>165/76A</t>
  </si>
  <si>
    <t>170/80A</t>
  </si>
  <si>
    <t>175/84A</t>
  </si>
  <si>
    <t>180/88A</t>
  </si>
  <si>
    <t>185/92A</t>
  </si>
  <si>
    <t>190/92A</t>
  </si>
  <si>
    <t>100</t>
    <phoneticPr fontId="25" type="noConversion"/>
  </si>
  <si>
    <t>80</t>
    <phoneticPr fontId="25" type="noConversion"/>
  </si>
  <si>
    <t>108</t>
    <phoneticPr fontId="25" type="noConversion"/>
  </si>
  <si>
    <t>33.5</t>
    <phoneticPr fontId="25" type="noConversion"/>
  </si>
  <si>
    <t>13.5</t>
    <phoneticPr fontId="25" type="noConversion"/>
  </si>
  <si>
    <t>31</t>
    <phoneticPr fontId="25" type="noConversion"/>
  </si>
  <si>
    <t>42</t>
    <phoneticPr fontId="25" type="noConversion"/>
  </si>
  <si>
    <t>裤长</t>
  </si>
  <si>
    <t>腰围</t>
  </si>
  <si>
    <t>臀围</t>
  </si>
  <si>
    <t>腿围/2</t>
  </si>
  <si>
    <t>脚口/2</t>
  </si>
  <si>
    <t>前档长</t>
  </si>
  <si>
    <t>后档长</t>
  </si>
  <si>
    <t>TAMMAK91581</t>
    <phoneticPr fontId="3" type="noConversion"/>
  </si>
  <si>
    <t>男士卫裤</t>
    <phoneticPr fontId="3" type="noConversion"/>
  </si>
  <si>
    <t>黑色</t>
    <phoneticPr fontId="3" type="noConversion"/>
  </si>
  <si>
    <t>+0.9</t>
    <phoneticPr fontId="3" type="noConversion"/>
  </si>
  <si>
    <t>+2</t>
    <phoneticPr fontId="3" type="noConversion"/>
  </si>
  <si>
    <t>-0.3</t>
    <phoneticPr fontId="3" type="noConversion"/>
  </si>
  <si>
    <t>+0.3</t>
    <phoneticPr fontId="3" type="noConversion"/>
  </si>
  <si>
    <t>+0.4</t>
    <phoneticPr fontId="3" type="noConversion"/>
  </si>
  <si>
    <t>大货首件</t>
    <phoneticPr fontId="3" type="noConversion"/>
  </si>
  <si>
    <t>S</t>
    <phoneticPr fontId="3" type="noConversion"/>
  </si>
  <si>
    <t>+0.3-0.2</t>
    <phoneticPr fontId="3" type="noConversion"/>
  </si>
  <si>
    <t>-1+1</t>
    <phoneticPr fontId="3" type="noConversion"/>
  </si>
  <si>
    <t>+1+0</t>
    <phoneticPr fontId="3" type="noConversion"/>
  </si>
  <si>
    <t>-1-1</t>
    <phoneticPr fontId="3" type="noConversion"/>
  </si>
  <si>
    <t>+0+0</t>
    <phoneticPr fontId="3" type="noConversion"/>
  </si>
  <si>
    <t>+0.7+0.7</t>
    <phoneticPr fontId="3" type="noConversion"/>
  </si>
  <si>
    <t>-0.7-0.2</t>
    <phoneticPr fontId="3" type="noConversion"/>
  </si>
  <si>
    <t>+0.5+1</t>
    <phoneticPr fontId="3" type="noConversion"/>
  </si>
  <si>
    <t>+0+0.5</t>
    <phoneticPr fontId="3" type="noConversion"/>
  </si>
  <si>
    <t>-1.2-0.7</t>
    <phoneticPr fontId="3" type="noConversion"/>
  </si>
  <si>
    <t>+1.6-1</t>
    <phoneticPr fontId="3" type="noConversion"/>
  </si>
  <si>
    <t>+1+1</t>
    <phoneticPr fontId="3" type="noConversion"/>
  </si>
  <si>
    <t>-0.5-0.5</t>
    <phoneticPr fontId="3" type="noConversion"/>
  </si>
  <si>
    <t>灰绿</t>
    <phoneticPr fontId="3" type="noConversion"/>
  </si>
  <si>
    <t>+1-0.5</t>
    <phoneticPr fontId="3" type="noConversion"/>
  </si>
  <si>
    <t>+0.5+0.5</t>
    <phoneticPr fontId="3" type="noConversion"/>
  </si>
  <si>
    <t>+1.5+1</t>
    <phoneticPr fontId="3" type="noConversion"/>
  </si>
  <si>
    <t>+0+1</t>
    <phoneticPr fontId="3" type="noConversion"/>
  </si>
  <si>
    <t>-0.5+0.5</t>
    <phoneticPr fontId="3" type="noConversion"/>
  </si>
  <si>
    <t>-0.8-0.8</t>
    <phoneticPr fontId="3" type="noConversion"/>
  </si>
  <si>
    <t>-0.2-0.2</t>
    <phoneticPr fontId="3" type="noConversion"/>
  </si>
  <si>
    <t>深花灰</t>
    <phoneticPr fontId="3" type="noConversion"/>
  </si>
  <si>
    <t>+1.4+0</t>
    <phoneticPr fontId="3" type="noConversion"/>
  </si>
  <si>
    <t>-2+0</t>
    <phoneticPr fontId="3" type="noConversion"/>
  </si>
  <si>
    <t>+0.4+0.4</t>
    <phoneticPr fontId="3" type="noConversion"/>
  </si>
  <si>
    <t>+0.9+0.4</t>
    <phoneticPr fontId="3" type="noConversion"/>
  </si>
  <si>
    <t>-0.3+0.7</t>
    <phoneticPr fontId="3" type="noConversion"/>
  </si>
  <si>
    <t>+0-1</t>
    <phoneticPr fontId="3" type="noConversion"/>
  </si>
  <si>
    <t>-0.4-1</t>
    <phoneticPr fontId="3" type="noConversion"/>
  </si>
  <si>
    <t>+0-0.5</t>
    <phoneticPr fontId="3" type="noConversion"/>
  </si>
  <si>
    <t>+0.7+1.2</t>
    <phoneticPr fontId="3" type="noConversion"/>
  </si>
  <si>
    <t>-0.4+0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</si>
</sst>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6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0" borderId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8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19" fillId="0" borderId="17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178" fontId="22" fillId="0" borderId="5" xfId="11" applyNumberFormat="1" applyFont="1" applyBorder="1" applyAlignment="1">
      <alignment horizontal="center"/>
    </xf>
    <xf numFmtId="178" fontId="23" fillId="0" borderId="5" xfId="11" applyNumberFormat="1" applyFont="1" applyBorder="1" applyAlignment="1">
      <alignment horizontal="center"/>
    </xf>
    <xf numFmtId="178" fontId="23" fillId="4" borderId="5" xfId="11" applyNumberFormat="1" applyFont="1" applyFill="1" applyBorder="1" applyAlignment="1">
      <alignment horizontal="center"/>
    </xf>
    <xf numFmtId="0" fontId="0" fillId="0" borderId="5" xfId="11" applyFont="1" applyBorder="1" applyAlignment="1">
      <alignment horizontal="center" vertical="center"/>
    </xf>
    <xf numFmtId="178" fontId="24" fillId="0" borderId="5" xfId="11" applyNumberFormat="1" applyFont="1" applyBorder="1" applyAlignment="1">
      <alignment horizontal="center" vertical="center"/>
    </xf>
    <xf numFmtId="49" fontId="23" fillId="4" borderId="5" xfId="4" applyNumberFormat="1" applyFont="1" applyFill="1" applyBorder="1" applyAlignment="1">
      <alignment horizontal="center" vertical="center"/>
    </xf>
    <xf numFmtId="49" fontId="23" fillId="5" borderId="5" xfId="4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shrinkToFit="1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</cellXfs>
  <cellStyles count="12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 40 5 2" xfId="11" xr:uid="{DF7A8A5C-9C53-4586-BB69-32293CE1177D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9B8DFE7-4475-499C-8064-3BA0F0B1DC34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33AB128-4734-4BEF-B314-246460ADA618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79C00D9-5648-4B39-A4C2-CCAE1C664F3F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F4CA27F4-1AC3-4ADA-BE8E-195A9F4C47C5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DD94172-0723-4A80-9BAC-480BAE53AA39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8594645-0E79-40F6-B634-6E5201E86116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516E71C-7792-4C04-9B20-75DDBD6461C6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C4C86A4-0501-4735-8ADE-F927DD2E1D35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2357860-E229-4DFD-8D6C-B11C80623907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E66C6AA-21F9-4040-BC13-32CCA3B5D02B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C1930F83-5FE3-4537-88D8-915D7FB7BD82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87E009F-2FDF-4205-8E23-26CD68178165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28023C6D-EE21-4B6B-A7BF-FB20F39D7F98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63AF379-C0A9-4685-A31D-EA226BBD0411}"/>
            </a:ext>
          </a:extLst>
        </xdr:cNvPr>
        <xdr:cNvSpPr txBox="1">
          <a:spLocks noChangeArrowheads="1"/>
        </xdr:cNvSpPr>
      </xdr:nvSpPr>
      <xdr:spPr bwMode="auto">
        <a:xfrm>
          <a:off x="0" y="2705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19"/>
  <sheetViews>
    <sheetView zoomScale="90" zoomScaleNormal="90" zoomScalePageLayoutView="125" workbookViewId="0">
      <selection sqref="A1:XFD1048576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47" t="s">
        <v>40</v>
      </c>
      <c r="C2" s="47"/>
      <c r="D2" s="3" t="s">
        <v>2</v>
      </c>
      <c r="E2" s="48" t="s">
        <v>41</v>
      </c>
      <c r="F2" s="48"/>
      <c r="G2" s="48"/>
      <c r="H2" s="49"/>
      <c r="I2" s="4" t="s">
        <v>3</v>
      </c>
      <c r="J2" s="52" t="s">
        <v>16</v>
      </c>
      <c r="K2" s="52"/>
      <c r="L2" s="52"/>
      <c r="M2" s="52"/>
      <c r="N2" s="53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>
      <c r="A3" s="54" t="s">
        <v>4</v>
      </c>
      <c r="B3" s="55" t="s">
        <v>5</v>
      </c>
      <c r="C3" s="55"/>
      <c r="D3" s="55"/>
      <c r="E3" s="55"/>
      <c r="F3" s="55"/>
      <c r="G3" s="55"/>
      <c r="H3" s="50"/>
      <c r="I3" s="56" t="s">
        <v>6</v>
      </c>
      <c r="J3" s="56"/>
      <c r="K3" s="56"/>
      <c r="L3" s="56"/>
      <c r="M3" s="56"/>
      <c r="N3" s="57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54"/>
      <c r="B4" s="37" t="s">
        <v>17</v>
      </c>
      <c r="C4" s="38" t="s">
        <v>7</v>
      </c>
      <c r="D4" s="39" t="s">
        <v>18</v>
      </c>
      <c r="E4" s="37" t="s">
        <v>19</v>
      </c>
      <c r="F4" s="37" t="s">
        <v>9</v>
      </c>
      <c r="G4" s="37" t="s">
        <v>10</v>
      </c>
      <c r="H4" s="50"/>
      <c r="I4" s="5" t="s">
        <v>15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>
      <c r="A5" s="54"/>
      <c r="B5" s="38" t="s">
        <v>20</v>
      </c>
      <c r="C5" s="38" t="s">
        <v>21</v>
      </c>
      <c r="D5" s="39" t="s">
        <v>22</v>
      </c>
      <c r="E5" s="38" t="s">
        <v>23</v>
      </c>
      <c r="F5" s="38" t="s">
        <v>24</v>
      </c>
      <c r="G5" s="38" t="s">
        <v>25</v>
      </c>
      <c r="H5" s="50"/>
      <c r="I5" s="5" t="s">
        <v>42</v>
      </c>
      <c r="J5" s="5"/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4" t="s">
        <v>33</v>
      </c>
      <c r="B6" s="40">
        <f>C6-1</f>
        <v>98</v>
      </c>
      <c r="C6" s="41">
        <f>D6-1</f>
        <v>99</v>
      </c>
      <c r="D6" s="42" t="s">
        <v>26</v>
      </c>
      <c r="E6" s="41">
        <f>D6+2.1</f>
        <v>102.1</v>
      </c>
      <c r="F6" s="41">
        <f>E6+2.1</f>
        <v>104.19999999999999</v>
      </c>
      <c r="G6" s="41">
        <f>F6+2.1</f>
        <v>106.29999999999998</v>
      </c>
      <c r="H6" s="50"/>
      <c r="I6" s="8" t="s">
        <v>43</v>
      </c>
      <c r="J6" s="9"/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44" t="s">
        <v>34</v>
      </c>
      <c r="B7" s="40">
        <f>C7-4</f>
        <v>72</v>
      </c>
      <c r="C7" s="41">
        <f>D7-4</f>
        <v>76</v>
      </c>
      <c r="D7" s="43" t="s">
        <v>27</v>
      </c>
      <c r="E7" s="41">
        <f>D7+4</f>
        <v>84</v>
      </c>
      <c r="F7" s="41">
        <f>E7+5</f>
        <v>89</v>
      </c>
      <c r="G7" s="41">
        <f>F7+5</f>
        <v>94</v>
      </c>
      <c r="H7" s="50"/>
      <c r="I7" s="12" t="s">
        <v>44</v>
      </c>
      <c r="J7" s="13"/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4" t="s">
        <v>35</v>
      </c>
      <c r="B8" s="40">
        <f>C8-3.6</f>
        <v>100.80000000000001</v>
      </c>
      <c r="C8" s="41">
        <f>D8-3.6</f>
        <v>104.4</v>
      </c>
      <c r="D8" s="43" t="s">
        <v>28</v>
      </c>
      <c r="E8" s="41">
        <f>D8+4</f>
        <v>112</v>
      </c>
      <c r="F8" s="41">
        <f>E8+4</f>
        <v>116</v>
      </c>
      <c r="G8" s="41">
        <f>F8+4</f>
        <v>120</v>
      </c>
      <c r="H8" s="50"/>
      <c r="I8" s="12" t="s">
        <v>44</v>
      </c>
      <c r="J8" s="13"/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4" t="s">
        <v>36</v>
      </c>
      <c r="B9" s="40">
        <f>C9-1.15</f>
        <v>31.200000000000003</v>
      </c>
      <c r="C9" s="41">
        <f>D9-1.15</f>
        <v>32.35</v>
      </c>
      <c r="D9" s="43" t="s">
        <v>29</v>
      </c>
      <c r="E9" s="41">
        <f>D9+1.3</f>
        <v>34.799999999999997</v>
      </c>
      <c r="F9" s="41">
        <f>E9+1.3</f>
        <v>36.099999999999994</v>
      </c>
      <c r="G9" s="41">
        <f>F9+1.3</f>
        <v>37.399999999999991</v>
      </c>
      <c r="H9" s="50"/>
      <c r="I9" s="12" t="s">
        <v>45</v>
      </c>
      <c r="J9" s="13"/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4" t="s">
        <v>37</v>
      </c>
      <c r="B10" s="40">
        <f>C10-0.5</f>
        <v>12.5</v>
      </c>
      <c r="C10" s="41">
        <f>D10-0.5</f>
        <v>13</v>
      </c>
      <c r="D10" s="43" t="s">
        <v>30</v>
      </c>
      <c r="E10" s="41">
        <f t="shared" ref="E10:G10" si="0">D10+0.5</f>
        <v>14</v>
      </c>
      <c r="F10" s="41">
        <f t="shared" si="0"/>
        <v>14.5</v>
      </c>
      <c r="G10" s="41">
        <f t="shared" si="0"/>
        <v>15</v>
      </c>
      <c r="H10" s="50"/>
      <c r="I10" s="12" t="s">
        <v>46</v>
      </c>
      <c r="J10" s="13"/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4" t="s">
        <v>38</v>
      </c>
      <c r="B11" s="40">
        <f>C11-0.4</f>
        <v>30.200000000000003</v>
      </c>
      <c r="C11" s="41">
        <f>D11-0.4</f>
        <v>30.6</v>
      </c>
      <c r="D11" s="43" t="s">
        <v>31</v>
      </c>
      <c r="E11" s="41">
        <f>D11+0.6</f>
        <v>31.6</v>
      </c>
      <c r="F11" s="41">
        <f>E11+0.7</f>
        <v>32.300000000000004</v>
      </c>
      <c r="G11" s="41">
        <f>F11+0.5</f>
        <v>32.800000000000004</v>
      </c>
      <c r="H11" s="50"/>
      <c r="I11" s="12" t="s">
        <v>47</v>
      </c>
      <c r="J11" s="13"/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44" t="s">
        <v>39</v>
      </c>
      <c r="B12" s="40">
        <f>C12-0.5</f>
        <v>41</v>
      </c>
      <c r="C12" s="40">
        <f>D12-0.5</f>
        <v>41.5</v>
      </c>
      <c r="D12" s="43" t="s">
        <v>32</v>
      </c>
      <c r="E12" s="40">
        <f>D12+1.1</f>
        <v>43.1</v>
      </c>
      <c r="F12" s="40">
        <f>E12+1.1</f>
        <v>44.2</v>
      </c>
      <c r="G12" s="40">
        <f>F12+0.7</f>
        <v>44.900000000000006</v>
      </c>
      <c r="H12" s="50"/>
      <c r="I12" s="12" t="s">
        <v>43</v>
      </c>
      <c r="J12" s="13"/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>
      <c r="A13" s="34"/>
      <c r="B13" s="32"/>
      <c r="C13" s="32"/>
      <c r="D13" s="33"/>
      <c r="E13" s="32"/>
      <c r="F13" s="32"/>
      <c r="G13" s="32"/>
      <c r="H13" s="50"/>
      <c r="I13" s="12" t="s">
        <v>48</v>
      </c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50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>
      <c r="A15" s="6"/>
      <c r="B15" s="7"/>
      <c r="C15" s="7"/>
      <c r="D15" s="7"/>
      <c r="E15" s="7"/>
      <c r="F15" s="7"/>
      <c r="G15" s="7"/>
      <c r="H15" s="50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7.25" thickBot="1">
      <c r="A16" s="15"/>
      <c r="B16" s="16"/>
      <c r="C16" s="16"/>
      <c r="D16" s="17"/>
      <c r="E16" s="16"/>
      <c r="F16" s="16"/>
      <c r="G16" s="16"/>
      <c r="H16" s="51"/>
      <c r="I16" s="18"/>
      <c r="J16" s="19"/>
      <c r="K16" s="20"/>
      <c r="L16" s="19"/>
      <c r="M16" s="19"/>
      <c r="N16" s="21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Top="1">
      <c r="A17" s="22"/>
      <c r="B17" s="23"/>
      <c r="C17" s="23"/>
      <c r="D17" s="24"/>
      <c r="E17" s="23"/>
      <c r="F17" s="23"/>
      <c r="G17" s="25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>
      <c r="A18" s="27" t="s">
        <v>11</v>
      </c>
      <c r="B18" s="27"/>
      <c r="C18" s="27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>
      <c r="I19" s="28" t="s">
        <v>12</v>
      </c>
      <c r="J19" s="29">
        <v>44686</v>
      </c>
      <c r="K19" s="28" t="s">
        <v>13</v>
      </c>
      <c r="L19" s="28"/>
      <c r="M19" s="28" t="s">
        <v>14</v>
      </c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1BE30-200D-4D0F-8AF7-13BE06670CF0}">
  <dimension ref="A1:IS19"/>
  <sheetViews>
    <sheetView tabSelected="1" workbookViewId="0">
      <selection activeCell="L19" sqref="L19"/>
    </sheetView>
  </sheetViews>
  <sheetFormatPr defaultColWidth="9" defaultRowHeight="14.2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>
      <c r="A2" s="2" t="s">
        <v>1</v>
      </c>
      <c r="B2" s="47" t="s">
        <v>40</v>
      </c>
      <c r="C2" s="47"/>
      <c r="D2" s="3" t="s">
        <v>2</v>
      </c>
      <c r="E2" s="48" t="s">
        <v>41</v>
      </c>
      <c r="F2" s="48"/>
      <c r="G2" s="48"/>
      <c r="H2" s="49"/>
      <c r="I2" s="4" t="s">
        <v>3</v>
      </c>
      <c r="J2" s="52" t="s">
        <v>16</v>
      </c>
      <c r="K2" s="52"/>
      <c r="L2" s="52"/>
      <c r="M2" s="52"/>
      <c r="N2" s="53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>
      <c r="A3" s="54" t="s">
        <v>4</v>
      </c>
      <c r="B3" s="55" t="s">
        <v>5</v>
      </c>
      <c r="C3" s="55"/>
      <c r="D3" s="55"/>
      <c r="E3" s="55"/>
      <c r="F3" s="55"/>
      <c r="G3" s="55"/>
      <c r="H3" s="50"/>
      <c r="I3" s="56" t="s">
        <v>6</v>
      </c>
      <c r="J3" s="56"/>
      <c r="K3" s="56"/>
      <c r="L3" s="56"/>
      <c r="M3" s="56"/>
      <c r="N3" s="57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>
      <c r="A4" s="54"/>
      <c r="B4" s="37" t="s">
        <v>17</v>
      </c>
      <c r="C4" s="38" t="s">
        <v>7</v>
      </c>
      <c r="D4" s="39" t="s">
        <v>18</v>
      </c>
      <c r="E4" s="37" t="s">
        <v>19</v>
      </c>
      <c r="F4" s="37" t="s">
        <v>9</v>
      </c>
      <c r="G4" s="37" t="s">
        <v>10</v>
      </c>
      <c r="H4" s="50"/>
      <c r="I4" s="5" t="s">
        <v>49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6.5">
      <c r="A5" s="54"/>
      <c r="B5" s="38"/>
      <c r="C5" s="38"/>
      <c r="D5" s="39"/>
      <c r="E5" s="38"/>
      <c r="F5" s="38"/>
      <c r="G5" s="38"/>
      <c r="H5" s="50"/>
      <c r="I5" s="5" t="s">
        <v>63</v>
      </c>
      <c r="J5" s="5" t="s">
        <v>42</v>
      </c>
      <c r="K5" s="5" t="s">
        <v>63</v>
      </c>
      <c r="L5" s="31" t="s">
        <v>71</v>
      </c>
      <c r="M5" s="5" t="s">
        <v>42</v>
      </c>
      <c r="N5" s="5" t="s">
        <v>71</v>
      </c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>
      <c r="A6" s="44" t="s">
        <v>33</v>
      </c>
      <c r="B6" s="40">
        <f>C6-1</f>
        <v>98</v>
      </c>
      <c r="C6" s="41">
        <f>D6-1</f>
        <v>99</v>
      </c>
      <c r="D6" s="42" t="s">
        <v>26</v>
      </c>
      <c r="E6" s="41">
        <f>D6+2.1</f>
        <v>102.1</v>
      </c>
      <c r="F6" s="41">
        <f>E6+2.1</f>
        <v>104.19999999999999</v>
      </c>
      <c r="G6" s="41">
        <f>F6+2.1</f>
        <v>106.29999999999998</v>
      </c>
      <c r="H6" s="50"/>
      <c r="I6" s="8" t="s">
        <v>68</v>
      </c>
      <c r="J6" s="9" t="s">
        <v>57</v>
      </c>
      <c r="K6" s="10" t="s">
        <v>64</v>
      </c>
      <c r="L6" s="9" t="s">
        <v>72</v>
      </c>
      <c r="M6" s="9" t="s">
        <v>50</v>
      </c>
      <c r="N6" s="11" t="s">
        <v>76</v>
      </c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>
      <c r="A7" s="44" t="s">
        <v>34</v>
      </c>
      <c r="B7" s="40">
        <f>C7-4</f>
        <v>72</v>
      </c>
      <c r="C7" s="41">
        <f>D7-4</f>
        <v>76</v>
      </c>
      <c r="D7" s="43" t="s">
        <v>27</v>
      </c>
      <c r="E7" s="41">
        <f>D7+4</f>
        <v>84</v>
      </c>
      <c r="F7" s="41">
        <f>E7+5</f>
        <v>89</v>
      </c>
      <c r="G7" s="41">
        <f>F7+5</f>
        <v>94</v>
      </c>
      <c r="H7" s="50"/>
      <c r="I7" s="12" t="s">
        <v>52</v>
      </c>
      <c r="J7" s="13" t="s">
        <v>58</v>
      </c>
      <c r="K7" s="13" t="s">
        <v>52</v>
      </c>
      <c r="L7" s="13" t="s">
        <v>54</v>
      </c>
      <c r="M7" s="13" t="s">
        <v>51</v>
      </c>
      <c r="N7" s="14" t="s">
        <v>61</v>
      </c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>
      <c r="A8" s="44" t="s">
        <v>35</v>
      </c>
      <c r="B8" s="40">
        <f>C8-3.6</f>
        <v>100.80000000000001</v>
      </c>
      <c r="C8" s="41">
        <f>D8-3.6</f>
        <v>104.4</v>
      </c>
      <c r="D8" s="43" t="s">
        <v>28</v>
      </c>
      <c r="E8" s="41">
        <f>D8+4</f>
        <v>112</v>
      </c>
      <c r="F8" s="41">
        <f>E8+4</f>
        <v>116</v>
      </c>
      <c r="G8" s="41">
        <f>F8+4</f>
        <v>120</v>
      </c>
      <c r="H8" s="50"/>
      <c r="I8" s="12" t="s">
        <v>69</v>
      </c>
      <c r="J8" s="13" t="s">
        <v>60</v>
      </c>
      <c r="K8" s="13" t="s">
        <v>53</v>
      </c>
      <c r="L8" s="13" t="s">
        <v>73</v>
      </c>
      <c r="M8" s="13" t="s">
        <v>52</v>
      </c>
      <c r="N8" s="14" t="s">
        <v>77</v>
      </c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>
      <c r="A9" s="44" t="s">
        <v>36</v>
      </c>
      <c r="B9" s="40">
        <f>C9-1.15</f>
        <v>31.200000000000003</v>
      </c>
      <c r="C9" s="41">
        <f>D9-1.15</f>
        <v>32.35</v>
      </c>
      <c r="D9" s="43" t="s">
        <v>29</v>
      </c>
      <c r="E9" s="41">
        <f>D9+1.3</f>
        <v>34.799999999999997</v>
      </c>
      <c r="F9" s="41">
        <f>E9+1.3</f>
        <v>36.099999999999994</v>
      </c>
      <c r="G9" s="41">
        <f>F9+1.3</f>
        <v>37.399999999999991</v>
      </c>
      <c r="H9" s="50"/>
      <c r="I9" s="12" t="s">
        <v>56</v>
      </c>
      <c r="J9" s="13" t="s">
        <v>59</v>
      </c>
      <c r="K9" s="13" t="s">
        <v>62</v>
      </c>
      <c r="L9" s="13" t="s">
        <v>69</v>
      </c>
      <c r="M9" s="13" t="s">
        <v>53</v>
      </c>
      <c r="N9" s="14" t="s">
        <v>78</v>
      </c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>
      <c r="A10" s="44" t="s">
        <v>37</v>
      </c>
      <c r="B10" s="40">
        <f>C10-0.5</f>
        <v>12.5</v>
      </c>
      <c r="C10" s="41">
        <f>D10-0.5</f>
        <v>13</v>
      </c>
      <c r="D10" s="43" t="s">
        <v>30</v>
      </c>
      <c r="E10" s="41">
        <f t="shared" ref="E10:G10" si="0">D10+0.5</f>
        <v>14</v>
      </c>
      <c r="F10" s="41">
        <f t="shared" si="0"/>
        <v>14.5</v>
      </c>
      <c r="G10" s="41">
        <f t="shared" si="0"/>
        <v>15</v>
      </c>
      <c r="H10" s="50"/>
      <c r="I10" s="12" t="s">
        <v>54</v>
      </c>
      <c r="J10" s="13" t="s">
        <v>54</v>
      </c>
      <c r="K10" s="13" t="s">
        <v>65</v>
      </c>
      <c r="L10" s="13" t="s">
        <v>54</v>
      </c>
      <c r="M10" s="13" t="s">
        <v>54</v>
      </c>
      <c r="N10" s="14" t="s">
        <v>79</v>
      </c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>
      <c r="A11" s="44" t="s">
        <v>38</v>
      </c>
      <c r="B11" s="40">
        <f>C11-0.4</f>
        <v>30.200000000000003</v>
      </c>
      <c r="C11" s="41">
        <f>D11-0.4</f>
        <v>30.6</v>
      </c>
      <c r="D11" s="43" t="s">
        <v>31</v>
      </c>
      <c r="E11" s="41">
        <f>D11+0.6</f>
        <v>31.6</v>
      </c>
      <c r="F11" s="41">
        <f>E11+0.7</f>
        <v>32.300000000000004</v>
      </c>
      <c r="G11" s="41">
        <f>F11+0.5</f>
        <v>32.800000000000004</v>
      </c>
      <c r="H11" s="50"/>
      <c r="I11" s="12" t="s">
        <v>70</v>
      </c>
      <c r="J11" s="13" t="s">
        <v>61</v>
      </c>
      <c r="K11" s="13" t="s">
        <v>66</v>
      </c>
      <c r="L11" s="13" t="s">
        <v>74</v>
      </c>
      <c r="M11" s="13" t="s">
        <v>55</v>
      </c>
      <c r="N11" s="14" t="s">
        <v>80</v>
      </c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>
      <c r="A12" s="44" t="s">
        <v>39</v>
      </c>
      <c r="B12" s="40">
        <f>C12-0.5</f>
        <v>41</v>
      </c>
      <c r="C12" s="40">
        <f>D12-0.5</f>
        <v>41.5</v>
      </c>
      <c r="D12" s="43" t="s">
        <v>32</v>
      </c>
      <c r="E12" s="40">
        <f>D12+1.1</f>
        <v>43.1</v>
      </c>
      <c r="F12" s="40">
        <f>E12+1.1</f>
        <v>44.2</v>
      </c>
      <c r="G12" s="40">
        <f>F12+0.7</f>
        <v>44.900000000000006</v>
      </c>
      <c r="H12" s="50"/>
      <c r="I12" s="12" t="s">
        <v>53</v>
      </c>
      <c r="J12" s="13" t="s">
        <v>62</v>
      </c>
      <c r="K12" s="13" t="s">
        <v>67</v>
      </c>
      <c r="L12" s="13" t="s">
        <v>75</v>
      </c>
      <c r="M12" s="13" t="s">
        <v>56</v>
      </c>
      <c r="N12" s="14" t="s">
        <v>81</v>
      </c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>
      <c r="A13" s="34"/>
      <c r="B13" s="32"/>
      <c r="C13" s="32"/>
      <c r="D13" s="33"/>
      <c r="E13" s="32"/>
      <c r="F13" s="32"/>
      <c r="G13" s="32"/>
      <c r="H13" s="50"/>
      <c r="I13" s="12"/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>
      <c r="A14" s="34"/>
      <c r="B14" s="32"/>
      <c r="C14" s="32"/>
      <c r="D14" s="33"/>
      <c r="E14" s="32"/>
      <c r="F14" s="32"/>
      <c r="G14" s="32"/>
      <c r="H14" s="50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6.5">
      <c r="A15" s="6"/>
      <c r="B15" s="7"/>
      <c r="C15" s="7"/>
      <c r="D15" s="7"/>
      <c r="E15" s="7"/>
      <c r="F15" s="7"/>
      <c r="G15" s="7"/>
      <c r="H15" s="50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7.25" thickBot="1">
      <c r="A16" s="15"/>
      <c r="B16" s="16"/>
      <c r="C16" s="16"/>
      <c r="D16" s="17"/>
      <c r="E16" s="16"/>
      <c r="F16" s="16"/>
      <c r="G16" s="16"/>
      <c r="H16" s="51"/>
      <c r="I16" s="18"/>
      <c r="J16" s="19"/>
      <c r="K16" s="20"/>
      <c r="L16" s="19"/>
      <c r="M16" s="19"/>
      <c r="N16" s="21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Top="1">
      <c r="A17" s="22"/>
      <c r="B17" s="23"/>
      <c r="C17" s="23"/>
      <c r="D17" s="24"/>
      <c r="E17" s="23"/>
      <c r="F17" s="23"/>
      <c r="G17" s="25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>
      <c r="A18" s="27" t="s">
        <v>11</v>
      </c>
      <c r="B18" s="27"/>
      <c r="C18" s="27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>
      <c r="I19" s="28" t="s">
        <v>12</v>
      </c>
      <c r="J19" s="29">
        <v>44707</v>
      </c>
      <c r="K19" s="28" t="s">
        <v>13</v>
      </c>
      <c r="L19" s="28"/>
      <c r="M19" s="28" t="s">
        <v>14</v>
      </c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</sheetData>
  <mergeCells count="8">
    <mergeCell ref="A1:N1"/>
    <mergeCell ref="B2:C2"/>
    <mergeCell ref="E2:G2"/>
    <mergeCell ref="H2:H16"/>
    <mergeCell ref="J2:N2"/>
    <mergeCell ref="A3:A5"/>
    <mergeCell ref="B3:G3"/>
    <mergeCell ref="I3:N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首期</vt:lpstr>
      <vt:lpstr>中期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2022-05-26T07:45:10Z</dcterms:modified>
</cp:coreProperties>
</file>